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2" windowWidth="1992" windowHeight="1236" tabRatio="728" activeTab="0"/>
  </bookViews>
  <sheets>
    <sheet name="Z2K_ZVED_742" sheetId="1" r:id="rId1"/>
  </sheets>
  <definedNames>
    <definedName name="Data">'Z2K_ZVED_742'!$A$11:$Z$206</definedName>
    <definedName name="Date">'Z2K_ZVED_742'!$B$3</definedName>
    <definedName name="Date1">'Z2K_ZVED_742'!#REF!</definedName>
    <definedName name="EXCEL_VER">11</definedName>
    <definedName name="PRINT_DATE">"19.04.2018 11:39:46"</definedName>
    <definedName name="PRINTER">"Eксель_Імпорт (XlRpt)  ДержКазначейство ЦА, Копичко Олександр"</definedName>
    <definedName name="REP_CREATOR">"0617-isnykt"</definedName>
    <definedName name="_xlnm.Print_Titles" localSheetId="0">'Z2K_ZVED_742'!$9:$9</definedName>
    <definedName name="_xlnm.Print_Area" localSheetId="0">'Z2K_ZVED_742'!$B$1:$O$245</definedName>
  </definedNames>
  <calcPr fullCalcOnLoad="1"/>
</workbook>
</file>

<file path=xl/sharedStrings.xml><?xml version="1.0" encoding="utf-8"?>
<sst xmlns="http://schemas.openxmlformats.org/spreadsheetml/2006/main" count="563" uniqueCount="449">
  <si>
    <t xml:space="preserve">Найменування </t>
  </si>
  <si>
    <t>Загальний фонд</t>
  </si>
  <si>
    <t>Спеціальний фонд</t>
  </si>
  <si>
    <t>Разом</t>
  </si>
  <si>
    <t>Податкові надходження:</t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</si>
  <si>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</si>
  <si>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</si>
  <si>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</si>
  <si>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</si>
  <si>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</si>
  <si>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</si>
  <si>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</si>
  <si>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</si>
  <si>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</si>
  <si>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</si>
  <si>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</si>
  <si>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</si>
  <si>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</si>
  <si>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</si>
  <si>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11010900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</si>
  <si>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</si>
  <si>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</si>
  <si>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</si>
  <si>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</si>
  <si>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Податки на власність  </t>
  </si>
  <si>
    <t>12000000</t>
  </si>
  <si>
    <t>Податок з власників транспортних засобів та інших самохідних машин і механізмів  </t>
  </si>
  <si>
    <t>12020000</t>
  </si>
  <si>
    <t>Податок з власників наземних транспортних засобів та інших самохідних машин і механізмів (юридичних осіб)  </t>
  </si>
  <si>
    <t>12020100</t>
  </si>
  <si>
    <t>Рентна плата та плата за використання інших природних ресурсів</t>
  </si>
  <si>
    <t>13000000</t>
  </si>
  <si>
    <t>Внутрішні податки на товари та послуги  </t>
  </si>
  <si>
    <t>14000000</t>
  </si>
  <si>
    <t>Пальне</t>
  </si>
  <si>
    <t>14021900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</si>
  <si>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</si>
  <si>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</si>
  <si>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</si>
  <si>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</si>
  <si>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</si>
  <si>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</si>
  <si>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</si>
  <si>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</si>
  <si>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</si>
  <si>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</si>
  <si>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</si>
  <si>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</si>
  <si>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</si>
  <si>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</si>
  <si>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</si>
  <si>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</si>
  <si>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</si>
  <si>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</si>
  <si>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</si>
  <si>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</si>
  <si>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</si>
  <si>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</si>
  <si>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</si>
  <si>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</si>
  <si>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</si>
  <si>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</si>
  <si>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</si>
  <si>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</si>
  <si>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</si>
  <si>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</si>
  <si>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</si>
  <si>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</si>
  <si>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</si>
  <si>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</si>
  <si>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</si>
  <si>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</si>
  <si>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</si>
  <si>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</si>
  <si>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</si>
  <si>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</si>
  <si>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</si>
  <si>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Надходження від викидів забруднюючих речовин в атмосферне повітря стаціонарними джерелами забруднення 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</si>
  <si>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</si>
  <si>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</si>
  <si>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</si>
  <si>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</si>
  <si>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</si>
  <si>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</si>
  <si>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</si>
  <si>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</si>
  <si>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</si>
  <si>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</si>
  <si>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</si>
  <si>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</si>
  <si>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</si>
  <si>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</si>
  <si>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</si>
  <si>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</si>
  <si>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</si>
  <si>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</si>
  <si>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</si>
  <si>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</si>
  <si>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</si>
  <si>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</si>
  <si>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</si>
  <si>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</si>
  <si>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</si>
  <si>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</si>
  <si>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</si>
  <si>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</si>
  <si>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</si>
  <si>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</si>
  <si>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</si>
  <si>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</si>
  <si>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</si>
  <si>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</si>
  <si>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</si>
  <si>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</si>
  <si>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</si>
  <si>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</si>
  <si>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</si>
  <si>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</si>
  <si>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</si>
  <si>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</si>
  <si>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</si>
  <si>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</si>
  <si>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</si>
  <si>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</si>
  <si>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</si>
  <si>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</si>
  <si>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</si>
  <si>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</si>
  <si>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</si>
  <si>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</si>
  <si>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</si>
  <si>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</si>
  <si>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</si>
  <si>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</si>
  <si>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</si>
  <si>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</si>
  <si>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</si>
  <si>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</si>
  <si>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</si>
  <si>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</si>
  <si>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</si>
  <si>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</si>
  <si>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</si>
  <si>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</si>
  <si>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</si>
  <si>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</si>
  <si>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</si>
  <si>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</si>
  <si>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</si>
  <si>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</si>
  <si>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</si>
  <si>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</si>
  <si>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</si>
  <si>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</si>
  <si>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</si>
  <si>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</si>
  <si>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</si>
  <si>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</si>
  <si>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</si>
  <si>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</si>
  <si>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</si>
  <si>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</si>
  <si>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</si>
  <si>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</si>
  <si>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</si>
  <si>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</si>
  <si>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</si>
  <si>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</si>
  <si>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</si>
  <si>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</si>
  <si>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</si>
  <si>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</si>
  <si>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</si>
  <si>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</si>
  <si>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</si>
  <si>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</si>
  <si>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</si>
  <si>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</si>
  <si>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</si>
  <si>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</si>
  <si>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</si>
  <si>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</si>
  <si>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</si>
  <si>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</si>
  <si>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</si>
  <si>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</si>
  <si>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</si>
  <si>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</si>
  <si>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</si>
  <si>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</si>
  <si>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</si>
  <si>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</si>
  <si>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</si>
  <si>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</si>
  <si>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</si>
  <si>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</si>
  <si>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</si>
  <si>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</si>
  <si>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</si>
  <si>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</si>
  <si>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Інша діяльність у сфері державного управління</t>
  </si>
  <si>
    <t>0180</t>
  </si>
  <si>
    <t>Освiта</t>
  </si>
  <si>
    <t>1000</t>
  </si>
  <si>
    <t>Надання дошкільної освіти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</si>
  <si>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</si>
  <si>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</si>
  <si>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1020</t>
  </si>
  <si>
    <t>Надання позашкільної освіти позашкільними закладами освіти, заходи із позашкільної роботи з дітьми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</si>
  <si>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</si>
  <si>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</si>
  <si>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</si>
  <si>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</si>
  <si>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1150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</si>
  <si>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</si>
  <si>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</si>
  <si>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</si>
  <si>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</si>
  <si>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Охорона здоров’я</t>
  </si>
  <si>
    <t>2000</t>
  </si>
  <si>
    <t>Багатопрофільна стаціонарна медична допомога населенню</t>
  </si>
  <si>
    <t>2010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</si>
  <si>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</si>
  <si>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</si>
  <si>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Програми і централізовані заходи боротьби з туберкульозом</t>
  </si>
  <si>
    <t>2142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</si>
  <si>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</si>
  <si>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</si>
  <si>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</si>
  <si>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</si>
  <si>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 та заходи у сфері охорони здоров’я</t>
  </si>
  <si>
    <t>2152</t>
  </si>
  <si>
    <t>Соціальний захист та соціальне забезпечення</t>
  </si>
  <si>
    <t>3000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</si>
  <si>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</si>
  <si>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</si>
  <si>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</si>
  <si>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</si>
  <si>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Утримання та забезпечення діяльності центрів соціальних служб для сім’ї, дітей та молоді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</si>
  <si>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</si>
  <si>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</si>
  <si>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</si>
  <si>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</si>
  <si>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</si>
  <si>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</si>
  <si>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</si>
  <si>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</si>
  <si>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</si>
  <si>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</si>
  <si>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</si>
  <si>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</si>
  <si>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4060</t>
  </si>
  <si>
    <t>Забезпечення діяльності інших закладів в галузі культури і мистецтва</t>
  </si>
  <si>
    <t>4081</t>
  </si>
  <si>
    <t>Інші заходи в галузі культури і мистецтва</t>
  </si>
  <si>
    <t>4082</t>
  </si>
  <si>
    <t>Фiзична культура i спорт</t>
  </si>
  <si>
    <t>5000</t>
  </si>
  <si>
    <t>Проведення навчально-тренувальних зборів і змагань з олімпійських видів спорту</t>
  </si>
  <si>
    <t>5011</t>
  </si>
  <si>
    <t>Утримання та навчально-тренувальна робота комунальних дитячо-юнацьких спортивних шкіл</t>
  </si>
  <si>
    <t>5031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</si>
  <si>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</si>
  <si>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</si>
  <si>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</si>
  <si>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</si>
  <si>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Забезпечення діяльності водопровідно-каналізаційного господарства</t>
  </si>
  <si>
    <t>6013</t>
  </si>
  <si>
    <t>Організація благоустрою населених пунктів</t>
  </si>
  <si>
    <t>6030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</si>
  <si>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</si>
  <si>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</si>
  <si>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Економічна діяльність</t>
  </si>
  <si>
    <t>7000</t>
  </si>
  <si>
    <t>Будівництво та регіональний розвиток</t>
  </si>
  <si>
    <t>7300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</si>
  <si>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</si>
  <si>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</si>
  <si>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</si>
  <si>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</si>
  <si>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</si>
  <si>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</si>
  <si>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Інша діяльність</t>
  </si>
  <si>
    <t>8000</t>
  </si>
  <si>
    <t>Забезпечення діяльності місцевої пожежної охорони</t>
  </si>
  <si>
    <t>8130</t>
  </si>
  <si>
    <t>Ліквідація іншого забруднення навколишнього природного середовища</t>
  </si>
  <si>
    <t>8313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</si>
  <si>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</si>
  <si>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</si>
  <si>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</si>
  <si>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</si>
  <si>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</si>
  <si>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</si>
  <si>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</si>
  <si>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</si>
  <si>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9770</t>
  </si>
  <si>
    <t>900203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</si>
  <si>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</si>
  <si>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</si>
  <si>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</si>
  <si>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</si>
  <si>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</si>
  <si>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</si>
  <si>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</si>
  <si>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</si>
  <si>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Одержано</t>
  </si>
  <si>
    <t>203410</t>
  </si>
  <si>
    <t>Повернено</t>
  </si>
  <si>
    <t>203420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</si>
  <si>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</si>
  <si>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</si>
  <si>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</si>
  <si>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</si>
  <si>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</si>
  <si>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</si>
  <si>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</si>
  <si>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</si>
  <si>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Зміни обсягів депозитів і цінних паперів, що використовуються для управління ліквідністю</t>
  </si>
  <si>
    <t>206000</t>
  </si>
  <si>
    <t>Повернення бюджетних коштів з депозитів, надходження внаслідок продажу / пред'явлення цінних паперів</t>
  </si>
  <si>
    <t>206100</t>
  </si>
  <si>
    <t>Повернення бюджетних коштів з депозитів</t>
  </si>
  <si>
    <t>206110</t>
  </si>
  <si>
    <t>Розміщення бюджетних коштів на депозитах, придбання цінних паперів</t>
  </si>
  <si>
    <t>206200</t>
  </si>
  <si>
    <t>Розміщення бюджетних коштів на депозитах</t>
  </si>
  <si>
    <t>206210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</si>
  <si>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</si>
  <si>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</si>
  <si>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</si>
  <si>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</si>
  <si>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</si>
  <si>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</si>
  <si>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</si>
  <si>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</si>
  <si>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</si>
  <si>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</si>
  <si>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</si>
  <si>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</si>
  <si>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</si>
  <si>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</si>
  <si>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</si>
  <si>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</si>
  <si>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</si>
  <si>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</si>
  <si>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</si>
  <si>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601000</t>
  </si>
  <si>
    <t>601100</t>
  </si>
  <si>
    <t>601110</t>
  </si>
  <si>
    <t>601200</t>
  </si>
  <si>
    <t>601210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</si>
  <si>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</si>
  <si>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</si>
  <si>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</si>
  <si>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</si>
  <si>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</si>
  <si>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</si>
  <si>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</si>
  <si>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</si>
  <si>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</si>
  <si>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</si>
  <si>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</si>
  <si>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</si>
  <si>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</si>
  <si>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-</t>
  </si>
  <si>
    <t xml:space="preserve">затверджено розписом на звітний період з урахуванням внесених змін </t>
  </si>
  <si>
    <t>процент виконання</t>
  </si>
  <si>
    <t>Міський голова</t>
  </si>
  <si>
    <t>О.В.Омельчук</t>
  </si>
  <si>
    <t xml:space="preserve">виконано за звітний період </t>
  </si>
  <si>
    <t xml:space="preserve">виконаноза звітний період </t>
  </si>
  <si>
    <t>затверджено  міською радою на звітний рік з урахуванням змін****</t>
  </si>
  <si>
    <t>Видатки</t>
  </si>
  <si>
    <t>Доходи</t>
  </si>
  <si>
    <t>Субвенція з ДБ МБ на формування інфраструктури ОТГ</t>
  </si>
  <si>
    <t>Субвенція з МБ на забезпечення якісної, сучасної та доступної освіти НУШ за рах відпов субв з ДБ</t>
  </si>
  <si>
    <t>Субвенція з МБ за рахунок залишку коштів мед субвенції, що утвор на початок бюдж періоду</t>
  </si>
  <si>
    <t>Субвенція з МБ на здійснення природоохоронних заходів</t>
  </si>
  <si>
    <t>Субвенція з МБ на здійснення заходів щодо соціально-економічного розвитку окремих територій за рахунок залишку коштів відповідної субвенції з ДБ що утвор на кінець 2017р.</t>
  </si>
  <si>
    <t>Звіт про виконання міського бюджету за  І півріччя 2018 року</t>
  </si>
  <si>
    <t>Інші програми, заклади та заходи у сфері освіти</t>
  </si>
  <si>
    <t>Первинна медична допомога населенню</t>
  </si>
  <si>
    <t>Програми і централізовані заходи у галузі охорони здоров’я</t>
  </si>
  <si>
    <t>Інші програми, заклади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</si>
  <si>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</si>
  <si>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</si>
  <si>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Інші заклади та заходи</t>
  </si>
  <si>
    <t>Інші заклади та заходи в галузі культури і мистецтва</t>
  </si>
  <si>
    <t>Проведення спортивної роботи в регіоні</t>
  </si>
  <si>
    <t>Розвиток дитячо-юнацького та резервного спорту</t>
  </si>
  <si>
    <t>Підтримка фізкультурно-спортивного руху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</si>
  <si>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</si>
  <si>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</si>
  <si>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</si>
  <si>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</si>
  <si>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Реалізація державних та місцевих житлових програм</t>
  </si>
  <si>
    <t>Сільське, лісове, рибне господарство та мисливство</t>
  </si>
  <si>
    <t>Здійснення  заходів із землеустрою</t>
  </si>
  <si>
    <t>Будівництво1 об'єктів соціально-культурного призначення</t>
  </si>
  <si>
    <t>Будівництво1 споруд, установ та закладів фізичної культури і спорту</t>
  </si>
  <si>
    <t>Виконання інвестиційних проектів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</si>
  <si>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</si>
  <si>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</si>
  <si>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Інші програми та заходи, пов'язані з економічною діяльністю</t>
  </si>
  <si>
    <t>Членські внески до асоціацій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</si>
  <si>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</si>
  <si>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</si>
  <si>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Запобігання та ліквідація забруднення навколишнього природного середовища</t>
  </si>
  <si>
    <t>Утилізація відходів</t>
  </si>
  <si>
    <t>Інша діяльність у сфері екології та охорони природних ресурсів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</si>
  <si>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</si>
  <si>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</si>
  <si>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</si>
  <si>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Субвенція з місцевого бюджету на співфінансування інвестиційних проектів</t>
  </si>
  <si>
    <t>1160</t>
  </si>
  <si>
    <t>2110</t>
  </si>
  <si>
    <t>2140</t>
  </si>
  <si>
    <t>2150</t>
  </si>
  <si>
    <t>3100</t>
  </si>
  <si>
    <t>3120</t>
  </si>
  <si>
    <t>3240</t>
  </si>
  <si>
    <t>4080</t>
  </si>
  <si>
    <t>5010</t>
  </si>
  <si>
    <t>5030</t>
  </si>
  <si>
    <t>5050</t>
  </si>
  <si>
    <t>5053</t>
  </si>
  <si>
    <t>5060</t>
  </si>
  <si>
    <t>6010</t>
  </si>
  <si>
    <t>6011</t>
  </si>
  <si>
    <t>6080</t>
  </si>
  <si>
    <t>7100</t>
  </si>
  <si>
    <t>7130</t>
  </si>
  <si>
    <t>7320</t>
  </si>
  <si>
    <t>7325</t>
  </si>
  <si>
    <t>7360</t>
  </si>
  <si>
    <t>7400</t>
  </si>
  <si>
    <t>7460</t>
  </si>
  <si>
    <t>7600</t>
  </si>
  <si>
    <t>7680</t>
  </si>
  <si>
    <t>8100</t>
  </si>
  <si>
    <t>8300</t>
  </si>
  <si>
    <t>8310</t>
  </si>
  <si>
    <t>8312</t>
  </si>
  <si>
    <t>8330</t>
  </si>
  <si>
    <t>9300</t>
  </si>
  <si>
    <t>9320</t>
  </si>
  <si>
    <t>9700</t>
  </si>
  <si>
    <t>9750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</si>
</sst>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;[Red]#,##0"/>
    <numFmt numFmtId="189" formatCode="0.0"/>
    <numFmt numFmtId="190" formatCode="000000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0"/>
  </numFmts>
  <fonts count="54">
    <font>
      <sz val="10"/>
      <name val="Arial Cyr"/>
      <family val="0"/>
    </font>
    <font>
      <b/>
      <sz val="14"/>
      <name val="Times New Roman Baltic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Times New Roman CYR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14"/>
      <name val="Arial Cyr"/>
      <family val="0"/>
    </font>
    <font>
      <b/>
      <sz val="14"/>
      <name val="Times New Roman Cyr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sz val="12"/>
      <name val="Times New Roman Cyr"/>
      <family val="1"/>
    </font>
    <font>
      <b/>
      <sz val="12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37" fillId="4" borderId="0" applyNumberFormat="0" applyBorder="0" applyAlignment="0" applyProtection="0"/>
    <xf numFmtId="0" fontId="8" fillId="5" borderId="0" applyNumberFormat="0" applyBorder="0" applyAlignment="0" applyProtection="0"/>
    <xf numFmtId="0" fontId="37" fillId="6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3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5" borderId="0" applyNumberFormat="0" applyBorder="0" applyAlignment="0" applyProtection="0"/>
    <xf numFmtId="0" fontId="37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13" borderId="0" applyNumberFormat="0" applyBorder="0" applyAlignment="0" applyProtection="0"/>
    <xf numFmtId="0" fontId="37" fillId="19" borderId="0" applyNumberFormat="0" applyBorder="0" applyAlignment="0" applyProtection="0"/>
    <xf numFmtId="0" fontId="8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5" borderId="0" applyNumberFormat="0" applyBorder="0" applyAlignment="0" applyProtection="0"/>
    <xf numFmtId="0" fontId="38" fillId="22" borderId="0" applyNumberFormat="0" applyBorder="0" applyAlignment="0" applyProtection="0"/>
    <xf numFmtId="0" fontId="21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15" borderId="0" applyNumberFormat="0" applyBorder="0" applyAlignment="0" applyProtection="0"/>
    <xf numFmtId="0" fontId="38" fillId="25" borderId="0" applyNumberFormat="0" applyBorder="0" applyAlignment="0" applyProtection="0"/>
    <xf numFmtId="0" fontId="21" fillId="17" borderId="0" applyNumberFormat="0" applyBorder="0" applyAlignment="0" applyProtection="0"/>
    <xf numFmtId="0" fontId="38" fillId="26" borderId="0" applyNumberFormat="0" applyBorder="0" applyAlignment="0" applyProtection="0"/>
    <xf numFmtId="0" fontId="21" fillId="13" borderId="0" applyNumberFormat="0" applyBorder="0" applyAlignment="0" applyProtection="0"/>
    <xf numFmtId="0" fontId="38" fillId="27" borderId="0" applyNumberFormat="0" applyBorder="0" applyAlignment="0" applyProtection="0"/>
    <xf numFmtId="0" fontId="21" fillId="23" borderId="0" applyNumberFormat="0" applyBorder="0" applyAlignment="0" applyProtection="0"/>
    <xf numFmtId="0" fontId="38" fillId="28" borderId="0" applyNumberFormat="0" applyBorder="0" applyAlignment="0" applyProtection="0"/>
    <xf numFmtId="0" fontId="21" fillId="5" borderId="0" applyNumberFormat="0" applyBorder="0" applyAlignment="0" applyProtection="0"/>
    <xf numFmtId="0" fontId="38" fillId="29" borderId="0" applyNumberFormat="0" applyBorder="0" applyAlignment="0" applyProtection="0"/>
    <xf numFmtId="0" fontId="21" fillId="23" borderId="0" applyNumberFormat="0" applyBorder="0" applyAlignment="0" applyProtection="0"/>
    <xf numFmtId="0" fontId="38" fillId="30" borderId="0" applyNumberFormat="0" applyBorder="0" applyAlignment="0" applyProtection="0"/>
    <xf numFmtId="0" fontId="21" fillId="31" borderId="0" applyNumberFormat="0" applyBorder="0" applyAlignment="0" applyProtection="0"/>
    <xf numFmtId="0" fontId="38" fillId="32" borderId="0" applyNumberFormat="0" applyBorder="0" applyAlignment="0" applyProtection="0"/>
    <xf numFmtId="0" fontId="21" fillId="33" borderId="0" applyNumberFormat="0" applyBorder="0" applyAlignment="0" applyProtection="0"/>
    <xf numFmtId="0" fontId="38" fillId="34" borderId="0" applyNumberFormat="0" applyBorder="0" applyAlignment="0" applyProtection="0"/>
    <xf numFmtId="0" fontId="21" fillId="35" borderId="0" applyNumberFormat="0" applyBorder="0" applyAlignment="0" applyProtection="0"/>
    <xf numFmtId="0" fontId="38" fillId="36" borderId="0" applyNumberFormat="0" applyBorder="0" applyAlignment="0" applyProtection="0"/>
    <xf numFmtId="0" fontId="21" fillId="23" borderId="0" applyNumberFormat="0" applyBorder="0" applyAlignment="0" applyProtection="0"/>
    <xf numFmtId="0" fontId="38" fillId="37" borderId="0" applyNumberFormat="0" applyBorder="0" applyAlignment="0" applyProtection="0"/>
    <xf numFmtId="0" fontId="21" fillId="38" borderId="0" applyNumberFormat="0" applyBorder="0" applyAlignment="0" applyProtection="0"/>
    <xf numFmtId="0" fontId="39" fillId="39" borderId="1" applyNumberFormat="0" applyAlignment="0" applyProtection="0"/>
    <xf numFmtId="0" fontId="9" fillId="5" borderId="2" applyNumberFormat="0" applyAlignment="0" applyProtection="0"/>
    <xf numFmtId="0" fontId="40" fillId="40" borderId="3" applyNumberFormat="0" applyAlignment="0" applyProtection="0"/>
    <xf numFmtId="0" fontId="10" fillId="3" borderId="4" applyNumberFormat="0" applyAlignment="0" applyProtection="0"/>
    <xf numFmtId="0" fontId="41" fillId="40" borderId="1" applyNumberFormat="0" applyAlignment="0" applyProtection="0"/>
    <xf numFmtId="0" fontId="11" fillId="3" borderId="2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12" fillId="0" borderId="9" applyNumberFormat="0" applyFill="0" applyAlignment="0" applyProtection="0"/>
    <xf numFmtId="0" fontId="46" fillId="41" borderId="10" applyNumberFormat="0" applyAlignment="0" applyProtection="0"/>
    <xf numFmtId="0" fontId="22" fillId="42" borderId="11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13" fillId="17" borderId="0" applyNumberFormat="0" applyBorder="0" applyAlignment="0" applyProtection="0"/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14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Font="0" applyAlignment="0" applyProtection="0"/>
    <xf numFmtId="9" fontId="0" fillId="0" borderId="0" applyFont="0" applyFill="0" applyBorder="0" applyAlignment="0" applyProtection="0"/>
    <xf numFmtId="0" fontId="10" fillId="47" borderId="4" applyNumberFormat="0" applyAlignment="0" applyProtection="0"/>
    <xf numFmtId="0" fontId="51" fillId="0" borderId="14" applyNumberFormat="0" applyFill="0" applyAlignment="0" applyProtection="0"/>
    <xf numFmtId="0" fontId="16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18" fillId="49" borderId="0" applyNumberFormat="0" applyBorder="0" applyAlignment="0" applyProtection="0"/>
  </cellStyleXfs>
  <cellXfs count="6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/>
    </xf>
    <xf numFmtId="1" fontId="2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5" fillId="0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Alignment="1">
      <alignment horizontal="right"/>
    </xf>
    <xf numFmtId="4" fontId="5" fillId="0" borderId="16" xfId="84" applyNumberFormat="1" applyFont="1" applyFill="1" applyBorder="1" applyAlignment="1" applyProtection="1">
      <alignment horizontal="center" vertical="center" wrapText="1"/>
      <protection/>
    </xf>
    <xf numFmtId="4" fontId="5" fillId="0" borderId="20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 applyProtection="1">
      <alignment horizontal="center" vertical="center" wrapText="1"/>
      <protection/>
    </xf>
    <xf numFmtId="4" fontId="19" fillId="0" borderId="21" xfId="0" applyNumberFormat="1" applyFont="1" applyFill="1" applyBorder="1" applyAlignment="1" applyProtection="1">
      <alignment horizontal="center" vertical="center" wrapText="1"/>
      <protection/>
    </xf>
    <xf numFmtId="4" fontId="19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4" fontId="19" fillId="0" borderId="22" xfId="0" applyNumberFormat="1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28" fillId="0" borderId="0" xfId="0" applyNumberFormat="1" applyFont="1" applyFill="1" applyBorder="1" applyAlignment="1" applyProtection="1">
      <alignment horizontal="right"/>
      <protection locked="0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4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/>
    </xf>
    <xf numFmtId="49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4" fontId="19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27" xfId="0" applyNumberFormat="1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азвание 2" xfId="81"/>
    <cellStyle name="Нейтральный" xfId="82"/>
    <cellStyle name="Нейтральный 2" xfId="83"/>
    <cellStyle name="Обычный_ZV1PIV98" xfId="84"/>
    <cellStyle name="Followed Hyperlink" xfId="85"/>
    <cellStyle name="Плохой" xfId="86"/>
    <cellStyle name="Плохой 2" xfId="87"/>
    <cellStyle name="Пояснение" xfId="88"/>
    <cellStyle name="Пояснение 2" xfId="89"/>
    <cellStyle name="Примечание" xfId="90"/>
    <cellStyle name="Примечание 2" xfId="91"/>
    <cellStyle name="Percent" xfId="92"/>
    <cellStyle name="Результат 1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2600325</xdr:colOff>
      <xdr:row>209</xdr:row>
      <xdr:rowOff>0</xdr:rowOff>
    </xdr:from>
    <xdr:ext cx="2914650" cy="38100"/>
    <xdr:sp>
      <xdr:nvSpPr>
        <xdr:cNvPr id="1" name="Text Box 1"/>
        <xdr:cNvSpPr txBox="1">
          <a:spLocks noChangeArrowheads="1"/>
        </xdr:cNvSpPr>
      </xdr:nvSpPr>
      <xdr:spPr>
        <a:xfrm>
          <a:off x="2686050" y="156438600"/>
          <a:ext cx="2914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2600325</xdr:colOff>
      <xdr:row>209</xdr:row>
      <xdr:rowOff>0</xdr:rowOff>
    </xdr:from>
    <xdr:ext cx="2914650" cy="38100"/>
    <xdr:sp>
      <xdr:nvSpPr>
        <xdr:cNvPr id="2" name="Text Box 2"/>
        <xdr:cNvSpPr txBox="1">
          <a:spLocks noChangeArrowheads="1"/>
        </xdr:cNvSpPr>
      </xdr:nvSpPr>
      <xdr:spPr>
        <a:xfrm>
          <a:off x="2686050" y="156438600"/>
          <a:ext cx="2914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2600325</xdr:colOff>
      <xdr:row>209</xdr:row>
      <xdr:rowOff>0</xdr:rowOff>
    </xdr:from>
    <xdr:ext cx="2914650" cy="38100"/>
    <xdr:sp>
      <xdr:nvSpPr>
        <xdr:cNvPr id="3" name="Text Box 3"/>
        <xdr:cNvSpPr txBox="1">
          <a:spLocks noChangeArrowheads="1"/>
        </xdr:cNvSpPr>
      </xdr:nvSpPr>
      <xdr:spPr>
        <a:xfrm>
          <a:off x="2686050" y="156438600"/>
          <a:ext cx="2914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2600325</xdr:colOff>
      <xdr:row>209</xdr:row>
      <xdr:rowOff>0</xdr:rowOff>
    </xdr:from>
    <xdr:ext cx="2914650" cy="38100"/>
    <xdr:sp>
      <xdr:nvSpPr>
        <xdr:cNvPr id="4" name="Text Box 4"/>
        <xdr:cNvSpPr txBox="1">
          <a:spLocks noChangeArrowheads="1"/>
        </xdr:cNvSpPr>
      </xdr:nvSpPr>
      <xdr:spPr>
        <a:xfrm>
          <a:off x="2686050" y="156438600"/>
          <a:ext cx="2914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"/>
  <sheetViews>
    <sheetView tabSelected="1" view="pageBreakPreview" zoomScale="74" zoomScaleNormal="70" zoomScaleSheetLayoutView="74" zoomScalePageLayoutView="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6" sqref="O6:O8"/>
    </sheetView>
  </sheetViews>
  <sheetFormatPr defaultColWidth="9.125" defaultRowHeight="12.75"/>
  <cols>
    <col min="1" max="1" width="1.12109375" style="13" customWidth="1"/>
    <col min="2" max="2" width="34.125" style="21" customWidth="1"/>
    <col min="3" max="3" width="14.125" style="22" customWidth="1"/>
    <col min="4" max="4" width="20.50390625" style="20" customWidth="1"/>
    <col min="5" max="5" width="20.00390625" style="20" customWidth="1"/>
    <col min="6" max="6" width="20.50390625" style="20" customWidth="1"/>
    <col min="7" max="7" width="18.00390625" style="20" customWidth="1"/>
    <col min="8" max="8" width="18.50390625" style="20" customWidth="1"/>
    <col min="9" max="9" width="17.625" style="20" customWidth="1"/>
    <col min="10" max="10" width="19.375" style="20" customWidth="1"/>
    <col min="11" max="11" width="19.875" style="20" customWidth="1"/>
    <col min="12" max="12" width="20.00390625" style="20" customWidth="1"/>
    <col min="13" max="13" width="19.875" style="20" customWidth="1"/>
    <col min="14" max="14" width="19.125" style="12" customWidth="1"/>
    <col min="15" max="15" width="14.625" style="13" customWidth="1"/>
    <col min="16" max="16384" width="9.125" style="13" customWidth="1"/>
  </cols>
  <sheetData>
    <row r="1" spans="1:13" ht="18">
      <c r="A1" s="10"/>
      <c r="B1" s="3"/>
      <c r="C1" s="1"/>
      <c r="D1" s="6"/>
      <c r="E1" s="6"/>
      <c r="F1" s="6"/>
      <c r="G1" s="6"/>
      <c r="H1" s="11"/>
      <c r="I1" s="7"/>
      <c r="J1" s="7"/>
      <c r="K1" s="7"/>
      <c r="L1" s="7"/>
      <c r="M1" s="7"/>
    </row>
    <row r="2" spans="2:13" ht="20.25">
      <c r="B2" s="48" t="s">
        <v>380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4" ht="17.25">
      <c r="B4" s="4"/>
      <c r="C4" s="2"/>
      <c r="D4" s="8"/>
      <c r="E4" s="8"/>
      <c r="F4" s="8"/>
      <c r="G4" s="8"/>
      <c r="H4" s="8"/>
      <c r="I4" s="8"/>
      <c r="J4" s="8"/>
      <c r="K4" s="8"/>
      <c r="L4" s="49"/>
      <c r="M4" s="49"/>
      <c r="N4" s="14"/>
    </row>
    <row r="5" spans="2:15" s="15" customFormat="1" ht="17.25">
      <c r="B5" s="58" t="s">
        <v>0</v>
      </c>
      <c r="C5" s="58"/>
      <c r="D5" s="51" t="s">
        <v>1</v>
      </c>
      <c r="E5" s="52"/>
      <c r="F5" s="52"/>
      <c r="G5" s="53"/>
      <c r="H5" s="51" t="s">
        <v>2</v>
      </c>
      <c r="I5" s="52"/>
      <c r="J5" s="52"/>
      <c r="K5" s="53"/>
      <c r="L5" s="51" t="s">
        <v>3</v>
      </c>
      <c r="M5" s="52"/>
      <c r="N5" s="52"/>
      <c r="O5" s="54"/>
    </row>
    <row r="6" spans="2:15" s="15" customFormat="1" ht="12.75">
      <c r="B6" s="58"/>
      <c r="C6" s="58"/>
      <c r="D6" s="50" t="s">
        <v>372</v>
      </c>
      <c r="E6" s="50" t="s">
        <v>366</v>
      </c>
      <c r="F6" s="60" t="s">
        <v>370</v>
      </c>
      <c r="G6" s="55" t="s">
        <v>367</v>
      </c>
      <c r="H6" s="50" t="s">
        <v>372</v>
      </c>
      <c r="I6" s="50" t="s">
        <v>366</v>
      </c>
      <c r="J6" s="64" t="s">
        <v>370</v>
      </c>
      <c r="K6" s="64" t="s">
        <v>367</v>
      </c>
      <c r="L6" s="50" t="s">
        <v>372</v>
      </c>
      <c r="M6" s="50" t="s">
        <v>366</v>
      </c>
      <c r="N6" s="55" t="s">
        <v>371</v>
      </c>
      <c r="O6" s="61" t="s">
        <v>367</v>
      </c>
    </row>
    <row r="7" spans="2:15" s="15" customFormat="1" ht="12.75">
      <c r="B7" s="58"/>
      <c r="C7" s="58"/>
      <c r="D7" s="50"/>
      <c r="E7" s="50"/>
      <c r="F7" s="60"/>
      <c r="G7" s="56"/>
      <c r="H7" s="50"/>
      <c r="I7" s="50"/>
      <c r="J7" s="65"/>
      <c r="K7" s="65"/>
      <c r="L7" s="50"/>
      <c r="M7" s="50"/>
      <c r="N7" s="56"/>
      <c r="O7" s="62"/>
    </row>
    <row r="8" spans="2:15" s="15" customFormat="1" ht="93" customHeight="1">
      <c r="B8" s="58"/>
      <c r="C8" s="58"/>
      <c r="D8" s="50"/>
      <c r="E8" s="50"/>
      <c r="F8" s="60"/>
      <c r="G8" s="67"/>
      <c r="H8" s="50"/>
      <c r="I8" s="50"/>
      <c r="J8" s="66"/>
      <c r="K8" s="68"/>
      <c r="L8" s="50"/>
      <c r="M8" s="50"/>
      <c r="N8" s="57"/>
      <c r="O8" s="63"/>
    </row>
    <row r="9" spans="2:15" s="16" customFormat="1" ht="13.5">
      <c r="B9" s="5">
        <v>1</v>
      </c>
      <c r="C9" s="5"/>
      <c r="D9" s="5">
        <v>3</v>
      </c>
      <c r="E9" s="5">
        <v>4</v>
      </c>
      <c r="F9" s="5">
        <v>6</v>
      </c>
      <c r="G9" s="5"/>
      <c r="H9" s="5">
        <v>7</v>
      </c>
      <c r="I9" s="5">
        <v>8</v>
      </c>
      <c r="J9" s="5">
        <v>10</v>
      </c>
      <c r="K9" s="5"/>
      <c r="L9" s="5">
        <v>12</v>
      </c>
      <c r="M9" s="5">
        <v>13</v>
      </c>
      <c r="N9" s="5">
        <v>15</v>
      </c>
      <c r="O9" s="17"/>
    </row>
    <row r="10" spans="2:15" s="16" customFormat="1" ht="22.5">
      <c r="B10" s="9" t="s">
        <v>374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7"/>
    </row>
    <row r="11" spans="1:15" s="18" customFormat="1" ht="17.25">
      <c r="A11" s="18">
        <v>1</v>
      </c>
      <c r="B11" s="24" t="s">
        <v>4</v>
      </c>
      <c r="C11" s="25" t="s">
        <v>5</v>
      </c>
      <c r="D11" s="26">
        <f>D12+D21+D24+D25+D29+D46</f>
        <v>66173177</v>
      </c>
      <c r="E11" s="26">
        <f aca="true" t="shared" si="0" ref="E11:J11">E12+E21+E24+E25+E29+E46</f>
        <v>34152564</v>
      </c>
      <c r="F11" s="26">
        <f t="shared" si="0"/>
        <v>36059775.18</v>
      </c>
      <c r="G11" s="26">
        <f>F11/E11%</f>
        <v>105.5843865192669</v>
      </c>
      <c r="H11" s="26">
        <f t="shared" si="0"/>
        <v>0</v>
      </c>
      <c r="I11" s="26">
        <f t="shared" si="0"/>
        <v>0</v>
      </c>
      <c r="J11" s="26">
        <f t="shared" si="0"/>
        <v>30880.52</v>
      </c>
      <c r="K11" s="26">
        <v>0</v>
      </c>
      <c r="L11" s="26">
        <f>D11+H11</f>
        <v>66173177</v>
      </c>
      <c r="M11" s="26">
        <f>E11+I11</f>
        <v>34152564</v>
      </c>
      <c r="N11" s="26">
        <f>F11+J11</f>
        <v>36090655.7</v>
      </c>
      <c r="O11" s="23">
        <f>N11/M11*100</f>
        <v>105.67480585059441</v>
      </c>
    </row>
    <row r="12" spans="1:15" ht="54">
      <c r="A12" s="18">
        <f aca="true" t="shared" si="1" ref="A12:A69">A11+1</f>
        <v>2</v>
      </c>
      <c r="B12" s="27" t="s">
        <v>6</v>
      </c>
      <c r="C12" s="28" t="s">
        <v>7</v>
      </c>
      <c r="D12" s="29">
        <f>D13+D19</f>
        <v>36791822</v>
      </c>
      <c r="E12" s="29">
        <f aca="true" t="shared" si="2" ref="E12:J12">E13+E19</f>
        <v>18583065</v>
      </c>
      <c r="F12" s="29">
        <f t="shared" si="2"/>
        <v>20667965.01</v>
      </c>
      <c r="G12" s="26">
        <f aca="true" t="shared" si="3" ref="G12:G70">F12/E12%</f>
        <v>111.21935488037093</v>
      </c>
      <c r="H12" s="29">
        <f t="shared" si="2"/>
        <v>0</v>
      </c>
      <c r="I12" s="29">
        <f t="shared" si="2"/>
        <v>0</v>
      </c>
      <c r="J12" s="29">
        <f t="shared" si="2"/>
        <v>0</v>
      </c>
      <c r="K12" s="26">
        <v>0</v>
      </c>
      <c r="L12" s="26">
        <f aca="true" t="shared" si="4" ref="L12:L75">D12+H12</f>
        <v>36791822</v>
      </c>
      <c r="M12" s="26">
        <f aca="true" t="shared" si="5" ref="M12:M75">E12+I12</f>
        <v>18583065</v>
      </c>
      <c r="N12" s="26">
        <f aca="true" t="shared" si="6" ref="N12:N75">F12+J12</f>
        <v>20667965.01</v>
      </c>
      <c r="O12" s="23">
        <f aca="true" t="shared" si="7" ref="O12:O75">N12/M12*100</f>
        <v>111.21935488037093</v>
      </c>
    </row>
    <row r="13" spans="1:15" ht="36">
      <c r="A13" s="18">
        <f t="shared" si="1"/>
        <v>3</v>
      </c>
      <c r="B13" s="27" t="s">
        <v>8</v>
      </c>
      <c r="C13" s="28" t="s">
        <v>9</v>
      </c>
      <c r="D13" s="29">
        <f>D14+D15+D16+D17+D18</f>
        <v>36789322</v>
      </c>
      <c r="E13" s="29">
        <f aca="true" t="shared" si="8" ref="E13:J13">E14+E15+E16+E17+E18</f>
        <v>18582065</v>
      </c>
      <c r="F13" s="29">
        <f t="shared" si="8"/>
        <v>20654473.01</v>
      </c>
      <c r="G13" s="26">
        <f t="shared" si="3"/>
        <v>111.15273254075908</v>
      </c>
      <c r="H13" s="29">
        <f t="shared" si="8"/>
        <v>0</v>
      </c>
      <c r="I13" s="29">
        <f t="shared" si="8"/>
        <v>0</v>
      </c>
      <c r="J13" s="29">
        <f t="shared" si="8"/>
        <v>0</v>
      </c>
      <c r="K13" s="26">
        <v>0</v>
      </c>
      <c r="L13" s="26">
        <f t="shared" si="4"/>
        <v>36789322</v>
      </c>
      <c r="M13" s="26">
        <f t="shared" si="5"/>
        <v>18582065</v>
      </c>
      <c r="N13" s="26">
        <f t="shared" si="6"/>
        <v>20654473.01</v>
      </c>
      <c r="O13" s="23">
        <f t="shared" si="7"/>
        <v>111.15273254075906</v>
      </c>
    </row>
    <row r="14" spans="1:15" ht="90">
      <c r="A14" s="18">
        <f t="shared" si="1"/>
        <v>4</v>
      </c>
      <c r="B14" s="27" t="s">
        <v>10</v>
      </c>
      <c r="C14" s="28" t="s">
        <v>11</v>
      </c>
      <c r="D14" s="19">
        <v>34169700</v>
      </c>
      <c r="E14" s="19">
        <v>17249397</v>
      </c>
      <c r="F14" s="19">
        <v>19492433.27</v>
      </c>
      <c r="G14" s="26">
        <f t="shared" si="3"/>
        <v>113.00356337093986</v>
      </c>
      <c r="H14" s="29">
        <v>0</v>
      </c>
      <c r="I14" s="29">
        <v>0</v>
      </c>
      <c r="J14" s="29">
        <v>0</v>
      </c>
      <c r="K14" s="26">
        <v>0</v>
      </c>
      <c r="L14" s="26">
        <f t="shared" si="4"/>
        <v>34169700</v>
      </c>
      <c r="M14" s="26">
        <f t="shared" si="5"/>
        <v>17249397</v>
      </c>
      <c r="N14" s="26">
        <f t="shared" si="6"/>
        <v>19492433.27</v>
      </c>
      <c r="O14" s="23">
        <f t="shared" si="7"/>
        <v>113.00356337093986</v>
      </c>
    </row>
    <row r="15" spans="1:15" ht="180">
      <c r="A15" s="18">
        <f t="shared" si="1"/>
        <v>5</v>
      </c>
      <c r="B15" s="27" t="s">
        <v>12</v>
      </c>
      <c r="C15" s="28" t="s">
        <v>13</v>
      </c>
      <c r="D15" s="19">
        <v>1681900</v>
      </c>
      <c r="E15" s="19">
        <v>840948</v>
      </c>
      <c r="F15" s="19">
        <v>816969.42</v>
      </c>
      <c r="G15" s="26">
        <f t="shared" si="3"/>
        <v>97.14862512307539</v>
      </c>
      <c r="H15" s="29">
        <v>0</v>
      </c>
      <c r="I15" s="29">
        <v>0</v>
      </c>
      <c r="J15" s="29">
        <v>0</v>
      </c>
      <c r="K15" s="26">
        <v>0</v>
      </c>
      <c r="L15" s="26">
        <f t="shared" si="4"/>
        <v>1681900</v>
      </c>
      <c r="M15" s="26">
        <f t="shared" si="5"/>
        <v>840948</v>
      </c>
      <c r="N15" s="26">
        <f t="shared" si="6"/>
        <v>816969.42</v>
      </c>
      <c r="O15" s="23">
        <f t="shared" si="7"/>
        <v>97.14862512307539</v>
      </c>
    </row>
    <row r="16" spans="1:15" ht="90">
      <c r="A16" s="18">
        <f t="shared" si="1"/>
        <v>6</v>
      </c>
      <c r="B16" s="27" t="s">
        <v>14</v>
      </c>
      <c r="C16" s="28" t="s">
        <v>15</v>
      </c>
      <c r="D16" s="19">
        <v>300722</v>
      </c>
      <c r="E16" s="19">
        <v>173920</v>
      </c>
      <c r="F16" s="19">
        <v>170957.23</v>
      </c>
      <c r="G16" s="26">
        <f t="shared" si="3"/>
        <v>98.29647539098437</v>
      </c>
      <c r="H16" s="29">
        <v>0</v>
      </c>
      <c r="I16" s="29">
        <v>0</v>
      </c>
      <c r="J16" s="29">
        <v>0</v>
      </c>
      <c r="K16" s="26">
        <v>0</v>
      </c>
      <c r="L16" s="26">
        <f t="shared" si="4"/>
        <v>300722</v>
      </c>
      <c r="M16" s="26">
        <f t="shared" si="5"/>
        <v>173920</v>
      </c>
      <c r="N16" s="26">
        <f t="shared" si="6"/>
        <v>170957.23</v>
      </c>
      <c r="O16" s="23">
        <f t="shared" si="7"/>
        <v>98.29647539098436</v>
      </c>
    </row>
    <row r="17" spans="1:15" ht="90">
      <c r="A17" s="18">
        <f t="shared" si="1"/>
        <v>7</v>
      </c>
      <c r="B17" s="27" t="s">
        <v>16</v>
      </c>
      <c r="C17" s="28" t="s">
        <v>17</v>
      </c>
      <c r="D17" s="19">
        <v>634000</v>
      </c>
      <c r="E17" s="19">
        <v>316800</v>
      </c>
      <c r="F17" s="19">
        <v>172931.57</v>
      </c>
      <c r="G17" s="26">
        <f t="shared" si="3"/>
        <v>54.58698547979798</v>
      </c>
      <c r="H17" s="29">
        <v>0</v>
      </c>
      <c r="I17" s="29">
        <v>0</v>
      </c>
      <c r="J17" s="29">
        <v>0</v>
      </c>
      <c r="K17" s="26">
        <v>0</v>
      </c>
      <c r="L17" s="26">
        <f t="shared" si="4"/>
        <v>634000</v>
      </c>
      <c r="M17" s="26">
        <f t="shared" si="5"/>
        <v>316800</v>
      </c>
      <c r="N17" s="26">
        <f t="shared" si="6"/>
        <v>172931.57</v>
      </c>
      <c r="O17" s="23">
        <f t="shared" si="7"/>
        <v>54.58698547979798</v>
      </c>
    </row>
    <row r="18" spans="1:15" ht="162">
      <c r="A18" s="18">
        <f t="shared" si="1"/>
        <v>8</v>
      </c>
      <c r="B18" s="27" t="s">
        <v>18</v>
      </c>
      <c r="C18" s="28" t="s">
        <v>19</v>
      </c>
      <c r="D18" s="19">
        <v>3000</v>
      </c>
      <c r="E18" s="19">
        <v>1000</v>
      </c>
      <c r="F18" s="19">
        <v>1181.52</v>
      </c>
      <c r="G18" s="26">
        <f t="shared" si="3"/>
        <v>118.152</v>
      </c>
      <c r="H18" s="29">
        <v>0</v>
      </c>
      <c r="I18" s="29">
        <v>0</v>
      </c>
      <c r="J18" s="29">
        <v>0</v>
      </c>
      <c r="K18" s="26">
        <v>0</v>
      </c>
      <c r="L18" s="26">
        <f t="shared" si="4"/>
        <v>3000</v>
      </c>
      <c r="M18" s="26">
        <f t="shared" si="5"/>
        <v>1000</v>
      </c>
      <c r="N18" s="26">
        <f t="shared" si="6"/>
        <v>1181.52</v>
      </c>
      <c r="O18" s="23">
        <f t="shared" si="7"/>
        <v>118.15199999999999</v>
      </c>
    </row>
    <row r="19" spans="1:15" ht="36">
      <c r="A19" s="18">
        <f t="shared" si="1"/>
        <v>9</v>
      </c>
      <c r="B19" s="27" t="s">
        <v>20</v>
      </c>
      <c r="C19" s="28" t="s">
        <v>21</v>
      </c>
      <c r="D19" s="29">
        <f>D20</f>
        <v>2500</v>
      </c>
      <c r="E19" s="29">
        <f>E20</f>
        <v>1000</v>
      </c>
      <c r="F19" s="29">
        <f>F20</f>
        <v>13492</v>
      </c>
      <c r="G19" s="26">
        <f t="shared" si="3"/>
        <v>1349.2</v>
      </c>
      <c r="H19" s="29"/>
      <c r="I19" s="29">
        <f>I20</f>
        <v>0</v>
      </c>
      <c r="J19" s="29"/>
      <c r="K19" s="26">
        <v>0</v>
      </c>
      <c r="L19" s="26">
        <f t="shared" si="4"/>
        <v>2500</v>
      </c>
      <c r="M19" s="26">
        <f t="shared" si="5"/>
        <v>1000</v>
      </c>
      <c r="N19" s="26">
        <f t="shared" si="6"/>
        <v>13492</v>
      </c>
      <c r="O19" s="23">
        <f t="shared" si="7"/>
        <v>1349.2</v>
      </c>
    </row>
    <row r="20" spans="1:15" ht="72">
      <c r="A20" s="18">
        <f t="shared" si="1"/>
        <v>10</v>
      </c>
      <c r="B20" s="27" t="s">
        <v>22</v>
      </c>
      <c r="C20" s="28" t="s">
        <v>23</v>
      </c>
      <c r="D20" s="19">
        <v>2500</v>
      </c>
      <c r="E20" s="19">
        <v>1000</v>
      </c>
      <c r="F20" s="19">
        <v>13492</v>
      </c>
      <c r="G20" s="26">
        <f t="shared" si="3"/>
        <v>1349.2</v>
      </c>
      <c r="H20" s="29">
        <v>0</v>
      </c>
      <c r="I20" s="29">
        <v>0</v>
      </c>
      <c r="J20" s="29">
        <v>0</v>
      </c>
      <c r="K20" s="26">
        <v>0</v>
      </c>
      <c r="L20" s="26">
        <f t="shared" si="4"/>
        <v>2500</v>
      </c>
      <c r="M20" s="26">
        <f t="shared" si="5"/>
        <v>1000</v>
      </c>
      <c r="N20" s="26">
        <f t="shared" si="6"/>
        <v>13492</v>
      </c>
      <c r="O20" s="23">
        <f t="shared" si="7"/>
        <v>1349.2</v>
      </c>
    </row>
    <row r="21" spans="1:15" ht="18">
      <c r="A21" s="18">
        <f t="shared" si="1"/>
        <v>11</v>
      </c>
      <c r="B21" s="27" t="s">
        <v>24</v>
      </c>
      <c r="C21" s="28" t="s">
        <v>25</v>
      </c>
      <c r="D21" s="29">
        <f aca="true" t="shared" si="9" ref="D21:F22">D22</f>
        <v>0</v>
      </c>
      <c r="E21" s="29">
        <f t="shared" si="9"/>
        <v>0</v>
      </c>
      <c r="F21" s="29">
        <f t="shared" si="9"/>
        <v>0</v>
      </c>
      <c r="G21" s="26">
        <v>0</v>
      </c>
      <c r="H21" s="29"/>
      <c r="I21" s="29">
        <f>I22</f>
        <v>0</v>
      </c>
      <c r="J21" s="29">
        <f>J22</f>
        <v>5458.82</v>
      </c>
      <c r="K21" s="26">
        <v>0</v>
      </c>
      <c r="L21" s="26">
        <f t="shared" si="4"/>
        <v>0</v>
      </c>
      <c r="M21" s="26">
        <f t="shared" si="5"/>
        <v>0</v>
      </c>
      <c r="N21" s="26">
        <f t="shared" si="6"/>
        <v>5458.82</v>
      </c>
      <c r="O21" s="23"/>
    </row>
    <row r="22" spans="1:15" ht="72">
      <c r="A22" s="18">
        <f t="shared" si="1"/>
        <v>12</v>
      </c>
      <c r="B22" s="27" t="s">
        <v>26</v>
      </c>
      <c r="C22" s="28" t="s">
        <v>27</v>
      </c>
      <c r="D22" s="29">
        <f t="shared" si="9"/>
        <v>0</v>
      </c>
      <c r="E22" s="29">
        <f t="shared" si="9"/>
        <v>0</v>
      </c>
      <c r="F22" s="29">
        <f t="shared" si="9"/>
        <v>0</v>
      </c>
      <c r="G22" s="26">
        <v>0</v>
      </c>
      <c r="H22" s="29"/>
      <c r="I22" s="29">
        <f>I23</f>
        <v>0</v>
      </c>
      <c r="J22" s="29">
        <f>J23</f>
        <v>5458.82</v>
      </c>
      <c r="K22" s="26">
        <v>0</v>
      </c>
      <c r="L22" s="26">
        <f t="shared" si="4"/>
        <v>0</v>
      </c>
      <c r="M22" s="26">
        <f t="shared" si="5"/>
        <v>0</v>
      </c>
      <c r="N22" s="26">
        <f t="shared" si="6"/>
        <v>5458.82</v>
      </c>
      <c r="O22" s="23"/>
    </row>
    <row r="23" spans="1:15" ht="90">
      <c r="A23" s="18">
        <f t="shared" si="1"/>
        <v>13</v>
      </c>
      <c r="B23" s="27" t="s">
        <v>28</v>
      </c>
      <c r="C23" s="28" t="s">
        <v>29</v>
      </c>
      <c r="D23" s="29">
        <v>0</v>
      </c>
      <c r="E23" s="29">
        <v>0</v>
      </c>
      <c r="F23" s="29">
        <v>0</v>
      </c>
      <c r="G23" s="26">
        <v>0</v>
      </c>
      <c r="H23" s="29">
        <v>0</v>
      </c>
      <c r="I23" s="29">
        <v>0</v>
      </c>
      <c r="J23" s="26">
        <v>5458.82</v>
      </c>
      <c r="K23" s="26">
        <v>0</v>
      </c>
      <c r="L23" s="26">
        <f t="shared" si="4"/>
        <v>0</v>
      </c>
      <c r="M23" s="26">
        <f t="shared" si="5"/>
        <v>0</v>
      </c>
      <c r="N23" s="26">
        <f t="shared" si="6"/>
        <v>5458.82</v>
      </c>
      <c r="O23" s="23"/>
    </row>
    <row r="24" spans="1:15" ht="54">
      <c r="A24" s="18">
        <f t="shared" si="1"/>
        <v>14</v>
      </c>
      <c r="B24" s="27" t="s">
        <v>30</v>
      </c>
      <c r="C24" s="28" t="s">
        <v>31</v>
      </c>
      <c r="D24" s="29">
        <v>3682350</v>
      </c>
      <c r="E24" s="29">
        <v>2606848</v>
      </c>
      <c r="F24" s="29">
        <v>2865892.13</v>
      </c>
      <c r="G24" s="26">
        <f t="shared" si="3"/>
        <v>109.93706307387312</v>
      </c>
      <c r="H24" s="29">
        <v>0</v>
      </c>
      <c r="I24" s="29">
        <v>0</v>
      </c>
      <c r="J24" s="29">
        <v>0</v>
      </c>
      <c r="K24" s="26">
        <v>0</v>
      </c>
      <c r="L24" s="26">
        <f t="shared" si="4"/>
        <v>3682350</v>
      </c>
      <c r="M24" s="26">
        <f t="shared" si="5"/>
        <v>2606848</v>
      </c>
      <c r="N24" s="26">
        <f t="shared" si="6"/>
        <v>2865892.13</v>
      </c>
      <c r="O24" s="23">
        <f t="shared" si="7"/>
        <v>109.93706307387312</v>
      </c>
    </row>
    <row r="25" spans="1:15" ht="36">
      <c r="A25" s="18" t="e">
        <f>#REF!+1</f>
        <v>#REF!</v>
      </c>
      <c r="B25" s="27" t="s">
        <v>32</v>
      </c>
      <c r="C25" s="28" t="s">
        <v>33</v>
      </c>
      <c r="D25" s="29">
        <f>D26+D27+D28</f>
        <v>9215900</v>
      </c>
      <c r="E25" s="29">
        <f aca="true" t="shared" si="10" ref="E25:J25">E26+E27+E28</f>
        <v>4756923</v>
      </c>
      <c r="F25" s="29">
        <f t="shared" si="10"/>
        <v>3492019.9000000004</v>
      </c>
      <c r="G25" s="26">
        <f t="shared" si="3"/>
        <v>73.40921641994206</v>
      </c>
      <c r="H25" s="29">
        <f t="shared" si="10"/>
        <v>0</v>
      </c>
      <c r="I25" s="29">
        <f t="shared" si="10"/>
        <v>0</v>
      </c>
      <c r="J25" s="29">
        <f t="shared" si="10"/>
        <v>0</v>
      </c>
      <c r="K25" s="26">
        <v>0</v>
      </c>
      <c r="L25" s="26">
        <f t="shared" si="4"/>
        <v>9215900</v>
      </c>
      <c r="M25" s="26">
        <f t="shared" si="5"/>
        <v>4756923</v>
      </c>
      <c r="N25" s="26">
        <f t="shared" si="6"/>
        <v>3492019.9000000004</v>
      </c>
      <c r="O25" s="23">
        <f t="shared" si="7"/>
        <v>73.40921641994206</v>
      </c>
    </row>
    <row r="26" spans="1:15" ht="18">
      <c r="A26" s="18" t="e">
        <f>#REF!+1</f>
        <v>#REF!</v>
      </c>
      <c r="B26" s="27" t="s">
        <v>34</v>
      </c>
      <c r="C26" s="28" t="s">
        <v>35</v>
      </c>
      <c r="D26" s="19">
        <v>1502000</v>
      </c>
      <c r="E26" s="19">
        <v>750996</v>
      </c>
      <c r="F26" s="19">
        <v>619876.18</v>
      </c>
      <c r="G26" s="26">
        <f t="shared" si="3"/>
        <v>82.54054349157653</v>
      </c>
      <c r="H26" s="29">
        <v>0</v>
      </c>
      <c r="I26" s="29">
        <v>0</v>
      </c>
      <c r="J26" s="29">
        <v>0</v>
      </c>
      <c r="K26" s="26">
        <v>0</v>
      </c>
      <c r="L26" s="26">
        <f t="shared" si="4"/>
        <v>1502000</v>
      </c>
      <c r="M26" s="26">
        <f t="shared" si="5"/>
        <v>750996</v>
      </c>
      <c r="N26" s="26">
        <f t="shared" si="6"/>
        <v>619876.18</v>
      </c>
      <c r="O26" s="23">
        <f t="shared" si="7"/>
        <v>82.54054349157653</v>
      </c>
    </row>
    <row r="27" spans="1:15" ht="18">
      <c r="A27" s="18" t="e">
        <f>#REF!+1</f>
        <v>#REF!</v>
      </c>
      <c r="B27" s="27" t="s">
        <v>34</v>
      </c>
      <c r="C27" s="28" t="s">
        <v>36</v>
      </c>
      <c r="D27" s="19">
        <v>5686000</v>
      </c>
      <c r="E27" s="19">
        <v>2991981</v>
      </c>
      <c r="F27" s="19">
        <v>2313438.14</v>
      </c>
      <c r="G27" s="26">
        <f t="shared" si="3"/>
        <v>77.32128446002832</v>
      </c>
      <c r="H27" s="29">
        <v>0</v>
      </c>
      <c r="I27" s="29">
        <v>0</v>
      </c>
      <c r="J27" s="29">
        <v>0</v>
      </c>
      <c r="K27" s="26">
        <v>0</v>
      </c>
      <c r="L27" s="26">
        <f t="shared" si="4"/>
        <v>5686000</v>
      </c>
      <c r="M27" s="26">
        <f t="shared" si="5"/>
        <v>2991981</v>
      </c>
      <c r="N27" s="26">
        <f t="shared" si="6"/>
        <v>2313438.14</v>
      </c>
      <c r="O27" s="23">
        <f t="shared" si="7"/>
        <v>77.32128446002832</v>
      </c>
    </row>
    <row r="28" spans="1:15" ht="72">
      <c r="A28" s="18" t="e">
        <f t="shared" si="1"/>
        <v>#REF!</v>
      </c>
      <c r="B28" s="27" t="s">
        <v>37</v>
      </c>
      <c r="C28" s="28" t="s">
        <v>38</v>
      </c>
      <c r="D28" s="19">
        <v>2027900</v>
      </c>
      <c r="E28" s="19">
        <v>1013946</v>
      </c>
      <c r="F28" s="19">
        <v>558705.58</v>
      </c>
      <c r="G28" s="26">
        <f t="shared" si="3"/>
        <v>55.10210405682354</v>
      </c>
      <c r="H28" s="29">
        <v>0</v>
      </c>
      <c r="I28" s="29">
        <v>0</v>
      </c>
      <c r="J28" s="29">
        <v>0</v>
      </c>
      <c r="K28" s="26">
        <v>0</v>
      </c>
      <c r="L28" s="26">
        <f t="shared" si="4"/>
        <v>2027900</v>
      </c>
      <c r="M28" s="26">
        <f t="shared" si="5"/>
        <v>1013946</v>
      </c>
      <c r="N28" s="26">
        <f t="shared" si="6"/>
        <v>558705.58</v>
      </c>
      <c r="O28" s="23">
        <f t="shared" si="7"/>
        <v>55.10210405682353</v>
      </c>
    </row>
    <row r="29" spans="1:15" ht="18">
      <c r="A29" s="18" t="e">
        <f t="shared" si="1"/>
        <v>#REF!</v>
      </c>
      <c r="B29" s="27" t="s">
        <v>39</v>
      </c>
      <c r="C29" s="28" t="s">
        <v>40</v>
      </c>
      <c r="D29" s="29">
        <f>D30+D39+D42</f>
        <v>16483105</v>
      </c>
      <c r="E29" s="29">
        <f aca="true" t="shared" si="11" ref="E29:J29">E30+E39+E42</f>
        <v>8205728</v>
      </c>
      <c r="F29" s="29">
        <f t="shared" si="11"/>
        <v>9033898.14</v>
      </c>
      <c r="G29" s="26">
        <f t="shared" si="3"/>
        <v>110.09258581322706</v>
      </c>
      <c r="H29" s="29">
        <f t="shared" si="11"/>
        <v>0</v>
      </c>
      <c r="I29" s="29">
        <f t="shared" si="11"/>
        <v>0</v>
      </c>
      <c r="J29" s="29">
        <f t="shared" si="11"/>
        <v>0</v>
      </c>
      <c r="K29" s="26">
        <v>0</v>
      </c>
      <c r="L29" s="26">
        <f t="shared" si="4"/>
        <v>16483105</v>
      </c>
      <c r="M29" s="26">
        <f t="shared" si="5"/>
        <v>8205728</v>
      </c>
      <c r="N29" s="26">
        <f t="shared" si="6"/>
        <v>9033898.14</v>
      </c>
      <c r="O29" s="23">
        <f t="shared" si="7"/>
        <v>110.09258581322705</v>
      </c>
    </row>
    <row r="30" spans="1:15" ht="18">
      <c r="A30" s="18" t="e">
        <f t="shared" si="1"/>
        <v>#REF!</v>
      </c>
      <c r="B30" s="27" t="s">
        <v>41</v>
      </c>
      <c r="C30" s="28" t="s">
        <v>42</v>
      </c>
      <c r="D30" s="29">
        <f>D31+D32+D33+D34+D35+D36+D37+D38</f>
        <v>6716493</v>
      </c>
      <c r="E30" s="29">
        <f aca="true" t="shared" si="12" ref="E30:J30">E31+E32+E33+E34+E35+E36+E37+E38</f>
        <v>3246873</v>
      </c>
      <c r="F30" s="29">
        <f t="shared" si="12"/>
        <v>3053557.3100000005</v>
      </c>
      <c r="G30" s="26">
        <f t="shared" si="3"/>
        <v>94.04609635178218</v>
      </c>
      <c r="H30" s="29">
        <f t="shared" si="12"/>
        <v>0</v>
      </c>
      <c r="I30" s="29">
        <f t="shared" si="12"/>
        <v>0</v>
      </c>
      <c r="J30" s="29">
        <f t="shared" si="12"/>
        <v>0</v>
      </c>
      <c r="K30" s="26">
        <v>0</v>
      </c>
      <c r="L30" s="26">
        <f t="shared" si="4"/>
        <v>6716493</v>
      </c>
      <c r="M30" s="26">
        <f t="shared" si="5"/>
        <v>3246873</v>
      </c>
      <c r="N30" s="26">
        <f t="shared" si="6"/>
        <v>3053557.3100000005</v>
      </c>
      <c r="O30" s="23">
        <f t="shared" si="7"/>
        <v>94.04609635178218</v>
      </c>
    </row>
    <row r="31" spans="1:15" ht="108">
      <c r="A31" s="18" t="e">
        <f t="shared" si="1"/>
        <v>#REF!</v>
      </c>
      <c r="B31" s="27" t="s">
        <v>43</v>
      </c>
      <c r="C31" s="28" t="s">
        <v>44</v>
      </c>
      <c r="D31" s="19">
        <v>7000</v>
      </c>
      <c r="E31" s="19">
        <v>3500</v>
      </c>
      <c r="F31" s="19">
        <v>4292.86</v>
      </c>
      <c r="G31" s="26">
        <f t="shared" si="3"/>
        <v>122.65314285714285</v>
      </c>
      <c r="H31" s="29">
        <v>0</v>
      </c>
      <c r="I31" s="29">
        <v>0</v>
      </c>
      <c r="J31" s="29">
        <v>0</v>
      </c>
      <c r="K31" s="26">
        <v>0</v>
      </c>
      <c r="L31" s="26">
        <f t="shared" si="4"/>
        <v>7000</v>
      </c>
      <c r="M31" s="26">
        <f t="shared" si="5"/>
        <v>3500</v>
      </c>
      <c r="N31" s="26">
        <f t="shared" si="6"/>
        <v>4292.86</v>
      </c>
      <c r="O31" s="23">
        <f t="shared" si="7"/>
        <v>122.65314285714284</v>
      </c>
    </row>
    <row r="32" spans="1:15" ht="108">
      <c r="A32" s="18" t="e">
        <f t="shared" si="1"/>
        <v>#REF!</v>
      </c>
      <c r="B32" s="27" t="s">
        <v>45</v>
      </c>
      <c r="C32" s="28" t="s">
        <v>46</v>
      </c>
      <c r="D32" s="19">
        <v>46200</v>
      </c>
      <c r="E32" s="19">
        <v>23100</v>
      </c>
      <c r="F32" s="19">
        <v>4074.62</v>
      </c>
      <c r="G32" s="26">
        <f t="shared" si="3"/>
        <v>17.63904761904762</v>
      </c>
      <c r="H32" s="29">
        <v>0</v>
      </c>
      <c r="I32" s="29">
        <v>0</v>
      </c>
      <c r="J32" s="29">
        <v>0</v>
      </c>
      <c r="K32" s="26">
        <v>0</v>
      </c>
      <c r="L32" s="26">
        <f t="shared" si="4"/>
        <v>46200</v>
      </c>
      <c r="M32" s="26">
        <f t="shared" si="5"/>
        <v>23100</v>
      </c>
      <c r="N32" s="26">
        <f t="shared" si="6"/>
        <v>4074.62</v>
      </c>
      <c r="O32" s="23">
        <f t="shared" si="7"/>
        <v>17.639047619047616</v>
      </c>
    </row>
    <row r="33" spans="1:15" ht="108">
      <c r="A33" s="18" t="e">
        <f t="shared" si="1"/>
        <v>#REF!</v>
      </c>
      <c r="B33" s="27" t="s">
        <v>47</v>
      </c>
      <c r="C33" s="28" t="s">
        <v>48</v>
      </c>
      <c r="D33" s="19">
        <v>0</v>
      </c>
      <c r="E33" s="19">
        <v>0</v>
      </c>
      <c r="F33" s="19">
        <v>7919.51</v>
      </c>
      <c r="G33" s="26">
        <v>0</v>
      </c>
      <c r="H33" s="29">
        <v>0</v>
      </c>
      <c r="I33" s="29">
        <v>0</v>
      </c>
      <c r="J33" s="29">
        <v>0</v>
      </c>
      <c r="K33" s="26">
        <v>0</v>
      </c>
      <c r="L33" s="26">
        <f t="shared" si="4"/>
        <v>0</v>
      </c>
      <c r="M33" s="26">
        <f t="shared" si="5"/>
        <v>0</v>
      </c>
      <c r="N33" s="26">
        <f t="shared" si="6"/>
        <v>7919.51</v>
      </c>
      <c r="O33" s="23"/>
    </row>
    <row r="34" spans="1:15" ht="108">
      <c r="A34" s="18" t="e">
        <f t="shared" si="1"/>
        <v>#REF!</v>
      </c>
      <c r="B34" s="27" t="s">
        <v>49</v>
      </c>
      <c r="C34" s="28" t="s">
        <v>50</v>
      </c>
      <c r="D34" s="19">
        <v>430200</v>
      </c>
      <c r="E34" s="19">
        <v>223096</v>
      </c>
      <c r="F34" s="19">
        <v>239913.56</v>
      </c>
      <c r="G34" s="26">
        <f t="shared" si="3"/>
        <v>107.53826155556352</v>
      </c>
      <c r="H34" s="29">
        <v>0</v>
      </c>
      <c r="I34" s="29">
        <v>0</v>
      </c>
      <c r="J34" s="29">
        <v>0</v>
      </c>
      <c r="K34" s="26">
        <v>0</v>
      </c>
      <c r="L34" s="26">
        <f t="shared" si="4"/>
        <v>430200</v>
      </c>
      <c r="M34" s="26">
        <f t="shared" si="5"/>
        <v>223096</v>
      </c>
      <c r="N34" s="26">
        <f t="shared" si="6"/>
        <v>239913.56</v>
      </c>
      <c r="O34" s="23">
        <f t="shared" si="7"/>
        <v>107.53826155556352</v>
      </c>
    </row>
    <row r="35" spans="1:15" ht="36">
      <c r="A35" s="18" t="e">
        <f t="shared" si="1"/>
        <v>#REF!</v>
      </c>
      <c r="B35" s="27" t="s">
        <v>51</v>
      </c>
      <c r="C35" s="28" t="s">
        <v>52</v>
      </c>
      <c r="D35" s="19">
        <v>3263900</v>
      </c>
      <c r="E35" s="19">
        <v>1325057</v>
      </c>
      <c r="F35" s="19">
        <v>883867.92</v>
      </c>
      <c r="G35" s="26">
        <f t="shared" si="3"/>
        <v>66.70414329345833</v>
      </c>
      <c r="H35" s="29">
        <v>0</v>
      </c>
      <c r="I35" s="29">
        <v>0</v>
      </c>
      <c r="J35" s="29">
        <v>0</v>
      </c>
      <c r="K35" s="26">
        <v>0</v>
      </c>
      <c r="L35" s="26">
        <f t="shared" si="4"/>
        <v>3263900</v>
      </c>
      <c r="M35" s="26">
        <f t="shared" si="5"/>
        <v>1325057</v>
      </c>
      <c r="N35" s="26">
        <f t="shared" si="6"/>
        <v>883867.92</v>
      </c>
      <c r="O35" s="23">
        <f t="shared" si="7"/>
        <v>66.70414329345832</v>
      </c>
    </row>
    <row r="36" spans="1:15" ht="36">
      <c r="A36" s="18" t="e">
        <f t="shared" si="1"/>
        <v>#REF!</v>
      </c>
      <c r="B36" s="27" t="s">
        <v>53</v>
      </c>
      <c r="C36" s="28" t="s">
        <v>54</v>
      </c>
      <c r="D36" s="19">
        <v>2135293</v>
      </c>
      <c r="E36" s="19">
        <v>1224653</v>
      </c>
      <c r="F36" s="19">
        <v>1422718.77</v>
      </c>
      <c r="G36" s="26">
        <f t="shared" si="3"/>
        <v>116.17321559658123</v>
      </c>
      <c r="H36" s="29">
        <v>0</v>
      </c>
      <c r="I36" s="29">
        <v>0</v>
      </c>
      <c r="J36" s="29">
        <v>0</v>
      </c>
      <c r="K36" s="26">
        <v>0</v>
      </c>
      <c r="L36" s="26">
        <f t="shared" si="4"/>
        <v>2135293</v>
      </c>
      <c r="M36" s="26">
        <f t="shared" si="5"/>
        <v>1224653</v>
      </c>
      <c r="N36" s="26">
        <f t="shared" si="6"/>
        <v>1422718.77</v>
      </c>
      <c r="O36" s="23">
        <f t="shared" si="7"/>
        <v>116.17321559658124</v>
      </c>
    </row>
    <row r="37" spans="1:15" ht="36">
      <c r="A37" s="18" t="e">
        <f t="shared" si="1"/>
        <v>#REF!</v>
      </c>
      <c r="B37" s="27" t="s">
        <v>55</v>
      </c>
      <c r="C37" s="28" t="s">
        <v>56</v>
      </c>
      <c r="D37" s="19">
        <v>3300</v>
      </c>
      <c r="E37" s="19">
        <v>1650</v>
      </c>
      <c r="F37" s="19">
        <v>4063.45</v>
      </c>
      <c r="G37" s="26">
        <f t="shared" si="3"/>
        <v>246.26969696969695</v>
      </c>
      <c r="H37" s="29">
        <v>0</v>
      </c>
      <c r="I37" s="29">
        <v>0</v>
      </c>
      <c r="J37" s="29">
        <v>0</v>
      </c>
      <c r="K37" s="26">
        <v>0</v>
      </c>
      <c r="L37" s="26">
        <f t="shared" si="4"/>
        <v>3300</v>
      </c>
      <c r="M37" s="26">
        <f t="shared" si="5"/>
        <v>1650</v>
      </c>
      <c r="N37" s="26">
        <f t="shared" si="6"/>
        <v>4063.45</v>
      </c>
      <c r="O37" s="23">
        <f t="shared" si="7"/>
        <v>246.26969696969695</v>
      </c>
    </row>
    <row r="38" spans="1:15" ht="36">
      <c r="A38" s="18" t="e">
        <f t="shared" si="1"/>
        <v>#REF!</v>
      </c>
      <c r="B38" s="27" t="s">
        <v>57</v>
      </c>
      <c r="C38" s="28" t="s">
        <v>58</v>
      </c>
      <c r="D38" s="19">
        <v>830600</v>
      </c>
      <c r="E38" s="19">
        <v>445817</v>
      </c>
      <c r="F38" s="19">
        <v>486706.62</v>
      </c>
      <c r="G38" s="26">
        <f t="shared" si="3"/>
        <v>109.17183956645889</v>
      </c>
      <c r="H38" s="29">
        <v>0</v>
      </c>
      <c r="I38" s="29">
        <v>0</v>
      </c>
      <c r="J38" s="29">
        <v>0</v>
      </c>
      <c r="K38" s="26">
        <v>0</v>
      </c>
      <c r="L38" s="26">
        <f t="shared" si="4"/>
        <v>830600</v>
      </c>
      <c r="M38" s="26">
        <f t="shared" si="5"/>
        <v>445817</v>
      </c>
      <c r="N38" s="26">
        <f t="shared" si="6"/>
        <v>486706.62</v>
      </c>
      <c r="O38" s="23">
        <f t="shared" si="7"/>
        <v>109.17183956645889</v>
      </c>
    </row>
    <row r="39" spans="1:15" ht="18">
      <c r="A39" s="18" t="e">
        <f t="shared" si="1"/>
        <v>#REF!</v>
      </c>
      <c r="B39" s="27" t="s">
        <v>59</v>
      </c>
      <c r="C39" s="28" t="s">
        <v>60</v>
      </c>
      <c r="D39" s="29">
        <f>D40+D41</f>
        <v>3800</v>
      </c>
      <c r="E39" s="29">
        <f aca="true" t="shared" si="13" ref="E39:J39">E40+E41</f>
        <v>1900</v>
      </c>
      <c r="F39" s="29">
        <f t="shared" si="13"/>
        <v>1384.9499999999998</v>
      </c>
      <c r="G39" s="26">
        <f t="shared" si="3"/>
        <v>72.89210526315789</v>
      </c>
      <c r="H39" s="29">
        <f t="shared" si="13"/>
        <v>0</v>
      </c>
      <c r="I39" s="29">
        <f t="shared" si="13"/>
        <v>0</v>
      </c>
      <c r="J39" s="29">
        <f t="shared" si="13"/>
        <v>0</v>
      </c>
      <c r="K39" s="26">
        <v>0</v>
      </c>
      <c r="L39" s="26">
        <f t="shared" si="4"/>
        <v>3800</v>
      </c>
      <c r="M39" s="26">
        <f t="shared" si="5"/>
        <v>1900</v>
      </c>
      <c r="N39" s="26">
        <f t="shared" si="6"/>
        <v>1384.9499999999998</v>
      </c>
      <c r="O39" s="23">
        <f t="shared" si="7"/>
        <v>72.89210526315787</v>
      </c>
    </row>
    <row r="40" spans="1:15" ht="36">
      <c r="A40" s="18" t="e">
        <f t="shared" si="1"/>
        <v>#REF!</v>
      </c>
      <c r="B40" s="27" t="s">
        <v>61</v>
      </c>
      <c r="C40" s="28" t="s">
        <v>62</v>
      </c>
      <c r="D40" s="19">
        <v>400</v>
      </c>
      <c r="E40" s="19">
        <v>200</v>
      </c>
      <c r="F40" s="19">
        <v>210.6</v>
      </c>
      <c r="G40" s="26">
        <f t="shared" si="3"/>
        <v>105.3</v>
      </c>
      <c r="H40" s="29">
        <v>0</v>
      </c>
      <c r="I40" s="29">
        <v>0</v>
      </c>
      <c r="J40" s="29">
        <v>0</v>
      </c>
      <c r="K40" s="26">
        <v>0</v>
      </c>
      <c r="L40" s="26">
        <f t="shared" si="4"/>
        <v>400</v>
      </c>
      <c r="M40" s="26">
        <f t="shared" si="5"/>
        <v>200</v>
      </c>
      <c r="N40" s="26">
        <f t="shared" si="6"/>
        <v>210.6</v>
      </c>
      <c r="O40" s="23">
        <f t="shared" si="7"/>
        <v>105.3</v>
      </c>
    </row>
    <row r="41" spans="1:15" ht="36">
      <c r="A41" s="18" t="e">
        <f t="shared" si="1"/>
        <v>#REF!</v>
      </c>
      <c r="B41" s="27" t="s">
        <v>63</v>
      </c>
      <c r="C41" s="28" t="s">
        <v>64</v>
      </c>
      <c r="D41" s="19">
        <v>3400</v>
      </c>
      <c r="E41" s="19">
        <v>1700</v>
      </c>
      <c r="F41" s="19">
        <v>1174.35</v>
      </c>
      <c r="G41" s="26">
        <f t="shared" si="3"/>
        <v>69.07941176470588</v>
      </c>
      <c r="H41" s="29">
        <v>0</v>
      </c>
      <c r="I41" s="29">
        <v>0</v>
      </c>
      <c r="J41" s="29">
        <v>0</v>
      </c>
      <c r="K41" s="26">
        <v>0</v>
      </c>
      <c r="L41" s="26">
        <f t="shared" si="4"/>
        <v>3400</v>
      </c>
      <c r="M41" s="26">
        <f t="shared" si="5"/>
        <v>1700</v>
      </c>
      <c r="N41" s="26">
        <f t="shared" si="6"/>
        <v>1174.35</v>
      </c>
      <c r="O41" s="23">
        <f t="shared" si="7"/>
        <v>69.07941176470588</v>
      </c>
    </row>
    <row r="42" spans="1:15" ht="18">
      <c r="A42" s="18" t="e">
        <f t="shared" si="1"/>
        <v>#REF!</v>
      </c>
      <c r="B42" s="27" t="s">
        <v>65</v>
      </c>
      <c r="C42" s="28" t="s">
        <v>66</v>
      </c>
      <c r="D42" s="29">
        <f>D43+D44+D45</f>
        <v>9762812</v>
      </c>
      <c r="E42" s="29">
        <f aca="true" t="shared" si="14" ref="E42:J42">E43+E44+E45</f>
        <v>4956955</v>
      </c>
      <c r="F42" s="29">
        <f t="shared" si="14"/>
        <v>5978955.88</v>
      </c>
      <c r="G42" s="26">
        <f t="shared" si="3"/>
        <v>120.61751377609842</v>
      </c>
      <c r="H42" s="29">
        <f t="shared" si="14"/>
        <v>0</v>
      </c>
      <c r="I42" s="29">
        <f t="shared" si="14"/>
        <v>0</v>
      </c>
      <c r="J42" s="29">
        <f t="shared" si="14"/>
        <v>0</v>
      </c>
      <c r="K42" s="26">
        <v>0</v>
      </c>
      <c r="L42" s="26">
        <f t="shared" si="4"/>
        <v>9762812</v>
      </c>
      <c r="M42" s="26">
        <f t="shared" si="5"/>
        <v>4956955</v>
      </c>
      <c r="N42" s="26">
        <f t="shared" si="6"/>
        <v>5978955.88</v>
      </c>
      <c r="O42" s="23">
        <f t="shared" si="7"/>
        <v>120.61751377609843</v>
      </c>
    </row>
    <row r="43" spans="1:15" ht="36">
      <c r="A43" s="18" t="e">
        <f t="shared" si="1"/>
        <v>#REF!</v>
      </c>
      <c r="B43" s="27" t="s">
        <v>67</v>
      </c>
      <c r="C43" s="28" t="s">
        <v>68</v>
      </c>
      <c r="D43" s="19">
        <v>1839512</v>
      </c>
      <c r="E43" s="19">
        <v>1143858</v>
      </c>
      <c r="F43" s="19">
        <v>1279365.24</v>
      </c>
      <c r="G43" s="26">
        <f t="shared" si="3"/>
        <v>111.84650891981347</v>
      </c>
      <c r="H43" s="29">
        <v>0</v>
      </c>
      <c r="I43" s="29">
        <v>0</v>
      </c>
      <c r="J43" s="29">
        <v>0</v>
      </c>
      <c r="K43" s="26">
        <v>0</v>
      </c>
      <c r="L43" s="26">
        <f t="shared" si="4"/>
        <v>1839512</v>
      </c>
      <c r="M43" s="26">
        <f t="shared" si="5"/>
        <v>1143858</v>
      </c>
      <c r="N43" s="26">
        <f t="shared" si="6"/>
        <v>1279365.24</v>
      </c>
      <c r="O43" s="23">
        <f t="shared" si="7"/>
        <v>111.84650891981347</v>
      </c>
    </row>
    <row r="44" spans="1:15" ht="36">
      <c r="A44" s="18" t="e">
        <f>A43+1</f>
        <v>#REF!</v>
      </c>
      <c r="B44" s="27" t="s">
        <v>69</v>
      </c>
      <c r="C44" s="28" t="s">
        <v>70</v>
      </c>
      <c r="D44" s="19">
        <v>7803600</v>
      </c>
      <c r="E44" s="19">
        <v>3741501</v>
      </c>
      <c r="F44" s="19">
        <v>4631204.83</v>
      </c>
      <c r="G44" s="26">
        <f t="shared" si="3"/>
        <v>123.77932893777123</v>
      </c>
      <c r="H44" s="29">
        <v>0</v>
      </c>
      <c r="I44" s="29">
        <v>0</v>
      </c>
      <c r="J44" s="29">
        <v>0</v>
      </c>
      <c r="K44" s="26">
        <v>0</v>
      </c>
      <c r="L44" s="26">
        <f t="shared" si="4"/>
        <v>7803600</v>
      </c>
      <c r="M44" s="26">
        <f t="shared" si="5"/>
        <v>3741501</v>
      </c>
      <c r="N44" s="26">
        <f t="shared" si="6"/>
        <v>4631204.83</v>
      </c>
      <c r="O44" s="23">
        <f t="shared" si="7"/>
        <v>123.77932893777124</v>
      </c>
    </row>
    <row r="45" spans="1:15" ht="162">
      <c r="A45" s="18" t="e">
        <f t="shared" si="1"/>
        <v>#REF!</v>
      </c>
      <c r="B45" s="27" t="s">
        <v>71</v>
      </c>
      <c r="C45" s="28" t="s">
        <v>72</v>
      </c>
      <c r="D45" s="19">
        <v>119700</v>
      </c>
      <c r="E45" s="19">
        <v>71596</v>
      </c>
      <c r="F45" s="19">
        <v>68385.81</v>
      </c>
      <c r="G45" s="26">
        <f t="shared" si="3"/>
        <v>95.51624392424156</v>
      </c>
      <c r="H45" s="29">
        <v>0</v>
      </c>
      <c r="I45" s="29">
        <v>0</v>
      </c>
      <c r="J45" s="29">
        <v>0</v>
      </c>
      <c r="K45" s="26">
        <v>0</v>
      </c>
      <c r="L45" s="26">
        <f t="shared" si="4"/>
        <v>119700</v>
      </c>
      <c r="M45" s="26">
        <f t="shared" si="5"/>
        <v>71596</v>
      </c>
      <c r="N45" s="26">
        <f t="shared" si="6"/>
        <v>68385.81</v>
      </c>
      <c r="O45" s="23">
        <f t="shared" si="7"/>
        <v>95.51624392424158</v>
      </c>
    </row>
    <row r="46" spans="1:15" ht="18">
      <c r="A46" s="18" t="e">
        <f t="shared" si="1"/>
        <v>#REF!</v>
      </c>
      <c r="B46" s="27" t="s">
        <v>73</v>
      </c>
      <c r="C46" s="28" t="s">
        <v>74</v>
      </c>
      <c r="D46" s="29">
        <f>D47</f>
        <v>0</v>
      </c>
      <c r="E46" s="29">
        <f aca="true" t="shared" si="15" ref="E46:J46">E47</f>
        <v>0</v>
      </c>
      <c r="F46" s="29">
        <f t="shared" si="15"/>
        <v>0</v>
      </c>
      <c r="G46" s="26">
        <v>0</v>
      </c>
      <c r="H46" s="29">
        <f t="shared" si="15"/>
        <v>0</v>
      </c>
      <c r="I46" s="29">
        <f t="shared" si="15"/>
        <v>0</v>
      </c>
      <c r="J46" s="29">
        <f t="shared" si="15"/>
        <v>25421.7</v>
      </c>
      <c r="K46" s="26">
        <v>0</v>
      </c>
      <c r="L46" s="26">
        <f t="shared" si="4"/>
        <v>0</v>
      </c>
      <c r="M46" s="26">
        <f t="shared" si="5"/>
        <v>0</v>
      </c>
      <c r="N46" s="26">
        <f t="shared" si="6"/>
        <v>25421.7</v>
      </c>
      <c r="O46" s="23"/>
    </row>
    <row r="47" spans="1:15" ht="18">
      <c r="A47" s="18" t="e">
        <f t="shared" si="1"/>
        <v>#REF!</v>
      </c>
      <c r="B47" s="27" t="s">
        <v>75</v>
      </c>
      <c r="C47" s="28" t="s">
        <v>76</v>
      </c>
      <c r="D47" s="29">
        <f>D48+D49+D50</f>
        <v>0</v>
      </c>
      <c r="E47" s="29">
        <f aca="true" t="shared" si="16" ref="E47:J47">E48+E49+E50</f>
        <v>0</v>
      </c>
      <c r="F47" s="29">
        <f t="shared" si="16"/>
        <v>0</v>
      </c>
      <c r="G47" s="26">
        <v>0</v>
      </c>
      <c r="H47" s="29">
        <f t="shared" si="16"/>
        <v>0</v>
      </c>
      <c r="I47" s="29">
        <f t="shared" si="16"/>
        <v>0</v>
      </c>
      <c r="J47" s="29">
        <f t="shared" si="16"/>
        <v>25421.7</v>
      </c>
      <c r="K47" s="26">
        <v>0</v>
      </c>
      <c r="L47" s="26">
        <f t="shared" si="4"/>
        <v>0</v>
      </c>
      <c r="M47" s="26">
        <f t="shared" si="5"/>
        <v>0</v>
      </c>
      <c r="N47" s="26">
        <f t="shared" si="6"/>
        <v>25421.7</v>
      </c>
      <c r="O47" s="23"/>
    </row>
    <row r="48" spans="1:15" ht="90">
      <c r="A48" s="18" t="e">
        <f t="shared" si="1"/>
        <v>#REF!</v>
      </c>
      <c r="B48" s="27" t="s">
        <v>77</v>
      </c>
      <c r="C48" s="28" t="s">
        <v>78</v>
      </c>
      <c r="D48" s="29">
        <v>0</v>
      </c>
      <c r="E48" s="29">
        <v>0</v>
      </c>
      <c r="F48" s="29">
        <v>0</v>
      </c>
      <c r="G48" s="26">
        <v>0</v>
      </c>
      <c r="H48" s="29">
        <v>0</v>
      </c>
      <c r="I48" s="29">
        <v>0</v>
      </c>
      <c r="J48" s="19">
        <v>12379.51</v>
      </c>
      <c r="K48" s="26">
        <v>0</v>
      </c>
      <c r="L48" s="26">
        <f t="shared" si="4"/>
        <v>0</v>
      </c>
      <c r="M48" s="26">
        <f t="shared" si="5"/>
        <v>0</v>
      </c>
      <c r="N48" s="26">
        <f t="shared" si="6"/>
        <v>12379.51</v>
      </c>
      <c r="O48" s="23"/>
    </row>
    <row r="49" spans="1:15" ht="72">
      <c r="A49" s="18" t="e">
        <f t="shared" si="1"/>
        <v>#REF!</v>
      </c>
      <c r="B49" s="27" t="s">
        <v>79</v>
      </c>
      <c r="C49" s="28" t="s">
        <v>80</v>
      </c>
      <c r="D49" s="29">
        <v>0</v>
      </c>
      <c r="E49" s="29">
        <v>0</v>
      </c>
      <c r="F49" s="29">
        <v>0</v>
      </c>
      <c r="G49" s="26">
        <v>0</v>
      </c>
      <c r="H49" s="29">
        <v>0</v>
      </c>
      <c r="I49" s="29">
        <v>0</v>
      </c>
      <c r="J49" s="19">
        <v>1431.85</v>
      </c>
      <c r="K49" s="26">
        <v>0</v>
      </c>
      <c r="L49" s="26">
        <f t="shared" si="4"/>
        <v>0</v>
      </c>
      <c r="M49" s="26">
        <f t="shared" si="5"/>
        <v>0</v>
      </c>
      <c r="N49" s="26">
        <f t="shared" si="6"/>
        <v>1431.85</v>
      </c>
      <c r="O49" s="23"/>
    </row>
    <row r="50" spans="1:15" ht="126">
      <c r="A50" s="18" t="e">
        <f t="shared" si="1"/>
        <v>#REF!</v>
      </c>
      <c r="B50" s="27" t="s">
        <v>81</v>
      </c>
      <c r="C50" s="28" t="s">
        <v>82</v>
      </c>
      <c r="D50" s="29">
        <v>0</v>
      </c>
      <c r="E50" s="29">
        <v>0</v>
      </c>
      <c r="F50" s="29">
        <v>0</v>
      </c>
      <c r="G50" s="26">
        <v>0</v>
      </c>
      <c r="H50" s="29">
        <v>0</v>
      </c>
      <c r="I50" s="29">
        <v>0</v>
      </c>
      <c r="J50" s="19">
        <v>11610.34</v>
      </c>
      <c r="K50" s="26">
        <v>0</v>
      </c>
      <c r="L50" s="26">
        <f t="shared" si="4"/>
        <v>0</v>
      </c>
      <c r="M50" s="26">
        <f t="shared" si="5"/>
        <v>0</v>
      </c>
      <c r="N50" s="26">
        <f t="shared" si="6"/>
        <v>11610.34</v>
      </c>
      <c r="O50" s="23"/>
    </row>
    <row r="51" spans="1:15" ht="17.25">
      <c r="A51" s="18" t="e">
        <f t="shared" si="1"/>
        <v>#REF!</v>
      </c>
      <c r="B51" s="24" t="s">
        <v>83</v>
      </c>
      <c r="C51" s="25" t="s">
        <v>84</v>
      </c>
      <c r="D51" s="26">
        <f>D52+D58+D68+D73</f>
        <v>1138523</v>
      </c>
      <c r="E51" s="26">
        <f aca="true" t="shared" si="17" ref="E51:J51">E52+E58+E68+E73</f>
        <v>602607</v>
      </c>
      <c r="F51" s="26">
        <f t="shared" si="17"/>
        <v>774217.8299999998</v>
      </c>
      <c r="G51" s="26">
        <f t="shared" si="3"/>
        <v>128.47806779542884</v>
      </c>
      <c r="H51" s="26">
        <f t="shared" si="17"/>
        <v>2663800</v>
      </c>
      <c r="I51" s="26">
        <f t="shared" si="17"/>
        <v>1331900</v>
      </c>
      <c r="J51" s="26">
        <f t="shared" si="17"/>
        <v>2965883.93</v>
      </c>
      <c r="K51" s="26">
        <f>J51/I51%</f>
        <v>222.680676477213</v>
      </c>
      <c r="L51" s="26">
        <f t="shared" si="4"/>
        <v>3802323</v>
      </c>
      <c r="M51" s="26">
        <f t="shared" si="5"/>
        <v>1934507</v>
      </c>
      <c r="N51" s="26">
        <f t="shared" si="6"/>
        <v>3740101.76</v>
      </c>
      <c r="O51" s="23">
        <f t="shared" si="7"/>
        <v>193.3361709210667</v>
      </c>
    </row>
    <row r="52" spans="1:15" ht="36">
      <c r="A52" s="18" t="e">
        <f t="shared" si="1"/>
        <v>#REF!</v>
      </c>
      <c r="B52" s="27" t="s">
        <v>85</v>
      </c>
      <c r="C52" s="28" t="s">
        <v>86</v>
      </c>
      <c r="D52" s="29">
        <f>D53+D54+D57</f>
        <v>85211</v>
      </c>
      <c r="E52" s="29">
        <f aca="true" t="shared" si="18" ref="E52:J52">E53+E54+E57</f>
        <v>39659</v>
      </c>
      <c r="F52" s="29">
        <f t="shared" si="18"/>
        <v>99798.37999999999</v>
      </c>
      <c r="G52" s="26">
        <f t="shared" si="3"/>
        <v>251.6411911545929</v>
      </c>
      <c r="H52" s="29">
        <f t="shared" si="18"/>
        <v>0</v>
      </c>
      <c r="I52" s="29">
        <f t="shared" si="18"/>
        <v>0</v>
      </c>
      <c r="J52" s="29">
        <f t="shared" si="18"/>
        <v>73438.5</v>
      </c>
      <c r="K52" s="26">
        <v>0</v>
      </c>
      <c r="L52" s="26">
        <f t="shared" si="4"/>
        <v>85211</v>
      </c>
      <c r="M52" s="26">
        <f t="shared" si="5"/>
        <v>39659</v>
      </c>
      <c r="N52" s="26">
        <f t="shared" si="6"/>
        <v>173236.88</v>
      </c>
      <c r="O52" s="23">
        <f t="shared" si="7"/>
        <v>436.8160568849442</v>
      </c>
    </row>
    <row r="53" spans="1:15" ht="54">
      <c r="A53" s="18" t="e">
        <f t="shared" si="1"/>
        <v>#REF!</v>
      </c>
      <c r="B53" s="27" t="s">
        <v>87</v>
      </c>
      <c r="C53" s="28" t="s">
        <v>88</v>
      </c>
      <c r="D53" s="29">
        <v>8211</v>
      </c>
      <c r="E53" s="19">
        <v>8211</v>
      </c>
      <c r="F53" s="19">
        <v>71161.65</v>
      </c>
      <c r="G53" s="26">
        <f t="shared" si="3"/>
        <v>866.6624040920716</v>
      </c>
      <c r="H53" s="29">
        <v>0</v>
      </c>
      <c r="I53" s="29">
        <v>0</v>
      </c>
      <c r="J53" s="29">
        <v>0</v>
      </c>
      <c r="K53" s="26">
        <v>0</v>
      </c>
      <c r="L53" s="26">
        <f t="shared" si="4"/>
        <v>8211</v>
      </c>
      <c r="M53" s="26">
        <f t="shared" si="5"/>
        <v>8211</v>
      </c>
      <c r="N53" s="26">
        <f t="shared" si="6"/>
        <v>71161.65</v>
      </c>
      <c r="O53" s="23">
        <f t="shared" si="7"/>
        <v>866.6624040920716</v>
      </c>
    </row>
    <row r="54" spans="1:15" ht="18">
      <c r="A54" s="18" t="e">
        <f t="shared" si="1"/>
        <v>#REF!</v>
      </c>
      <c r="B54" s="27" t="s">
        <v>89</v>
      </c>
      <c r="C54" s="28" t="s">
        <v>90</v>
      </c>
      <c r="D54" s="29">
        <f>D55+D56</f>
        <v>77000</v>
      </c>
      <c r="E54" s="29">
        <f aca="true" t="shared" si="19" ref="E54:J54">E55+E56</f>
        <v>31448</v>
      </c>
      <c r="F54" s="29">
        <f t="shared" si="19"/>
        <v>28636.73</v>
      </c>
      <c r="G54" s="26">
        <f t="shared" si="3"/>
        <v>91.06057618926481</v>
      </c>
      <c r="H54" s="29">
        <f t="shared" si="19"/>
        <v>0</v>
      </c>
      <c r="I54" s="29">
        <f t="shared" si="19"/>
        <v>0</v>
      </c>
      <c r="J54" s="29">
        <f t="shared" si="19"/>
        <v>0</v>
      </c>
      <c r="K54" s="26">
        <v>0</v>
      </c>
      <c r="L54" s="26">
        <f t="shared" si="4"/>
        <v>77000</v>
      </c>
      <c r="M54" s="26">
        <f t="shared" si="5"/>
        <v>31448</v>
      </c>
      <c r="N54" s="26">
        <f t="shared" si="6"/>
        <v>28636.73</v>
      </c>
      <c r="O54" s="23">
        <f t="shared" si="7"/>
        <v>91.06057618926482</v>
      </c>
    </row>
    <row r="55" spans="1:15" ht="36">
      <c r="A55" s="18" t="e">
        <f t="shared" si="1"/>
        <v>#REF!</v>
      </c>
      <c r="B55" s="27" t="s">
        <v>91</v>
      </c>
      <c r="C55" s="28" t="s">
        <v>92</v>
      </c>
      <c r="D55" s="19">
        <v>10900</v>
      </c>
      <c r="E55" s="19">
        <v>5448</v>
      </c>
      <c r="F55" s="19">
        <v>8636.73</v>
      </c>
      <c r="G55" s="26">
        <f t="shared" si="3"/>
        <v>158.53028634361235</v>
      </c>
      <c r="H55" s="29">
        <v>0</v>
      </c>
      <c r="I55" s="29">
        <v>0</v>
      </c>
      <c r="J55" s="29">
        <v>0</v>
      </c>
      <c r="K55" s="26">
        <v>0</v>
      </c>
      <c r="L55" s="26">
        <f t="shared" si="4"/>
        <v>10900</v>
      </c>
      <c r="M55" s="26">
        <f t="shared" si="5"/>
        <v>5448</v>
      </c>
      <c r="N55" s="26">
        <f t="shared" si="6"/>
        <v>8636.73</v>
      </c>
      <c r="O55" s="23">
        <f t="shared" si="7"/>
        <v>158.53028634361232</v>
      </c>
    </row>
    <row r="56" spans="1:15" ht="108">
      <c r="A56" s="18" t="e">
        <f t="shared" si="1"/>
        <v>#REF!</v>
      </c>
      <c r="B56" s="27" t="s">
        <v>93</v>
      </c>
      <c r="C56" s="28" t="s">
        <v>94</v>
      </c>
      <c r="D56" s="19">
        <v>66100</v>
      </c>
      <c r="E56" s="19">
        <v>26000</v>
      </c>
      <c r="F56" s="19">
        <v>20000</v>
      </c>
      <c r="G56" s="26">
        <f t="shared" si="3"/>
        <v>76.92307692307692</v>
      </c>
      <c r="H56" s="29">
        <v>0</v>
      </c>
      <c r="I56" s="29">
        <v>0</v>
      </c>
      <c r="J56" s="29">
        <v>0</v>
      </c>
      <c r="K56" s="26">
        <v>0</v>
      </c>
      <c r="L56" s="26">
        <f t="shared" si="4"/>
        <v>66100</v>
      </c>
      <c r="M56" s="26">
        <f t="shared" si="5"/>
        <v>26000</v>
      </c>
      <c r="N56" s="26">
        <f t="shared" si="6"/>
        <v>20000</v>
      </c>
      <c r="O56" s="23">
        <f t="shared" si="7"/>
        <v>76.92307692307693</v>
      </c>
    </row>
    <row r="57" spans="1:15" ht="90">
      <c r="A57" s="18" t="e">
        <f t="shared" si="1"/>
        <v>#REF!</v>
      </c>
      <c r="B57" s="27" t="s">
        <v>95</v>
      </c>
      <c r="C57" s="28" t="s">
        <v>96</v>
      </c>
      <c r="D57" s="29">
        <v>0</v>
      </c>
      <c r="E57" s="29">
        <v>0</v>
      </c>
      <c r="F57" s="29">
        <v>0</v>
      </c>
      <c r="G57" s="26">
        <v>0</v>
      </c>
      <c r="H57" s="29">
        <v>0</v>
      </c>
      <c r="I57" s="29">
        <v>0</v>
      </c>
      <c r="J57" s="38">
        <v>73438.5</v>
      </c>
      <c r="K57" s="26">
        <v>0</v>
      </c>
      <c r="L57" s="26">
        <f t="shared" si="4"/>
        <v>0</v>
      </c>
      <c r="M57" s="26">
        <f t="shared" si="5"/>
        <v>0</v>
      </c>
      <c r="N57" s="26">
        <f t="shared" si="6"/>
        <v>73438.5</v>
      </c>
      <c r="O57" s="23"/>
    </row>
    <row r="58" spans="1:15" ht="72">
      <c r="A58" s="18" t="e">
        <f t="shared" si="1"/>
        <v>#REF!</v>
      </c>
      <c r="B58" s="27" t="s">
        <v>97</v>
      </c>
      <c r="C58" s="28" t="s">
        <v>98</v>
      </c>
      <c r="D58" s="26">
        <f>D59+D63+D65</f>
        <v>1039212</v>
      </c>
      <c r="E58" s="26">
        <f aca="true" t="shared" si="20" ref="E58:J58">E59+E63+E65</f>
        <v>555898</v>
      </c>
      <c r="F58" s="26">
        <f t="shared" si="20"/>
        <v>666311.2299999999</v>
      </c>
      <c r="G58" s="26">
        <f t="shared" si="3"/>
        <v>119.86213837790385</v>
      </c>
      <c r="H58" s="26">
        <f t="shared" si="20"/>
        <v>0</v>
      </c>
      <c r="I58" s="26">
        <f t="shared" si="20"/>
        <v>0</v>
      </c>
      <c r="J58" s="26">
        <f t="shared" si="20"/>
        <v>0</v>
      </c>
      <c r="K58" s="26">
        <v>0</v>
      </c>
      <c r="L58" s="26">
        <f t="shared" si="4"/>
        <v>1039212</v>
      </c>
      <c r="M58" s="26">
        <f t="shared" si="5"/>
        <v>555898</v>
      </c>
      <c r="N58" s="26">
        <f t="shared" si="6"/>
        <v>666311.2299999999</v>
      </c>
      <c r="O58" s="23">
        <f t="shared" si="7"/>
        <v>119.86213837790383</v>
      </c>
    </row>
    <row r="59" spans="1:15" ht="36">
      <c r="A59" s="18" t="e">
        <f t="shared" si="1"/>
        <v>#REF!</v>
      </c>
      <c r="B59" s="27" t="s">
        <v>99</v>
      </c>
      <c r="C59" s="28" t="s">
        <v>100</v>
      </c>
      <c r="D59" s="29">
        <f>D60+D61+D62</f>
        <v>866754</v>
      </c>
      <c r="E59" s="29">
        <f aca="true" t="shared" si="21" ref="E59:J59">E60+E61+E62</f>
        <v>467198</v>
      </c>
      <c r="F59" s="29">
        <f t="shared" si="21"/>
        <v>559674.45</v>
      </c>
      <c r="G59" s="26">
        <f t="shared" si="3"/>
        <v>119.79384543598218</v>
      </c>
      <c r="H59" s="29">
        <f t="shared" si="21"/>
        <v>0</v>
      </c>
      <c r="I59" s="29">
        <f t="shared" si="21"/>
        <v>0</v>
      </c>
      <c r="J59" s="29">
        <f t="shared" si="21"/>
        <v>0</v>
      </c>
      <c r="K59" s="26">
        <v>0</v>
      </c>
      <c r="L59" s="26">
        <f t="shared" si="4"/>
        <v>866754</v>
      </c>
      <c r="M59" s="26">
        <f t="shared" si="5"/>
        <v>467198</v>
      </c>
      <c r="N59" s="26">
        <f t="shared" si="6"/>
        <v>559674.45</v>
      </c>
      <c r="O59" s="23">
        <f t="shared" si="7"/>
        <v>119.79384543598218</v>
      </c>
    </row>
    <row r="60" spans="1:15" ht="90">
      <c r="A60" s="18" t="e">
        <f t="shared" si="1"/>
        <v>#REF!</v>
      </c>
      <c r="B60" s="27" t="s">
        <v>101</v>
      </c>
      <c r="C60" s="28" t="s">
        <v>102</v>
      </c>
      <c r="D60" s="19">
        <v>75700</v>
      </c>
      <c r="E60" s="19">
        <v>37848</v>
      </c>
      <c r="F60" s="19">
        <v>21058</v>
      </c>
      <c r="G60" s="26">
        <f t="shared" si="3"/>
        <v>55.638342845064464</v>
      </c>
      <c r="H60" s="29">
        <v>0</v>
      </c>
      <c r="I60" s="29">
        <v>0</v>
      </c>
      <c r="J60" s="29">
        <v>0</v>
      </c>
      <c r="K60" s="26">
        <v>0</v>
      </c>
      <c r="L60" s="26">
        <f t="shared" si="4"/>
        <v>75700</v>
      </c>
      <c r="M60" s="26">
        <f t="shared" si="5"/>
        <v>37848</v>
      </c>
      <c r="N60" s="26">
        <f t="shared" si="6"/>
        <v>21058</v>
      </c>
      <c r="O60" s="23">
        <f t="shared" si="7"/>
        <v>55.63834284506447</v>
      </c>
    </row>
    <row r="61" spans="1:15" ht="36">
      <c r="A61" s="18" t="e">
        <f t="shared" si="1"/>
        <v>#REF!</v>
      </c>
      <c r="B61" s="27" t="s">
        <v>103</v>
      </c>
      <c r="C61" s="28" t="s">
        <v>104</v>
      </c>
      <c r="D61" s="19">
        <v>547754</v>
      </c>
      <c r="E61" s="19">
        <v>317204</v>
      </c>
      <c r="F61" s="19">
        <v>413356.11</v>
      </c>
      <c r="G61" s="26">
        <f t="shared" si="3"/>
        <v>130.31238887277587</v>
      </c>
      <c r="H61" s="29">
        <v>0</v>
      </c>
      <c r="I61" s="29">
        <v>0</v>
      </c>
      <c r="J61" s="29">
        <v>0</v>
      </c>
      <c r="K61" s="26">
        <v>0</v>
      </c>
      <c r="L61" s="26">
        <f t="shared" si="4"/>
        <v>547754</v>
      </c>
      <c r="M61" s="26">
        <f t="shared" si="5"/>
        <v>317204</v>
      </c>
      <c r="N61" s="26">
        <f t="shared" si="6"/>
        <v>413356.11</v>
      </c>
      <c r="O61" s="23">
        <f t="shared" si="7"/>
        <v>130.31238887277587</v>
      </c>
    </row>
    <row r="62" spans="1:15" ht="72">
      <c r="A62" s="18" t="e">
        <f t="shared" si="1"/>
        <v>#REF!</v>
      </c>
      <c r="B62" s="27" t="s">
        <v>105</v>
      </c>
      <c r="C62" s="28" t="s">
        <v>106</v>
      </c>
      <c r="D62" s="19">
        <v>243300</v>
      </c>
      <c r="E62" s="19">
        <v>112146</v>
      </c>
      <c r="F62" s="19">
        <v>125260.34</v>
      </c>
      <c r="G62" s="26">
        <f t="shared" si="3"/>
        <v>111.69398819396143</v>
      </c>
      <c r="H62" s="29">
        <v>0</v>
      </c>
      <c r="I62" s="29">
        <v>0</v>
      </c>
      <c r="J62" s="29">
        <v>0</v>
      </c>
      <c r="K62" s="26">
        <v>0</v>
      </c>
      <c r="L62" s="26">
        <f t="shared" si="4"/>
        <v>243300</v>
      </c>
      <c r="M62" s="26">
        <f t="shared" si="5"/>
        <v>112146</v>
      </c>
      <c r="N62" s="26">
        <f t="shared" si="6"/>
        <v>125260.34</v>
      </c>
      <c r="O62" s="23">
        <f t="shared" si="7"/>
        <v>111.69398819396143</v>
      </c>
    </row>
    <row r="63" spans="1:15" ht="90">
      <c r="A63" s="18" t="e">
        <f t="shared" si="1"/>
        <v>#REF!</v>
      </c>
      <c r="B63" s="27" t="s">
        <v>107</v>
      </c>
      <c r="C63" s="28" t="s">
        <v>108</v>
      </c>
      <c r="D63" s="26">
        <f>D64</f>
        <v>138258</v>
      </c>
      <c r="E63" s="26">
        <f aca="true" t="shared" si="22" ref="E63:J63">E64</f>
        <v>71606</v>
      </c>
      <c r="F63" s="26">
        <f t="shared" si="22"/>
        <v>93331.83</v>
      </c>
      <c r="G63" s="26">
        <f t="shared" si="3"/>
        <v>130.34079546406727</v>
      </c>
      <c r="H63" s="26">
        <f t="shared" si="22"/>
        <v>0</v>
      </c>
      <c r="I63" s="26">
        <f t="shared" si="22"/>
        <v>0</v>
      </c>
      <c r="J63" s="26">
        <f t="shared" si="22"/>
        <v>0</v>
      </c>
      <c r="K63" s="26">
        <v>0</v>
      </c>
      <c r="L63" s="26">
        <f t="shared" si="4"/>
        <v>138258</v>
      </c>
      <c r="M63" s="26">
        <f t="shared" si="5"/>
        <v>71606</v>
      </c>
      <c r="N63" s="26">
        <f t="shared" si="6"/>
        <v>93331.83</v>
      </c>
      <c r="O63" s="23">
        <f t="shared" si="7"/>
        <v>130.34079546406724</v>
      </c>
    </row>
    <row r="64" spans="1:15" ht="108">
      <c r="A64" s="18" t="e">
        <f t="shared" si="1"/>
        <v>#REF!</v>
      </c>
      <c r="B64" s="27" t="s">
        <v>109</v>
      </c>
      <c r="C64" s="28" t="s">
        <v>110</v>
      </c>
      <c r="D64" s="19">
        <v>138258</v>
      </c>
      <c r="E64" s="19">
        <v>71606</v>
      </c>
      <c r="F64" s="19">
        <v>93331.83</v>
      </c>
      <c r="G64" s="26">
        <f t="shared" si="3"/>
        <v>130.34079546406727</v>
      </c>
      <c r="H64" s="29">
        <v>0</v>
      </c>
      <c r="I64" s="29">
        <v>0</v>
      </c>
      <c r="J64" s="29">
        <v>0</v>
      </c>
      <c r="K64" s="26">
        <v>0</v>
      </c>
      <c r="L64" s="26">
        <f t="shared" si="4"/>
        <v>138258</v>
      </c>
      <c r="M64" s="26">
        <f t="shared" si="5"/>
        <v>71606</v>
      </c>
      <c r="N64" s="26">
        <f t="shared" si="6"/>
        <v>93331.83</v>
      </c>
      <c r="O64" s="23">
        <f t="shared" si="7"/>
        <v>130.34079546406724</v>
      </c>
    </row>
    <row r="65" spans="1:15" ht="18">
      <c r="A65" s="18" t="e">
        <f t="shared" si="1"/>
        <v>#REF!</v>
      </c>
      <c r="B65" s="27" t="s">
        <v>111</v>
      </c>
      <c r="C65" s="28" t="s">
        <v>112</v>
      </c>
      <c r="D65" s="29">
        <f>D66+D67</f>
        <v>34200</v>
      </c>
      <c r="E65" s="29">
        <f aca="true" t="shared" si="23" ref="E65:J65">E66+E67</f>
        <v>17094</v>
      </c>
      <c r="F65" s="29">
        <f t="shared" si="23"/>
        <v>13304.95</v>
      </c>
      <c r="G65" s="26">
        <f t="shared" si="3"/>
        <v>77.83403533403533</v>
      </c>
      <c r="H65" s="29">
        <f t="shared" si="23"/>
        <v>0</v>
      </c>
      <c r="I65" s="29">
        <f t="shared" si="23"/>
        <v>0</v>
      </c>
      <c r="J65" s="29">
        <f t="shared" si="23"/>
        <v>0</v>
      </c>
      <c r="K65" s="26">
        <v>0</v>
      </c>
      <c r="L65" s="26">
        <f t="shared" si="4"/>
        <v>34200</v>
      </c>
      <c r="M65" s="26">
        <f t="shared" si="5"/>
        <v>17094</v>
      </c>
      <c r="N65" s="26">
        <f t="shared" si="6"/>
        <v>13304.95</v>
      </c>
      <c r="O65" s="23">
        <f t="shared" si="7"/>
        <v>77.83403533403533</v>
      </c>
    </row>
    <row r="66" spans="1:15" ht="108">
      <c r="A66" s="18" t="e">
        <f t="shared" si="1"/>
        <v>#REF!</v>
      </c>
      <c r="B66" s="27" t="s">
        <v>113</v>
      </c>
      <c r="C66" s="28" t="s">
        <v>114</v>
      </c>
      <c r="D66" s="19">
        <v>28000</v>
      </c>
      <c r="E66" s="19">
        <v>13998</v>
      </c>
      <c r="F66" s="19">
        <v>9751.95</v>
      </c>
      <c r="G66" s="26">
        <f t="shared" si="3"/>
        <v>69.66673810544364</v>
      </c>
      <c r="H66" s="29">
        <v>0</v>
      </c>
      <c r="I66" s="29">
        <v>0</v>
      </c>
      <c r="J66" s="29">
        <v>0</v>
      </c>
      <c r="K66" s="26">
        <v>0</v>
      </c>
      <c r="L66" s="26">
        <f t="shared" si="4"/>
        <v>28000</v>
      </c>
      <c r="M66" s="26">
        <f t="shared" si="5"/>
        <v>13998</v>
      </c>
      <c r="N66" s="26">
        <f t="shared" si="6"/>
        <v>9751.95</v>
      </c>
      <c r="O66" s="23">
        <f t="shared" si="7"/>
        <v>69.66673810544364</v>
      </c>
    </row>
    <row r="67" spans="1:15" ht="90">
      <c r="A67" s="18" t="e">
        <f t="shared" si="1"/>
        <v>#REF!</v>
      </c>
      <c r="B67" s="27" t="s">
        <v>115</v>
      </c>
      <c r="C67" s="28" t="s">
        <v>116</v>
      </c>
      <c r="D67" s="19">
        <v>6200</v>
      </c>
      <c r="E67" s="19">
        <v>3096</v>
      </c>
      <c r="F67" s="19">
        <v>3553</v>
      </c>
      <c r="G67" s="26">
        <f t="shared" si="3"/>
        <v>114.7609819121447</v>
      </c>
      <c r="H67" s="29">
        <v>0</v>
      </c>
      <c r="I67" s="29">
        <v>0</v>
      </c>
      <c r="J67" s="29">
        <v>0</v>
      </c>
      <c r="K67" s="26">
        <v>0</v>
      </c>
      <c r="L67" s="26">
        <f t="shared" si="4"/>
        <v>6200</v>
      </c>
      <c r="M67" s="26">
        <f t="shared" si="5"/>
        <v>3096</v>
      </c>
      <c r="N67" s="26">
        <f t="shared" si="6"/>
        <v>3553</v>
      </c>
      <c r="O67" s="23">
        <f t="shared" si="7"/>
        <v>114.7609819121447</v>
      </c>
    </row>
    <row r="68" spans="1:15" ht="36">
      <c r="A68" s="18" t="e">
        <f t="shared" si="1"/>
        <v>#REF!</v>
      </c>
      <c r="B68" s="27" t="s">
        <v>117</v>
      </c>
      <c r="C68" s="28" t="s">
        <v>118</v>
      </c>
      <c r="D68" s="29">
        <f>D69+D72</f>
        <v>14100</v>
      </c>
      <c r="E68" s="29">
        <f aca="true" t="shared" si="24" ref="E68:J68">E69+E72</f>
        <v>7050</v>
      </c>
      <c r="F68" s="29">
        <f t="shared" si="24"/>
        <v>8108.22</v>
      </c>
      <c r="G68" s="26">
        <f t="shared" si="3"/>
        <v>115.01021276595745</v>
      </c>
      <c r="H68" s="29">
        <f t="shared" si="24"/>
        <v>0</v>
      </c>
      <c r="I68" s="29">
        <f t="shared" si="24"/>
        <v>0</v>
      </c>
      <c r="J68" s="29">
        <f t="shared" si="24"/>
        <v>28664.95</v>
      </c>
      <c r="K68" s="26">
        <v>0</v>
      </c>
      <c r="L68" s="26">
        <f t="shared" si="4"/>
        <v>14100</v>
      </c>
      <c r="M68" s="26">
        <f t="shared" si="5"/>
        <v>7050</v>
      </c>
      <c r="N68" s="26">
        <f t="shared" si="6"/>
        <v>36773.17</v>
      </c>
      <c r="O68" s="23">
        <f t="shared" si="7"/>
        <v>521.6052482269503</v>
      </c>
    </row>
    <row r="69" spans="1:15" ht="18">
      <c r="A69" s="18" t="e">
        <f t="shared" si="1"/>
        <v>#REF!</v>
      </c>
      <c r="B69" s="27" t="s">
        <v>119</v>
      </c>
      <c r="C69" s="28" t="s">
        <v>120</v>
      </c>
      <c r="D69" s="29">
        <f>D70+D71</f>
        <v>14100</v>
      </c>
      <c r="E69" s="29">
        <f aca="true" t="shared" si="25" ref="E69:J69">E70+E71</f>
        <v>7050</v>
      </c>
      <c r="F69" s="29">
        <f t="shared" si="25"/>
        <v>8108.22</v>
      </c>
      <c r="G69" s="26">
        <f t="shared" si="3"/>
        <v>115.01021276595745</v>
      </c>
      <c r="H69" s="29">
        <f t="shared" si="25"/>
        <v>0</v>
      </c>
      <c r="I69" s="29">
        <f t="shared" si="25"/>
        <v>0</v>
      </c>
      <c r="J69" s="29">
        <f t="shared" si="25"/>
        <v>17459.95</v>
      </c>
      <c r="K69" s="26">
        <v>0</v>
      </c>
      <c r="L69" s="26">
        <f t="shared" si="4"/>
        <v>14100</v>
      </c>
      <c r="M69" s="26">
        <f t="shared" si="5"/>
        <v>7050</v>
      </c>
      <c r="N69" s="26">
        <f t="shared" si="6"/>
        <v>25568.170000000002</v>
      </c>
      <c r="O69" s="23">
        <f t="shared" si="7"/>
        <v>362.66907801418444</v>
      </c>
    </row>
    <row r="70" spans="1:15" ht="18">
      <c r="A70" s="18" t="e">
        <f aca="true" t="shared" si="26" ref="A70:A134">A69+1</f>
        <v>#REF!</v>
      </c>
      <c r="B70" s="27" t="s">
        <v>119</v>
      </c>
      <c r="C70" s="28" t="s">
        <v>121</v>
      </c>
      <c r="D70" s="19">
        <v>14100</v>
      </c>
      <c r="E70" s="19">
        <v>7050</v>
      </c>
      <c r="F70" s="19">
        <v>8108.22</v>
      </c>
      <c r="G70" s="26">
        <f t="shared" si="3"/>
        <v>115.01021276595745</v>
      </c>
      <c r="H70" s="29">
        <v>0</v>
      </c>
      <c r="I70" s="29">
        <v>0</v>
      </c>
      <c r="J70" s="29">
        <v>0</v>
      </c>
      <c r="K70" s="26">
        <v>0</v>
      </c>
      <c r="L70" s="26">
        <f t="shared" si="4"/>
        <v>14100</v>
      </c>
      <c r="M70" s="26">
        <f t="shared" si="5"/>
        <v>7050</v>
      </c>
      <c r="N70" s="26">
        <f t="shared" si="6"/>
        <v>8108.22</v>
      </c>
      <c r="O70" s="23">
        <f t="shared" si="7"/>
        <v>115.01021276595745</v>
      </c>
    </row>
    <row r="71" spans="1:15" ht="126">
      <c r="A71" s="18" t="e">
        <f t="shared" si="26"/>
        <v>#REF!</v>
      </c>
      <c r="B71" s="27" t="s">
        <v>122</v>
      </c>
      <c r="C71" s="28" t="s">
        <v>123</v>
      </c>
      <c r="D71" s="29">
        <v>0</v>
      </c>
      <c r="E71" s="29">
        <v>0</v>
      </c>
      <c r="F71" s="29">
        <v>0</v>
      </c>
      <c r="G71" s="26">
        <v>0</v>
      </c>
      <c r="H71" s="29">
        <v>0</v>
      </c>
      <c r="I71" s="29">
        <v>0</v>
      </c>
      <c r="J71" s="19">
        <v>17459.95</v>
      </c>
      <c r="K71" s="26">
        <v>0</v>
      </c>
      <c r="L71" s="26">
        <f t="shared" si="4"/>
        <v>0</v>
      </c>
      <c r="M71" s="26">
        <f t="shared" si="5"/>
        <v>0</v>
      </c>
      <c r="N71" s="26">
        <f t="shared" si="6"/>
        <v>17459.95</v>
      </c>
      <c r="O71" s="23"/>
    </row>
    <row r="72" spans="1:15" ht="72">
      <c r="A72" s="18" t="e">
        <f t="shared" si="26"/>
        <v>#REF!</v>
      </c>
      <c r="B72" s="27" t="s">
        <v>124</v>
      </c>
      <c r="C72" s="28" t="s">
        <v>125</v>
      </c>
      <c r="D72" s="29">
        <v>0</v>
      </c>
      <c r="E72" s="29">
        <v>0</v>
      </c>
      <c r="F72" s="29">
        <v>0</v>
      </c>
      <c r="G72" s="26">
        <v>0</v>
      </c>
      <c r="H72" s="29">
        <v>0</v>
      </c>
      <c r="I72" s="29">
        <v>0</v>
      </c>
      <c r="J72" s="19">
        <v>11205</v>
      </c>
      <c r="K72" s="26">
        <v>0</v>
      </c>
      <c r="L72" s="26">
        <f t="shared" si="4"/>
        <v>0</v>
      </c>
      <c r="M72" s="26">
        <f t="shared" si="5"/>
        <v>0</v>
      </c>
      <c r="N72" s="26">
        <f t="shared" si="6"/>
        <v>11205</v>
      </c>
      <c r="O72" s="23"/>
    </row>
    <row r="73" spans="1:15" ht="36">
      <c r="A73" s="18" t="e">
        <f t="shared" si="26"/>
        <v>#REF!</v>
      </c>
      <c r="B73" s="27" t="s">
        <v>126</v>
      </c>
      <c r="C73" s="28" t="s">
        <v>127</v>
      </c>
      <c r="D73" s="29">
        <f>D74+D79</f>
        <v>0</v>
      </c>
      <c r="E73" s="29">
        <f aca="true" t="shared" si="27" ref="E73:J73">E74+E79</f>
        <v>0</v>
      </c>
      <c r="F73" s="29">
        <f t="shared" si="27"/>
        <v>0</v>
      </c>
      <c r="G73" s="26">
        <v>0</v>
      </c>
      <c r="H73" s="29">
        <f t="shared" si="27"/>
        <v>2663800</v>
      </c>
      <c r="I73" s="29">
        <f t="shared" si="27"/>
        <v>1331900</v>
      </c>
      <c r="J73" s="29">
        <f t="shared" si="27"/>
        <v>2863780.48</v>
      </c>
      <c r="K73" s="26">
        <f>J73/I73%</f>
        <v>215.01467677753584</v>
      </c>
      <c r="L73" s="26">
        <f t="shared" si="4"/>
        <v>2663800</v>
      </c>
      <c r="M73" s="26">
        <f t="shared" si="5"/>
        <v>1331900</v>
      </c>
      <c r="N73" s="26">
        <f t="shared" si="6"/>
        <v>2863780.48</v>
      </c>
      <c r="O73" s="23">
        <f t="shared" si="7"/>
        <v>215.01467677753584</v>
      </c>
    </row>
    <row r="74" spans="1:15" ht="72">
      <c r="A74" s="18" t="e">
        <f t="shared" si="26"/>
        <v>#REF!</v>
      </c>
      <c r="B74" s="27" t="s">
        <v>128</v>
      </c>
      <c r="C74" s="28" t="s">
        <v>129</v>
      </c>
      <c r="D74" s="29">
        <f>D75+D76+D77+D78</f>
        <v>0</v>
      </c>
      <c r="E74" s="29">
        <f aca="true" t="shared" si="28" ref="E74:J74">E75+E76+E77+E78</f>
        <v>0</v>
      </c>
      <c r="F74" s="29">
        <f t="shared" si="28"/>
        <v>0</v>
      </c>
      <c r="G74" s="26">
        <v>0</v>
      </c>
      <c r="H74" s="29">
        <f t="shared" si="28"/>
        <v>2663800</v>
      </c>
      <c r="I74" s="29">
        <f t="shared" si="28"/>
        <v>1331900</v>
      </c>
      <c r="J74" s="29">
        <f t="shared" si="28"/>
        <v>1846363.77</v>
      </c>
      <c r="K74" s="26">
        <f>J74/I74%</f>
        <v>138.62630602898116</v>
      </c>
      <c r="L74" s="26">
        <f t="shared" si="4"/>
        <v>2663800</v>
      </c>
      <c r="M74" s="26">
        <f t="shared" si="5"/>
        <v>1331900</v>
      </c>
      <c r="N74" s="26">
        <f t="shared" si="6"/>
        <v>1846363.77</v>
      </c>
      <c r="O74" s="23">
        <f t="shared" si="7"/>
        <v>138.62630602898116</v>
      </c>
    </row>
    <row r="75" spans="1:15" ht="72">
      <c r="A75" s="18" t="e">
        <f t="shared" si="26"/>
        <v>#REF!</v>
      </c>
      <c r="B75" s="27" t="s">
        <v>130</v>
      </c>
      <c r="C75" s="28" t="s">
        <v>131</v>
      </c>
      <c r="D75" s="29">
        <v>0</v>
      </c>
      <c r="E75" s="29">
        <v>0</v>
      </c>
      <c r="F75" s="29">
        <v>0</v>
      </c>
      <c r="G75" s="26">
        <v>0</v>
      </c>
      <c r="H75" s="19">
        <v>2228700</v>
      </c>
      <c r="I75" s="19">
        <v>1114350</v>
      </c>
      <c r="J75" s="19">
        <v>1470935.24</v>
      </c>
      <c r="K75" s="26">
        <f>J75/I75%</f>
        <v>131.9993933683313</v>
      </c>
      <c r="L75" s="26">
        <f t="shared" si="4"/>
        <v>2228700</v>
      </c>
      <c r="M75" s="26">
        <f t="shared" si="5"/>
        <v>1114350</v>
      </c>
      <c r="N75" s="26">
        <f t="shared" si="6"/>
        <v>1470935.24</v>
      </c>
      <c r="O75" s="23">
        <f t="shared" si="7"/>
        <v>131.9993933683313</v>
      </c>
    </row>
    <row r="76" spans="1:15" ht="54">
      <c r="A76" s="18" t="e">
        <f t="shared" si="26"/>
        <v>#REF!</v>
      </c>
      <c r="B76" s="27" t="s">
        <v>132</v>
      </c>
      <c r="C76" s="28" t="s">
        <v>133</v>
      </c>
      <c r="D76" s="29">
        <v>0</v>
      </c>
      <c r="E76" s="29">
        <v>0</v>
      </c>
      <c r="F76" s="29">
        <v>0</v>
      </c>
      <c r="G76" s="26">
        <v>0</v>
      </c>
      <c r="H76" s="19">
        <v>0</v>
      </c>
      <c r="I76" s="19">
        <v>0</v>
      </c>
      <c r="J76" s="19">
        <v>31183.75</v>
      </c>
      <c r="K76" s="26">
        <v>0</v>
      </c>
      <c r="L76" s="26">
        <f aca="true" t="shared" si="29" ref="L76:L111">D76+H76</f>
        <v>0</v>
      </c>
      <c r="M76" s="26">
        <f aca="true" t="shared" si="30" ref="M76:M111">E76+I76</f>
        <v>0</v>
      </c>
      <c r="N76" s="26">
        <f aca="true" t="shared" si="31" ref="N76:N111">F76+J76</f>
        <v>31183.75</v>
      </c>
      <c r="O76" s="23"/>
    </row>
    <row r="77" spans="1:15" ht="36">
      <c r="A77" s="18" t="e">
        <f t="shared" si="26"/>
        <v>#REF!</v>
      </c>
      <c r="B77" s="27" t="s">
        <v>134</v>
      </c>
      <c r="C77" s="28" t="s">
        <v>135</v>
      </c>
      <c r="D77" s="29">
        <v>0</v>
      </c>
      <c r="E77" s="29">
        <v>0</v>
      </c>
      <c r="F77" s="29">
        <v>0</v>
      </c>
      <c r="G77" s="26">
        <v>0</v>
      </c>
      <c r="H77" s="19">
        <v>415100</v>
      </c>
      <c r="I77" s="19">
        <v>207550</v>
      </c>
      <c r="J77" s="19">
        <v>337957.13</v>
      </c>
      <c r="K77" s="26">
        <f>J77/I77%</f>
        <v>162.8316694772344</v>
      </c>
      <c r="L77" s="26">
        <f t="shared" si="29"/>
        <v>415100</v>
      </c>
      <c r="M77" s="26">
        <f t="shared" si="30"/>
        <v>207550</v>
      </c>
      <c r="N77" s="26">
        <f t="shared" si="31"/>
        <v>337957.13</v>
      </c>
      <c r="O77" s="23">
        <f aca="true" t="shared" si="32" ref="O77:O111">N77/M77*100</f>
        <v>162.83166947723439</v>
      </c>
    </row>
    <row r="78" spans="1:15" ht="90">
      <c r="A78" s="18" t="e">
        <f t="shared" si="26"/>
        <v>#REF!</v>
      </c>
      <c r="B78" s="27" t="s">
        <v>136</v>
      </c>
      <c r="C78" s="28" t="s">
        <v>137</v>
      </c>
      <c r="D78" s="29">
        <v>0</v>
      </c>
      <c r="E78" s="29">
        <v>0</v>
      </c>
      <c r="F78" s="29">
        <v>0</v>
      </c>
      <c r="G78" s="26">
        <v>0</v>
      </c>
      <c r="H78" s="19">
        <v>20000</v>
      </c>
      <c r="I78" s="19">
        <v>10000</v>
      </c>
      <c r="J78" s="19">
        <v>6287.65</v>
      </c>
      <c r="K78" s="26">
        <f>J78/I78%</f>
        <v>62.87649999999999</v>
      </c>
      <c r="L78" s="26">
        <f t="shared" si="29"/>
        <v>20000</v>
      </c>
      <c r="M78" s="26">
        <f t="shared" si="30"/>
        <v>10000</v>
      </c>
      <c r="N78" s="26">
        <f t="shared" si="31"/>
        <v>6287.65</v>
      </c>
      <c r="O78" s="23">
        <f t="shared" si="32"/>
        <v>62.8765</v>
      </c>
    </row>
    <row r="79" spans="1:15" ht="54">
      <c r="A79" s="18" t="e">
        <f t="shared" si="26"/>
        <v>#REF!</v>
      </c>
      <c r="B79" s="27" t="s">
        <v>138</v>
      </c>
      <c r="C79" s="28" t="s">
        <v>139</v>
      </c>
      <c r="D79" s="29">
        <f>D80+D81</f>
        <v>0</v>
      </c>
      <c r="E79" s="29">
        <f aca="true" t="shared" si="33" ref="E79:J79">E80+E81</f>
        <v>0</v>
      </c>
      <c r="F79" s="29">
        <f t="shared" si="33"/>
        <v>0</v>
      </c>
      <c r="G79" s="26">
        <v>0</v>
      </c>
      <c r="H79" s="29">
        <f t="shared" si="33"/>
        <v>0</v>
      </c>
      <c r="I79" s="29">
        <f t="shared" si="33"/>
        <v>0</v>
      </c>
      <c r="J79" s="29">
        <f t="shared" si="33"/>
        <v>1017416.71</v>
      </c>
      <c r="K79" s="26">
        <v>0</v>
      </c>
      <c r="L79" s="26">
        <f t="shared" si="29"/>
        <v>0</v>
      </c>
      <c r="M79" s="26">
        <f t="shared" si="30"/>
        <v>0</v>
      </c>
      <c r="N79" s="26">
        <f t="shared" si="31"/>
        <v>1017416.71</v>
      </c>
      <c r="O79" s="23"/>
    </row>
    <row r="80" spans="1:15" ht="36">
      <c r="A80" s="18" t="e">
        <f t="shared" si="26"/>
        <v>#REF!</v>
      </c>
      <c r="B80" s="27" t="s">
        <v>140</v>
      </c>
      <c r="C80" s="28" t="s">
        <v>141</v>
      </c>
      <c r="D80" s="29">
        <v>0</v>
      </c>
      <c r="E80" s="29">
        <v>0</v>
      </c>
      <c r="F80" s="29">
        <v>0</v>
      </c>
      <c r="G80" s="26">
        <v>0</v>
      </c>
      <c r="H80" s="29">
        <v>0</v>
      </c>
      <c r="I80" s="29">
        <v>0</v>
      </c>
      <c r="J80" s="19">
        <v>921546.37</v>
      </c>
      <c r="K80" s="26">
        <v>0</v>
      </c>
      <c r="L80" s="26">
        <f t="shared" si="29"/>
        <v>0</v>
      </c>
      <c r="M80" s="26">
        <f t="shared" si="30"/>
        <v>0</v>
      </c>
      <c r="N80" s="26">
        <f t="shared" si="31"/>
        <v>921546.37</v>
      </c>
      <c r="O80" s="23"/>
    </row>
    <row r="81" spans="1:15" ht="252">
      <c r="A81" s="18" t="e">
        <f t="shared" si="26"/>
        <v>#REF!</v>
      </c>
      <c r="B81" s="27" t="s">
        <v>142</v>
      </c>
      <c r="C81" s="28" t="s">
        <v>143</v>
      </c>
      <c r="D81" s="29">
        <v>0</v>
      </c>
      <c r="E81" s="29">
        <v>0</v>
      </c>
      <c r="F81" s="29">
        <v>0</v>
      </c>
      <c r="G81" s="26">
        <v>0</v>
      </c>
      <c r="H81" s="29">
        <v>0</v>
      </c>
      <c r="I81" s="29">
        <v>0</v>
      </c>
      <c r="J81" s="19">
        <v>95870.34</v>
      </c>
      <c r="K81" s="26">
        <v>0</v>
      </c>
      <c r="L81" s="26">
        <f t="shared" si="29"/>
        <v>0</v>
      </c>
      <c r="M81" s="26">
        <f t="shared" si="30"/>
        <v>0</v>
      </c>
      <c r="N81" s="26">
        <f t="shared" si="31"/>
        <v>95870.34</v>
      </c>
      <c r="O81" s="23" t="e">
        <f t="shared" si="32"/>
        <v>#DIV/0!</v>
      </c>
    </row>
    <row r="82" spans="1:15" ht="34.5">
      <c r="A82" s="18" t="e">
        <f t="shared" si="26"/>
        <v>#REF!</v>
      </c>
      <c r="B82" s="24" t="s">
        <v>144</v>
      </c>
      <c r="C82" s="25" t="s">
        <v>145</v>
      </c>
      <c r="D82" s="26">
        <f>D83+D87</f>
        <v>1300</v>
      </c>
      <c r="E82" s="26">
        <f aca="true" t="shared" si="34" ref="E82:J82">E83+E87</f>
        <v>500</v>
      </c>
      <c r="F82" s="26">
        <f t="shared" si="34"/>
        <v>0</v>
      </c>
      <c r="G82" s="26">
        <f aca="true" t="shared" si="35" ref="G82:G111">F82/E82%</f>
        <v>0</v>
      </c>
      <c r="H82" s="26">
        <f t="shared" si="34"/>
        <v>350000</v>
      </c>
      <c r="I82" s="26">
        <f t="shared" si="34"/>
        <v>350000</v>
      </c>
      <c r="J82" s="26">
        <f t="shared" si="34"/>
        <v>540466.63</v>
      </c>
      <c r="K82" s="26">
        <f>J82/I82%</f>
        <v>154.41903714285715</v>
      </c>
      <c r="L82" s="26">
        <f t="shared" si="29"/>
        <v>351300</v>
      </c>
      <c r="M82" s="26">
        <f t="shared" si="30"/>
        <v>350500</v>
      </c>
      <c r="N82" s="26">
        <f t="shared" si="31"/>
        <v>540466.63</v>
      </c>
      <c r="O82" s="23">
        <f t="shared" si="32"/>
        <v>154.1987532097004</v>
      </c>
    </row>
    <row r="83" spans="1:15" ht="36">
      <c r="A83" s="18" t="e">
        <f t="shared" si="26"/>
        <v>#REF!</v>
      </c>
      <c r="B83" s="27" t="s">
        <v>146</v>
      </c>
      <c r="C83" s="28" t="s">
        <v>147</v>
      </c>
      <c r="D83" s="29">
        <f>D84+D86</f>
        <v>1300</v>
      </c>
      <c r="E83" s="29">
        <f aca="true" t="shared" si="36" ref="E83:J83">E84+E86</f>
        <v>500</v>
      </c>
      <c r="F83" s="29">
        <f t="shared" si="36"/>
        <v>0</v>
      </c>
      <c r="G83" s="26">
        <f t="shared" si="35"/>
        <v>0</v>
      </c>
      <c r="H83" s="29">
        <f t="shared" si="36"/>
        <v>0</v>
      </c>
      <c r="I83" s="29">
        <f t="shared" si="36"/>
        <v>0</v>
      </c>
      <c r="J83" s="29">
        <f t="shared" si="36"/>
        <v>2.54</v>
      </c>
      <c r="K83" s="26">
        <v>0</v>
      </c>
      <c r="L83" s="26">
        <f t="shared" si="29"/>
        <v>1300</v>
      </c>
      <c r="M83" s="26">
        <f t="shared" si="30"/>
        <v>500</v>
      </c>
      <c r="N83" s="26">
        <f t="shared" si="31"/>
        <v>2.54</v>
      </c>
      <c r="O83" s="23">
        <f t="shared" si="32"/>
        <v>0.508</v>
      </c>
    </row>
    <row r="84" spans="1:15" ht="180">
      <c r="A84" s="18" t="e">
        <f t="shared" si="26"/>
        <v>#REF!</v>
      </c>
      <c r="B84" s="27" t="s">
        <v>148</v>
      </c>
      <c r="C84" s="28" t="s">
        <v>149</v>
      </c>
      <c r="D84" s="29">
        <f>D85</f>
        <v>1300</v>
      </c>
      <c r="E84" s="29">
        <f aca="true" t="shared" si="37" ref="E84:J84">E85</f>
        <v>500</v>
      </c>
      <c r="F84" s="29">
        <f t="shared" si="37"/>
        <v>0</v>
      </c>
      <c r="G84" s="26">
        <f t="shared" si="35"/>
        <v>0</v>
      </c>
      <c r="H84" s="29">
        <f t="shared" si="37"/>
        <v>0</v>
      </c>
      <c r="I84" s="29">
        <f t="shared" si="37"/>
        <v>0</v>
      </c>
      <c r="J84" s="29">
        <f t="shared" si="37"/>
        <v>0</v>
      </c>
      <c r="K84" s="26">
        <v>0</v>
      </c>
      <c r="L84" s="26">
        <f t="shared" si="29"/>
        <v>1300</v>
      </c>
      <c r="M84" s="26">
        <f t="shared" si="30"/>
        <v>500</v>
      </c>
      <c r="N84" s="26">
        <f t="shared" si="31"/>
        <v>0</v>
      </c>
      <c r="O84" s="23">
        <f t="shared" si="32"/>
        <v>0</v>
      </c>
    </row>
    <row r="85" spans="1:15" ht="162">
      <c r="A85" s="18" t="e">
        <f t="shared" si="26"/>
        <v>#REF!</v>
      </c>
      <c r="B85" s="27" t="s">
        <v>150</v>
      </c>
      <c r="C85" s="28" t="s">
        <v>151</v>
      </c>
      <c r="D85" s="19">
        <v>1300</v>
      </c>
      <c r="E85" s="19">
        <v>500</v>
      </c>
      <c r="F85" s="29">
        <v>0</v>
      </c>
      <c r="G85" s="26">
        <f t="shared" si="35"/>
        <v>0</v>
      </c>
      <c r="H85" s="29">
        <v>0</v>
      </c>
      <c r="I85" s="29">
        <v>0</v>
      </c>
      <c r="J85" s="29">
        <v>0</v>
      </c>
      <c r="K85" s="26">
        <v>0</v>
      </c>
      <c r="L85" s="26">
        <f t="shared" si="29"/>
        <v>1300</v>
      </c>
      <c r="M85" s="26">
        <f t="shared" si="30"/>
        <v>500</v>
      </c>
      <c r="N85" s="26">
        <f t="shared" si="31"/>
        <v>0</v>
      </c>
      <c r="O85" s="23">
        <f t="shared" si="32"/>
        <v>0</v>
      </c>
    </row>
    <row r="86" spans="1:15" ht="90">
      <c r="A86" s="18" t="e">
        <f t="shared" si="26"/>
        <v>#REF!</v>
      </c>
      <c r="B86" s="27" t="s">
        <v>152</v>
      </c>
      <c r="C86" s="28" t="s">
        <v>153</v>
      </c>
      <c r="D86" s="29">
        <v>0</v>
      </c>
      <c r="E86" s="29">
        <v>0</v>
      </c>
      <c r="F86" s="29">
        <v>0</v>
      </c>
      <c r="G86" s="26">
        <v>0</v>
      </c>
      <c r="H86" s="29">
        <v>0</v>
      </c>
      <c r="I86" s="29">
        <v>0</v>
      </c>
      <c r="J86" s="19">
        <v>2.54</v>
      </c>
      <c r="K86" s="26">
        <v>0</v>
      </c>
      <c r="L86" s="26">
        <f t="shared" si="29"/>
        <v>0</v>
      </c>
      <c r="M86" s="26">
        <f t="shared" si="30"/>
        <v>0</v>
      </c>
      <c r="N86" s="26">
        <f t="shared" si="31"/>
        <v>2.54</v>
      </c>
      <c r="O86" s="23"/>
    </row>
    <row r="87" spans="1:15" ht="36">
      <c r="A87" s="18" t="e">
        <f t="shared" si="26"/>
        <v>#REF!</v>
      </c>
      <c r="B87" s="27" t="s">
        <v>154</v>
      </c>
      <c r="C87" s="28" t="s">
        <v>155</v>
      </c>
      <c r="D87" s="29">
        <f>D88</f>
        <v>0</v>
      </c>
      <c r="E87" s="29">
        <f aca="true" t="shared" si="38" ref="E87:J88">E88</f>
        <v>0</v>
      </c>
      <c r="F87" s="29">
        <f t="shared" si="38"/>
        <v>0</v>
      </c>
      <c r="G87" s="26">
        <v>0</v>
      </c>
      <c r="H87" s="29">
        <f t="shared" si="38"/>
        <v>350000</v>
      </c>
      <c r="I87" s="29">
        <f t="shared" si="38"/>
        <v>350000</v>
      </c>
      <c r="J87" s="29">
        <f t="shared" si="38"/>
        <v>540464.09</v>
      </c>
      <c r="K87" s="26">
        <f>J87/I87%</f>
        <v>154.41831142857143</v>
      </c>
      <c r="L87" s="26">
        <f t="shared" si="29"/>
        <v>350000</v>
      </c>
      <c r="M87" s="26">
        <f t="shared" si="30"/>
        <v>350000</v>
      </c>
      <c r="N87" s="26">
        <f t="shared" si="31"/>
        <v>540464.09</v>
      </c>
      <c r="O87" s="23">
        <f t="shared" si="32"/>
        <v>154.4183114285714</v>
      </c>
    </row>
    <row r="88" spans="1:15" ht="18" thickBot="1">
      <c r="A88" s="18" t="e">
        <f t="shared" si="26"/>
        <v>#REF!</v>
      </c>
      <c r="B88" s="27" t="s">
        <v>156</v>
      </c>
      <c r="C88" s="28" t="s">
        <v>157</v>
      </c>
      <c r="D88" s="29">
        <f>D89</f>
        <v>0</v>
      </c>
      <c r="E88" s="29">
        <f t="shared" si="38"/>
        <v>0</v>
      </c>
      <c r="F88" s="29">
        <f t="shared" si="38"/>
        <v>0</v>
      </c>
      <c r="G88" s="26">
        <v>0</v>
      </c>
      <c r="H88" s="29">
        <f t="shared" si="38"/>
        <v>350000</v>
      </c>
      <c r="I88" s="29">
        <f t="shared" si="38"/>
        <v>350000</v>
      </c>
      <c r="J88" s="29">
        <f t="shared" si="38"/>
        <v>540464.09</v>
      </c>
      <c r="K88" s="26">
        <f>J88/I88%</f>
        <v>154.41831142857143</v>
      </c>
      <c r="L88" s="26">
        <f t="shared" si="29"/>
        <v>350000</v>
      </c>
      <c r="M88" s="26">
        <f t="shared" si="30"/>
        <v>350000</v>
      </c>
      <c r="N88" s="26">
        <f t="shared" si="31"/>
        <v>540464.09</v>
      </c>
      <c r="O88" s="23">
        <f t="shared" si="32"/>
        <v>154.4183114285714</v>
      </c>
    </row>
    <row r="89" spans="1:15" ht="162">
      <c r="A89" s="18" t="e">
        <f t="shared" si="26"/>
        <v>#REF!</v>
      </c>
      <c r="B89" s="27" t="s">
        <v>158</v>
      </c>
      <c r="C89" s="28" t="s">
        <v>159</v>
      </c>
      <c r="D89" s="29">
        <v>0</v>
      </c>
      <c r="E89" s="29">
        <v>0</v>
      </c>
      <c r="F89" s="29">
        <v>0</v>
      </c>
      <c r="G89" s="26">
        <v>0</v>
      </c>
      <c r="H89" s="39">
        <v>350000</v>
      </c>
      <c r="I89" s="39">
        <v>350000</v>
      </c>
      <c r="J89" s="39">
        <v>540464.09</v>
      </c>
      <c r="K89" s="26">
        <f>J89/I89%</f>
        <v>154.41831142857143</v>
      </c>
      <c r="L89" s="26">
        <f t="shared" si="29"/>
        <v>350000</v>
      </c>
      <c r="M89" s="26">
        <f t="shared" si="30"/>
        <v>350000</v>
      </c>
      <c r="N89" s="26">
        <f t="shared" si="31"/>
        <v>540464.09</v>
      </c>
      <c r="O89" s="23">
        <f t="shared" si="32"/>
        <v>154.4183114285714</v>
      </c>
    </row>
    <row r="90" spans="1:15" ht="51.75">
      <c r="A90" s="18" t="e">
        <f t="shared" si="26"/>
        <v>#REF!</v>
      </c>
      <c r="B90" s="24" t="s">
        <v>160</v>
      </c>
      <c r="C90" s="25" t="s">
        <v>161</v>
      </c>
      <c r="D90" s="26">
        <f>D11+D51+D82</f>
        <v>67313000</v>
      </c>
      <c r="E90" s="26">
        <f>E11+E51+E82</f>
        <v>34755671</v>
      </c>
      <c r="F90" s="26">
        <f>F11+F51+F82</f>
        <v>36833993.01</v>
      </c>
      <c r="G90" s="26">
        <f t="shared" si="35"/>
        <v>105.97980689252121</v>
      </c>
      <c r="H90" s="26">
        <f>H11+H51+H82</f>
        <v>3013800</v>
      </c>
      <c r="I90" s="26">
        <f>I11+I51+I82</f>
        <v>1681900</v>
      </c>
      <c r="J90" s="26">
        <f>J11+J51+J82</f>
        <v>3537231.08</v>
      </c>
      <c r="K90" s="26">
        <f>J90/I90%</f>
        <v>210.31161662405614</v>
      </c>
      <c r="L90" s="26">
        <f t="shared" si="29"/>
        <v>70326800</v>
      </c>
      <c r="M90" s="26">
        <f t="shared" si="30"/>
        <v>36437571</v>
      </c>
      <c r="N90" s="26">
        <f t="shared" si="31"/>
        <v>40371224.089999996</v>
      </c>
      <c r="O90" s="23">
        <f t="shared" si="32"/>
        <v>110.79559636398375</v>
      </c>
    </row>
    <row r="91" spans="1:15" ht="17.25">
      <c r="A91" s="18" t="e">
        <f t="shared" si="26"/>
        <v>#REF!</v>
      </c>
      <c r="B91" s="24" t="s">
        <v>162</v>
      </c>
      <c r="C91" s="25" t="s">
        <v>163</v>
      </c>
      <c r="D91" s="26">
        <f>D92</f>
        <v>126714800</v>
      </c>
      <c r="E91" s="26">
        <f aca="true" t="shared" si="39" ref="E91:J91">E92</f>
        <v>75210000</v>
      </c>
      <c r="F91" s="26">
        <f t="shared" si="39"/>
        <v>81066000</v>
      </c>
      <c r="G91" s="26">
        <f t="shared" si="35"/>
        <v>107.78619864379736</v>
      </c>
      <c r="H91" s="26">
        <f t="shared" si="39"/>
        <v>0</v>
      </c>
      <c r="I91" s="26">
        <f t="shared" si="39"/>
        <v>0</v>
      </c>
      <c r="J91" s="26">
        <f t="shared" si="39"/>
        <v>0</v>
      </c>
      <c r="K91" s="26">
        <v>0</v>
      </c>
      <c r="L91" s="26">
        <f t="shared" si="29"/>
        <v>126714800</v>
      </c>
      <c r="M91" s="26">
        <f t="shared" si="30"/>
        <v>75210000</v>
      </c>
      <c r="N91" s="26">
        <f t="shared" si="31"/>
        <v>81066000</v>
      </c>
      <c r="O91" s="23">
        <f t="shared" si="32"/>
        <v>107.78619864379738</v>
      </c>
    </row>
    <row r="92" spans="1:15" ht="34.5">
      <c r="A92" s="18" t="e">
        <f t="shared" si="26"/>
        <v>#REF!</v>
      </c>
      <c r="B92" s="24" t="s">
        <v>164</v>
      </c>
      <c r="C92" s="25" t="s">
        <v>165</v>
      </c>
      <c r="D92" s="26">
        <f>D93+D95</f>
        <v>126714800</v>
      </c>
      <c r="E92" s="26">
        <f aca="true" t="shared" si="40" ref="E92:J92">E93+E95</f>
        <v>75210000</v>
      </c>
      <c r="F92" s="26">
        <f t="shared" si="40"/>
        <v>81066000</v>
      </c>
      <c r="G92" s="26">
        <f t="shared" si="35"/>
        <v>107.78619864379736</v>
      </c>
      <c r="H92" s="26">
        <f t="shared" si="40"/>
        <v>0</v>
      </c>
      <c r="I92" s="26">
        <f t="shared" si="40"/>
        <v>0</v>
      </c>
      <c r="J92" s="26">
        <f t="shared" si="40"/>
        <v>0</v>
      </c>
      <c r="K92" s="26">
        <v>0</v>
      </c>
      <c r="L92" s="26">
        <f t="shared" si="29"/>
        <v>126714800</v>
      </c>
      <c r="M92" s="26">
        <f t="shared" si="30"/>
        <v>75210000</v>
      </c>
      <c r="N92" s="26">
        <f t="shared" si="31"/>
        <v>81066000</v>
      </c>
      <c r="O92" s="23">
        <f t="shared" si="32"/>
        <v>107.78619864379738</v>
      </c>
    </row>
    <row r="93" spans="1:15" ht="54">
      <c r="A93" s="18" t="e">
        <f t="shared" si="26"/>
        <v>#REF!</v>
      </c>
      <c r="B93" s="27" t="s">
        <v>166</v>
      </c>
      <c r="C93" s="28" t="s">
        <v>167</v>
      </c>
      <c r="D93" s="29">
        <f>D94</f>
        <v>19099900</v>
      </c>
      <c r="E93" s="29">
        <f aca="true" t="shared" si="41" ref="E93:J93">E94</f>
        <v>9549700</v>
      </c>
      <c r="F93" s="29">
        <f t="shared" si="41"/>
        <v>9549700</v>
      </c>
      <c r="G93" s="26">
        <f t="shared" si="35"/>
        <v>100</v>
      </c>
      <c r="H93" s="29">
        <f t="shared" si="41"/>
        <v>0</v>
      </c>
      <c r="I93" s="29">
        <f t="shared" si="41"/>
        <v>0</v>
      </c>
      <c r="J93" s="29">
        <f t="shared" si="41"/>
        <v>0</v>
      </c>
      <c r="K93" s="26">
        <v>0</v>
      </c>
      <c r="L93" s="26">
        <f t="shared" si="29"/>
        <v>19099900</v>
      </c>
      <c r="M93" s="26">
        <f t="shared" si="30"/>
        <v>9549700</v>
      </c>
      <c r="N93" s="26">
        <f t="shared" si="31"/>
        <v>9549700</v>
      </c>
      <c r="O93" s="23">
        <f t="shared" si="32"/>
        <v>100</v>
      </c>
    </row>
    <row r="94" spans="1:15" ht="18">
      <c r="A94" s="18" t="e">
        <f t="shared" si="26"/>
        <v>#REF!</v>
      </c>
      <c r="B94" s="27" t="s">
        <v>168</v>
      </c>
      <c r="C94" s="28" t="s">
        <v>169</v>
      </c>
      <c r="D94" s="19">
        <v>19099900</v>
      </c>
      <c r="E94" s="19">
        <v>9549700</v>
      </c>
      <c r="F94" s="19">
        <v>9549700</v>
      </c>
      <c r="G94" s="26">
        <f t="shared" si="35"/>
        <v>100</v>
      </c>
      <c r="H94" s="29">
        <v>0</v>
      </c>
      <c r="I94" s="29">
        <v>0</v>
      </c>
      <c r="J94" s="29">
        <v>0</v>
      </c>
      <c r="K94" s="26">
        <v>0</v>
      </c>
      <c r="L94" s="26">
        <f t="shared" si="29"/>
        <v>19099900</v>
      </c>
      <c r="M94" s="26">
        <f t="shared" si="30"/>
        <v>9549700</v>
      </c>
      <c r="N94" s="26">
        <f t="shared" si="31"/>
        <v>9549700</v>
      </c>
      <c r="O94" s="23">
        <f t="shared" si="32"/>
        <v>100</v>
      </c>
    </row>
    <row r="95" spans="1:15" ht="54">
      <c r="A95" s="18" t="e">
        <f t="shared" si="26"/>
        <v>#REF!</v>
      </c>
      <c r="B95" s="27" t="s">
        <v>170</v>
      </c>
      <c r="C95" s="28" t="s">
        <v>171</v>
      </c>
      <c r="D95" s="29">
        <f>D96+D97+D98</f>
        <v>107614900</v>
      </c>
      <c r="E95" s="29">
        <f aca="true" t="shared" si="42" ref="E95:J95">E96+E97+E98</f>
        <v>65660300</v>
      </c>
      <c r="F95" s="29">
        <f t="shared" si="42"/>
        <v>71516300</v>
      </c>
      <c r="G95" s="26">
        <f t="shared" si="35"/>
        <v>108.9186311972379</v>
      </c>
      <c r="H95" s="29">
        <f t="shared" si="42"/>
        <v>0</v>
      </c>
      <c r="I95" s="29">
        <f t="shared" si="42"/>
        <v>0</v>
      </c>
      <c r="J95" s="29">
        <f t="shared" si="42"/>
        <v>0</v>
      </c>
      <c r="K95" s="26">
        <v>0</v>
      </c>
      <c r="L95" s="26">
        <f t="shared" si="29"/>
        <v>107614900</v>
      </c>
      <c r="M95" s="26">
        <f t="shared" si="30"/>
        <v>65660300</v>
      </c>
      <c r="N95" s="26">
        <f t="shared" si="31"/>
        <v>71516300</v>
      </c>
      <c r="O95" s="23">
        <f t="shared" si="32"/>
        <v>108.9186311972379</v>
      </c>
    </row>
    <row r="96" spans="1:15" ht="54">
      <c r="A96" s="18" t="e">
        <f t="shared" si="26"/>
        <v>#REF!</v>
      </c>
      <c r="B96" s="27" t="s">
        <v>172</v>
      </c>
      <c r="C96" s="28" t="s">
        <v>173</v>
      </c>
      <c r="D96" s="19">
        <v>82984800</v>
      </c>
      <c r="E96" s="19">
        <v>51118700</v>
      </c>
      <c r="F96" s="19">
        <v>51118700</v>
      </c>
      <c r="G96" s="26">
        <f t="shared" si="35"/>
        <v>100</v>
      </c>
      <c r="H96" s="29">
        <v>0</v>
      </c>
      <c r="I96" s="29">
        <v>0</v>
      </c>
      <c r="J96" s="29">
        <v>0</v>
      </c>
      <c r="K96" s="26">
        <v>0</v>
      </c>
      <c r="L96" s="26">
        <f t="shared" si="29"/>
        <v>82984800</v>
      </c>
      <c r="M96" s="26">
        <f t="shared" si="30"/>
        <v>51118700</v>
      </c>
      <c r="N96" s="26">
        <f t="shared" si="31"/>
        <v>51118700</v>
      </c>
      <c r="O96" s="23">
        <f t="shared" si="32"/>
        <v>100</v>
      </c>
    </row>
    <row r="97" spans="1:15" ht="54">
      <c r="A97" s="18"/>
      <c r="B97" s="27" t="s">
        <v>375</v>
      </c>
      <c r="C97" s="27">
        <v>41033200</v>
      </c>
      <c r="D97" s="19">
        <v>0</v>
      </c>
      <c r="E97" s="19">
        <v>0</v>
      </c>
      <c r="F97" s="19">
        <v>5856000</v>
      </c>
      <c r="G97" s="26">
        <v>0</v>
      </c>
      <c r="H97" s="29">
        <v>0</v>
      </c>
      <c r="I97" s="29">
        <v>0</v>
      </c>
      <c r="J97" s="29">
        <v>0</v>
      </c>
      <c r="K97" s="26">
        <v>0</v>
      </c>
      <c r="L97" s="26">
        <f t="shared" si="29"/>
        <v>0</v>
      </c>
      <c r="M97" s="26">
        <f t="shared" si="30"/>
        <v>0</v>
      </c>
      <c r="N97" s="26">
        <f t="shared" si="31"/>
        <v>5856000</v>
      </c>
      <c r="O97" s="23"/>
    </row>
    <row r="98" spans="1:15" ht="54">
      <c r="A98" s="18" t="e">
        <f>A96+1</f>
        <v>#REF!</v>
      </c>
      <c r="B98" s="27" t="s">
        <v>174</v>
      </c>
      <c r="C98" s="28" t="s">
        <v>175</v>
      </c>
      <c r="D98" s="19">
        <v>24630100</v>
      </c>
      <c r="E98" s="19">
        <v>14541600</v>
      </c>
      <c r="F98" s="19">
        <v>14541600</v>
      </c>
      <c r="G98" s="26">
        <f t="shared" si="35"/>
        <v>100</v>
      </c>
      <c r="H98" s="29">
        <v>0</v>
      </c>
      <c r="I98" s="29">
        <v>0</v>
      </c>
      <c r="J98" s="29">
        <v>0</v>
      </c>
      <c r="K98" s="26">
        <v>0</v>
      </c>
      <c r="L98" s="26">
        <f t="shared" si="29"/>
        <v>24630100</v>
      </c>
      <c r="M98" s="26">
        <f t="shared" si="30"/>
        <v>14541600</v>
      </c>
      <c r="N98" s="26">
        <f t="shared" si="31"/>
        <v>14541600</v>
      </c>
      <c r="O98" s="23">
        <f t="shared" si="32"/>
        <v>100</v>
      </c>
    </row>
    <row r="99" spans="1:15" ht="72">
      <c r="A99" s="18" t="e">
        <f t="shared" si="26"/>
        <v>#REF!</v>
      </c>
      <c r="B99" s="27" t="s">
        <v>176</v>
      </c>
      <c r="C99" s="28" t="s">
        <v>177</v>
      </c>
      <c r="D99" s="29">
        <f>D92+D90</f>
        <v>194027800</v>
      </c>
      <c r="E99" s="29">
        <f aca="true" t="shared" si="43" ref="E99:J99">E92+E90</f>
        <v>109965671</v>
      </c>
      <c r="F99" s="29">
        <f t="shared" si="43"/>
        <v>117899993.00999999</v>
      </c>
      <c r="G99" s="26">
        <f t="shared" si="35"/>
        <v>107.21527176422175</v>
      </c>
      <c r="H99" s="29">
        <f t="shared" si="43"/>
        <v>3013800</v>
      </c>
      <c r="I99" s="29">
        <f t="shared" si="43"/>
        <v>1681900</v>
      </c>
      <c r="J99" s="29">
        <f t="shared" si="43"/>
        <v>3537231.08</v>
      </c>
      <c r="K99" s="26">
        <f>J99/I99%</f>
        <v>210.31161662405614</v>
      </c>
      <c r="L99" s="26">
        <f t="shared" si="29"/>
        <v>197041600</v>
      </c>
      <c r="M99" s="26">
        <f t="shared" si="30"/>
        <v>111647571</v>
      </c>
      <c r="N99" s="26">
        <f t="shared" si="31"/>
        <v>121437224.08999999</v>
      </c>
      <c r="O99" s="23">
        <f t="shared" si="32"/>
        <v>108.76835295413636</v>
      </c>
    </row>
    <row r="100" spans="1:15" ht="36">
      <c r="A100" s="18" t="e">
        <f t="shared" si="26"/>
        <v>#REF!</v>
      </c>
      <c r="B100" s="27" t="s">
        <v>178</v>
      </c>
      <c r="C100" s="28" t="s">
        <v>179</v>
      </c>
      <c r="D100" s="29">
        <f>D101</f>
        <v>16497900</v>
      </c>
      <c r="E100" s="29">
        <f aca="true" t="shared" si="44" ref="E100:J100">E101</f>
        <v>7064502</v>
      </c>
      <c r="F100" s="29">
        <f t="shared" si="44"/>
        <v>7022600</v>
      </c>
      <c r="G100" s="26">
        <f t="shared" si="35"/>
        <v>99.40686548039763</v>
      </c>
      <c r="H100" s="29">
        <f t="shared" si="44"/>
        <v>0</v>
      </c>
      <c r="I100" s="29">
        <f t="shared" si="44"/>
        <v>0</v>
      </c>
      <c r="J100" s="29">
        <f t="shared" si="44"/>
        <v>0</v>
      </c>
      <c r="K100" s="26">
        <v>0</v>
      </c>
      <c r="L100" s="26">
        <f t="shared" si="29"/>
        <v>16497900</v>
      </c>
      <c r="M100" s="26">
        <f t="shared" si="30"/>
        <v>7064502</v>
      </c>
      <c r="N100" s="26">
        <f t="shared" si="31"/>
        <v>7022600</v>
      </c>
      <c r="O100" s="23">
        <f t="shared" si="32"/>
        <v>99.40686548039763</v>
      </c>
    </row>
    <row r="101" spans="1:15" ht="162">
      <c r="A101" s="18" t="e">
        <f t="shared" si="26"/>
        <v>#REF!</v>
      </c>
      <c r="B101" s="27" t="s">
        <v>180</v>
      </c>
      <c r="C101" s="28" t="s">
        <v>181</v>
      </c>
      <c r="D101" s="19">
        <v>16497900</v>
      </c>
      <c r="E101" s="19">
        <v>7064502</v>
      </c>
      <c r="F101" s="19">
        <v>7022600</v>
      </c>
      <c r="G101" s="26">
        <f t="shared" si="35"/>
        <v>99.40686548039763</v>
      </c>
      <c r="H101" s="29">
        <v>0</v>
      </c>
      <c r="I101" s="29">
        <v>0</v>
      </c>
      <c r="J101" s="29">
        <v>0</v>
      </c>
      <c r="K101" s="26">
        <v>0</v>
      </c>
      <c r="L101" s="26">
        <f t="shared" si="29"/>
        <v>16497900</v>
      </c>
      <c r="M101" s="26">
        <f t="shared" si="30"/>
        <v>7064502</v>
      </c>
      <c r="N101" s="26">
        <f t="shared" si="31"/>
        <v>7022600</v>
      </c>
      <c r="O101" s="23">
        <f t="shared" si="32"/>
        <v>99.40686548039763</v>
      </c>
    </row>
    <row r="102" spans="1:15" ht="54">
      <c r="A102" s="18" t="e">
        <f t="shared" si="26"/>
        <v>#REF!</v>
      </c>
      <c r="B102" s="27" t="s">
        <v>182</v>
      </c>
      <c r="C102" s="28" t="s">
        <v>183</v>
      </c>
      <c r="D102" s="29">
        <f>D103+D104+D105+D106++D107+D108+D109+D110</f>
        <v>12534557</v>
      </c>
      <c r="E102" s="29">
        <f aca="true" t="shared" si="45" ref="E102:J102">E103+E104+E105+E106++E107+E108+E109+E110</f>
        <v>7698358</v>
      </c>
      <c r="F102" s="29">
        <f t="shared" si="45"/>
        <v>7488817</v>
      </c>
      <c r="G102" s="26">
        <f t="shared" si="35"/>
        <v>97.2781078770304</v>
      </c>
      <c r="H102" s="29">
        <f t="shared" si="45"/>
        <v>1065933</v>
      </c>
      <c r="I102" s="29">
        <f t="shared" si="45"/>
        <v>865933</v>
      </c>
      <c r="J102" s="29">
        <f t="shared" si="45"/>
        <v>762933</v>
      </c>
      <c r="K102" s="26">
        <f>J102/I102%</f>
        <v>88.10531530730438</v>
      </c>
      <c r="L102" s="26">
        <f t="shared" si="29"/>
        <v>13600490</v>
      </c>
      <c r="M102" s="26">
        <f t="shared" si="30"/>
        <v>8564291</v>
      </c>
      <c r="N102" s="26">
        <f t="shared" si="31"/>
        <v>8251750</v>
      </c>
      <c r="O102" s="23">
        <f t="shared" si="32"/>
        <v>96.35064945831476</v>
      </c>
    </row>
    <row r="103" spans="1:15" ht="126">
      <c r="A103" s="18" t="e">
        <f t="shared" si="26"/>
        <v>#REF!</v>
      </c>
      <c r="B103" s="27" t="s">
        <v>184</v>
      </c>
      <c r="C103" s="28" t="s">
        <v>185</v>
      </c>
      <c r="D103" s="19">
        <v>607550</v>
      </c>
      <c r="E103" s="19">
        <v>360352</v>
      </c>
      <c r="F103" s="19">
        <v>360352</v>
      </c>
      <c r="G103" s="26">
        <f t="shared" si="35"/>
        <v>100</v>
      </c>
      <c r="H103" s="29">
        <v>0</v>
      </c>
      <c r="I103" s="29">
        <v>0</v>
      </c>
      <c r="J103" s="29">
        <v>0</v>
      </c>
      <c r="K103" s="26">
        <v>0</v>
      </c>
      <c r="L103" s="26">
        <f t="shared" si="29"/>
        <v>607550</v>
      </c>
      <c r="M103" s="26">
        <f t="shared" si="30"/>
        <v>360352</v>
      </c>
      <c r="N103" s="26">
        <f t="shared" si="31"/>
        <v>360352</v>
      </c>
      <c r="O103" s="23">
        <f t="shared" si="32"/>
        <v>100</v>
      </c>
    </row>
    <row r="104" spans="1:15" ht="72">
      <c r="A104" s="18"/>
      <c r="B104" s="27" t="s">
        <v>376</v>
      </c>
      <c r="C104" s="27">
        <v>41051400</v>
      </c>
      <c r="D104" s="19">
        <v>1516300</v>
      </c>
      <c r="E104" s="19">
        <v>785572</v>
      </c>
      <c r="F104" s="19">
        <v>785572</v>
      </c>
      <c r="G104" s="26">
        <f t="shared" si="35"/>
        <v>100</v>
      </c>
      <c r="H104" s="29">
        <v>0</v>
      </c>
      <c r="I104" s="29">
        <v>0</v>
      </c>
      <c r="J104" s="29">
        <v>0</v>
      </c>
      <c r="K104" s="26">
        <v>0</v>
      </c>
      <c r="L104" s="26">
        <f t="shared" si="29"/>
        <v>1516300</v>
      </c>
      <c r="M104" s="26">
        <f t="shared" si="30"/>
        <v>785572</v>
      </c>
      <c r="N104" s="26">
        <f t="shared" si="31"/>
        <v>785572</v>
      </c>
      <c r="O104" s="23">
        <f t="shared" si="32"/>
        <v>100</v>
      </c>
    </row>
    <row r="105" spans="1:15" ht="90">
      <c r="A105" s="18" t="e">
        <f>A103+1</f>
        <v>#REF!</v>
      </c>
      <c r="B105" s="27" t="s">
        <v>186</v>
      </c>
      <c r="C105" s="28" t="s">
        <v>187</v>
      </c>
      <c r="D105" s="19">
        <v>6021900</v>
      </c>
      <c r="E105" s="19">
        <v>3509254</v>
      </c>
      <c r="F105" s="19">
        <v>3509254</v>
      </c>
      <c r="G105" s="26">
        <f t="shared" si="35"/>
        <v>100</v>
      </c>
      <c r="H105" s="29">
        <v>0</v>
      </c>
      <c r="I105" s="29">
        <v>0</v>
      </c>
      <c r="J105" s="29">
        <v>0</v>
      </c>
      <c r="K105" s="26">
        <v>0</v>
      </c>
      <c r="L105" s="26">
        <f t="shared" si="29"/>
        <v>6021900</v>
      </c>
      <c r="M105" s="26">
        <f t="shared" si="30"/>
        <v>3509254</v>
      </c>
      <c r="N105" s="26">
        <f t="shared" si="31"/>
        <v>3509254</v>
      </c>
      <c r="O105" s="23">
        <f t="shared" si="32"/>
        <v>100</v>
      </c>
    </row>
    <row r="106" spans="1:15" ht="72">
      <c r="A106" s="18"/>
      <c r="B106" s="27" t="s">
        <v>377</v>
      </c>
      <c r="C106" s="27">
        <v>41051600</v>
      </c>
      <c r="D106" s="19">
        <v>32613</v>
      </c>
      <c r="E106" s="19">
        <v>32613</v>
      </c>
      <c r="F106" s="19">
        <v>32613</v>
      </c>
      <c r="G106" s="26">
        <f t="shared" si="35"/>
        <v>100</v>
      </c>
      <c r="H106" s="29">
        <v>0</v>
      </c>
      <c r="I106" s="29">
        <v>0</v>
      </c>
      <c r="J106" s="29">
        <v>0</v>
      </c>
      <c r="K106" s="26">
        <v>0</v>
      </c>
      <c r="L106" s="26">
        <f t="shared" si="29"/>
        <v>32613</v>
      </c>
      <c r="M106" s="26">
        <f t="shared" si="30"/>
        <v>32613</v>
      </c>
      <c r="N106" s="26">
        <f t="shared" si="31"/>
        <v>32613</v>
      </c>
      <c r="O106" s="23">
        <f t="shared" si="32"/>
        <v>100</v>
      </c>
    </row>
    <row r="107" spans="1:15" ht="126">
      <c r="A107" s="18" t="e">
        <f>A105+1</f>
        <v>#REF!</v>
      </c>
      <c r="B107" s="27" t="s">
        <v>188</v>
      </c>
      <c r="C107" s="28" t="s">
        <v>189</v>
      </c>
      <c r="D107" s="19">
        <v>1030300</v>
      </c>
      <c r="E107" s="19">
        <v>468730</v>
      </c>
      <c r="F107" s="19">
        <v>468730</v>
      </c>
      <c r="G107" s="26">
        <f t="shared" si="35"/>
        <v>100</v>
      </c>
      <c r="H107" s="29">
        <v>0</v>
      </c>
      <c r="I107" s="29">
        <v>0</v>
      </c>
      <c r="J107" s="29">
        <v>0</v>
      </c>
      <c r="K107" s="26">
        <v>0</v>
      </c>
      <c r="L107" s="26">
        <f t="shared" si="29"/>
        <v>1030300</v>
      </c>
      <c r="M107" s="26">
        <f t="shared" si="30"/>
        <v>468730</v>
      </c>
      <c r="N107" s="26">
        <f t="shared" si="31"/>
        <v>468730</v>
      </c>
      <c r="O107" s="23">
        <f t="shared" si="32"/>
        <v>100</v>
      </c>
    </row>
    <row r="108" spans="1:15" ht="54">
      <c r="A108" s="18"/>
      <c r="B108" s="27" t="s">
        <v>378</v>
      </c>
      <c r="C108" s="27">
        <v>41053600</v>
      </c>
      <c r="D108" s="19">
        <v>0</v>
      </c>
      <c r="E108" s="19">
        <v>0</v>
      </c>
      <c r="F108" s="19">
        <v>0</v>
      </c>
      <c r="G108" s="26">
        <v>0</v>
      </c>
      <c r="H108" s="19">
        <v>80000</v>
      </c>
      <c r="I108" s="19">
        <v>80000</v>
      </c>
      <c r="J108" s="19">
        <v>0</v>
      </c>
      <c r="K108" s="26">
        <f>J108/I108%</f>
        <v>0</v>
      </c>
      <c r="L108" s="26">
        <f t="shared" si="29"/>
        <v>80000</v>
      </c>
      <c r="M108" s="26">
        <f t="shared" si="30"/>
        <v>80000</v>
      </c>
      <c r="N108" s="26">
        <f t="shared" si="31"/>
        <v>0</v>
      </c>
      <c r="O108" s="23">
        <f t="shared" si="32"/>
        <v>0</v>
      </c>
    </row>
    <row r="109" spans="1:15" ht="36">
      <c r="A109" s="18" t="e">
        <f>A107+1</f>
        <v>#REF!</v>
      </c>
      <c r="B109" s="27" t="s">
        <v>190</v>
      </c>
      <c r="C109" s="28" t="s">
        <v>191</v>
      </c>
      <c r="D109" s="19">
        <v>2905894</v>
      </c>
      <c r="E109" s="19">
        <v>2121837</v>
      </c>
      <c r="F109" s="19">
        <v>1912296</v>
      </c>
      <c r="G109" s="26">
        <f t="shared" si="35"/>
        <v>90.1245477385869</v>
      </c>
      <c r="H109" s="38">
        <v>985933</v>
      </c>
      <c r="I109" s="38">
        <v>785933</v>
      </c>
      <c r="J109" s="38">
        <v>762933</v>
      </c>
      <c r="K109" s="26">
        <f>J109/I109%</f>
        <v>97.07354189224782</v>
      </c>
      <c r="L109" s="26">
        <f t="shared" si="29"/>
        <v>3891827</v>
      </c>
      <c r="M109" s="26">
        <f t="shared" si="30"/>
        <v>2907770</v>
      </c>
      <c r="N109" s="26">
        <f t="shared" si="31"/>
        <v>2675229</v>
      </c>
      <c r="O109" s="23">
        <f t="shared" si="32"/>
        <v>92.0027718836084</v>
      </c>
    </row>
    <row r="110" spans="1:15" ht="126">
      <c r="A110" s="18"/>
      <c r="B110" s="27" t="s">
        <v>379</v>
      </c>
      <c r="C110" s="27">
        <v>41054100</v>
      </c>
      <c r="D110" s="19">
        <v>420000</v>
      </c>
      <c r="E110" s="19">
        <v>420000</v>
      </c>
      <c r="F110" s="19">
        <v>420000</v>
      </c>
      <c r="G110" s="26">
        <f t="shared" si="35"/>
        <v>100</v>
      </c>
      <c r="H110" s="29">
        <v>0</v>
      </c>
      <c r="I110" s="29">
        <v>0</v>
      </c>
      <c r="J110" s="29">
        <v>0</v>
      </c>
      <c r="K110" s="26">
        <v>0</v>
      </c>
      <c r="L110" s="26">
        <f t="shared" si="29"/>
        <v>420000</v>
      </c>
      <c r="M110" s="26">
        <f t="shared" si="30"/>
        <v>420000</v>
      </c>
      <c r="N110" s="26">
        <f t="shared" si="31"/>
        <v>420000</v>
      </c>
      <c r="O110" s="23">
        <f t="shared" si="32"/>
        <v>100</v>
      </c>
    </row>
    <row r="111" spans="1:15" ht="17.25">
      <c r="A111" s="18" t="e">
        <f>A109+1</f>
        <v>#REF!</v>
      </c>
      <c r="B111" s="24" t="s">
        <v>192</v>
      </c>
      <c r="C111" s="25" t="s">
        <v>193</v>
      </c>
      <c r="D111" s="26">
        <f>D99+D100+D102</f>
        <v>223060257</v>
      </c>
      <c r="E111" s="26">
        <f aca="true" t="shared" si="46" ref="E111:J111">E99+E100+E102</f>
        <v>124728531</v>
      </c>
      <c r="F111" s="26">
        <f t="shared" si="46"/>
        <v>132411410.00999999</v>
      </c>
      <c r="G111" s="26">
        <f t="shared" si="35"/>
        <v>106.15968050645925</v>
      </c>
      <c r="H111" s="26">
        <f t="shared" si="46"/>
        <v>4079733</v>
      </c>
      <c r="I111" s="26">
        <f t="shared" si="46"/>
        <v>2547833</v>
      </c>
      <c r="J111" s="26">
        <f t="shared" si="46"/>
        <v>4300164.08</v>
      </c>
      <c r="K111" s="26">
        <f>J111/I111%</f>
        <v>168.7773131127511</v>
      </c>
      <c r="L111" s="26">
        <f t="shared" si="29"/>
        <v>227139990</v>
      </c>
      <c r="M111" s="26">
        <f t="shared" si="30"/>
        <v>127276364</v>
      </c>
      <c r="N111" s="26">
        <f t="shared" si="31"/>
        <v>136711574.09</v>
      </c>
      <c r="O111" s="23">
        <f t="shared" si="32"/>
        <v>107.41316753046151</v>
      </c>
    </row>
    <row r="112" spans="1:15" ht="43.5" customHeight="1">
      <c r="A112" s="18"/>
      <c r="B112" s="34" t="s">
        <v>373</v>
      </c>
      <c r="C112" s="28"/>
      <c r="D112" s="29"/>
      <c r="E112" s="29"/>
      <c r="F112" s="29"/>
      <c r="G112" s="29"/>
      <c r="H112" s="29"/>
      <c r="I112" s="29"/>
      <c r="J112" s="29"/>
      <c r="K112" s="26"/>
      <c r="L112" s="29"/>
      <c r="M112" s="19"/>
      <c r="N112" s="29"/>
      <c r="O112" s="23"/>
    </row>
    <row r="113" spans="1:15" ht="18">
      <c r="A113" s="18" t="e">
        <f>A111+1</f>
        <v>#REF!</v>
      </c>
      <c r="B113" s="30" t="s">
        <v>194</v>
      </c>
      <c r="C113" s="31" t="s">
        <v>195</v>
      </c>
      <c r="D113" s="32">
        <v>17187931</v>
      </c>
      <c r="E113" s="26">
        <f>E114+E115+E116</f>
        <v>8939509</v>
      </c>
      <c r="F113" s="32">
        <v>7739080.59</v>
      </c>
      <c r="G113" s="26">
        <f aca="true" t="shared" si="47" ref="G113:G128">F113/E113%</f>
        <v>86.57165164216514</v>
      </c>
      <c r="H113" s="32">
        <v>1081000</v>
      </c>
      <c r="I113" s="26">
        <v>1043000</v>
      </c>
      <c r="J113" s="32">
        <v>979962.64</v>
      </c>
      <c r="K113" s="26">
        <f>J113/I113%</f>
        <v>93.95614956855225</v>
      </c>
      <c r="L113" s="32">
        <v>18268931</v>
      </c>
      <c r="M113" s="26">
        <f>E113+I113</f>
        <v>9982509</v>
      </c>
      <c r="N113" s="32">
        <v>8719043.23</v>
      </c>
      <c r="O113" s="23">
        <f aca="true" t="shared" si="48" ref="O113:O127">N113/M113*100</f>
        <v>87.34320429863875</v>
      </c>
    </row>
    <row r="114" spans="1:15" ht="144">
      <c r="A114" s="18" t="e">
        <f t="shared" si="26"/>
        <v>#REF!</v>
      </c>
      <c r="B114" s="30" t="s">
        <v>196</v>
      </c>
      <c r="C114" s="31" t="s">
        <v>197</v>
      </c>
      <c r="D114" s="32">
        <v>16114871</v>
      </c>
      <c r="E114" s="29">
        <v>8339338</v>
      </c>
      <c r="F114" s="32">
        <v>7268792.54</v>
      </c>
      <c r="G114" s="29">
        <f t="shared" si="47"/>
        <v>87.16270452162989</v>
      </c>
      <c r="H114" s="32">
        <v>1028000</v>
      </c>
      <c r="I114" s="29">
        <v>1018000</v>
      </c>
      <c r="J114" s="32">
        <v>942206.71</v>
      </c>
      <c r="K114" s="29">
        <f>J114/I114%</f>
        <v>92.55468664047152</v>
      </c>
      <c r="L114" s="32">
        <v>17142871</v>
      </c>
      <c r="M114" s="26">
        <f aca="true" t="shared" si="49" ref="M114:M177">E114+I114</f>
        <v>9357338</v>
      </c>
      <c r="N114" s="32">
        <v>8210999.25</v>
      </c>
      <c r="O114" s="23">
        <f t="shared" si="48"/>
        <v>87.74930701445219</v>
      </c>
    </row>
    <row r="115" spans="1:15" ht="90">
      <c r="A115" s="18" t="e">
        <f t="shared" si="26"/>
        <v>#REF!</v>
      </c>
      <c r="B115" s="30" t="s">
        <v>198</v>
      </c>
      <c r="C115" s="31" t="s">
        <v>199</v>
      </c>
      <c r="D115" s="32">
        <v>784960</v>
      </c>
      <c r="E115" s="29">
        <v>437592</v>
      </c>
      <c r="F115" s="32">
        <v>322097.91</v>
      </c>
      <c r="G115" s="29">
        <f t="shared" si="47"/>
        <v>73.60690094882904</v>
      </c>
      <c r="H115" s="32"/>
      <c r="I115" s="29"/>
      <c r="J115" s="32"/>
      <c r="K115" s="29">
        <v>0</v>
      </c>
      <c r="L115" s="32">
        <v>784960</v>
      </c>
      <c r="M115" s="26">
        <f t="shared" si="49"/>
        <v>437592</v>
      </c>
      <c r="N115" s="32">
        <v>322097.91</v>
      </c>
      <c r="O115" s="23">
        <f t="shared" si="48"/>
        <v>73.60690094882904</v>
      </c>
    </row>
    <row r="116" spans="1:15" ht="36">
      <c r="A116" s="18" t="e">
        <f t="shared" si="26"/>
        <v>#REF!</v>
      </c>
      <c r="B116" s="30" t="s">
        <v>200</v>
      </c>
      <c r="C116" s="31" t="s">
        <v>201</v>
      </c>
      <c r="D116" s="32">
        <v>288100</v>
      </c>
      <c r="E116" s="29">
        <v>162579</v>
      </c>
      <c r="F116" s="32">
        <v>148190.14</v>
      </c>
      <c r="G116" s="29">
        <f t="shared" si="47"/>
        <v>91.14961956956311</v>
      </c>
      <c r="H116" s="32">
        <v>53000</v>
      </c>
      <c r="I116" s="29">
        <v>25000</v>
      </c>
      <c r="J116" s="32">
        <v>37755.93</v>
      </c>
      <c r="K116" s="29">
        <f aca="true" t="shared" si="50" ref="K116:K121">J116/I116%</f>
        <v>151.02372</v>
      </c>
      <c r="L116" s="32">
        <v>341100</v>
      </c>
      <c r="M116" s="26">
        <f t="shared" si="49"/>
        <v>187579</v>
      </c>
      <c r="N116" s="32">
        <v>185946.07</v>
      </c>
      <c r="O116" s="23">
        <f t="shared" si="48"/>
        <v>99.12947078297678</v>
      </c>
    </row>
    <row r="117" spans="1:15" ht="17.25">
      <c r="A117" s="18" t="e">
        <f t="shared" si="26"/>
        <v>#REF!</v>
      </c>
      <c r="B117" s="33" t="s">
        <v>202</v>
      </c>
      <c r="C117" s="40" t="s">
        <v>203</v>
      </c>
      <c r="D117" s="41">
        <v>137831943.76</v>
      </c>
      <c r="E117" s="26">
        <v>83505404.76</v>
      </c>
      <c r="F117" s="41">
        <v>77788455.77</v>
      </c>
      <c r="G117" s="26">
        <f t="shared" si="47"/>
        <v>93.15379764168452</v>
      </c>
      <c r="H117" s="41">
        <v>4418980.6</v>
      </c>
      <c r="I117" s="26">
        <v>3158452.6</v>
      </c>
      <c r="J117" s="41">
        <v>1345989.18</v>
      </c>
      <c r="K117" s="26">
        <f t="shared" si="50"/>
        <v>42.61546239446493</v>
      </c>
      <c r="L117" s="41">
        <v>142250924.36</v>
      </c>
      <c r="M117" s="26">
        <f t="shared" si="49"/>
        <v>86663857.36</v>
      </c>
      <c r="N117" s="41">
        <v>79134444.95</v>
      </c>
      <c r="O117" s="23">
        <f t="shared" si="48"/>
        <v>91.31193482569907</v>
      </c>
    </row>
    <row r="118" spans="1:15" ht="18">
      <c r="A118" s="18" t="e">
        <f t="shared" si="26"/>
        <v>#REF!</v>
      </c>
      <c r="B118" s="30" t="s">
        <v>204</v>
      </c>
      <c r="C118" s="31" t="s">
        <v>205</v>
      </c>
      <c r="D118" s="32">
        <v>27440016.89</v>
      </c>
      <c r="E118" s="29">
        <v>15739240.89</v>
      </c>
      <c r="F118" s="32">
        <v>13714220.36</v>
      </c>
      <c r="G118" s="29">
        <f t="shared" si="47"/>
        <v>87.13393775371588</v>
      </c>
      <c r="H118" s="32">
        <v>1870010.79</v>
      </c>
      <c r="I118" s="29">
        <v>1370010.79</v>
      </c>
      <c r="J118" s="32">
        <v>867502.88</v>
      </c>
      <c r="K118" s="29">
        <f t="shared" si="50"/>
        <v>63.320879392490035</v>
      </c>
      <c r="L118" s="32">
        <v>29310027.68</v>
      </c>
      <c r="M118" s="26">
        <f t="shared" si="49"/>
        <v>17109251.68</v>
      </c>
      <c r="N118" s="32">
        <v>14581723.24</v>
      </c>
      <c r="O118" s="19">
        <f t="shared" si="48"/>
        <v>85.22712455650779</v>
      </c>
    </row>
    <row r="119" spans="1:15" ht="155.25" customHeight="1">
      <c r="A119" s="18" t="e">
        <f t="shared" si="26"/>
        <v>#REF!</v>
      </c>
      <c r="B119" s="30" t="s">
        <v>206</v>
      </c>
      <c r="C119" s="31" t="s">
        <v>207</v>
      </c>
      <c r="D119" s="32">
        <v>102282870.87</v>
      </c>
      <c r="E119" s="29">
        <v>62368905.87</v>
      </c>
      <c r="F119" s="32">
        <v>59712699.63</v>
      </c>
      <c r="G119" s="29">
        <f t="shared" si="47"/>
        <v>95.7411370250161</v>
      </c>
      <c r="H119" s="32">
        <v>2368919.81</v>
      </c>
      <c r="I119" s="29">
        <v>1637241.81</v>
      </c>
      <c r="J119" s="32">
        <v>371717.36</v>
      </c>
      <c r="K119" s="29">
        <f t="shared" si="50"/>
        <v>22.703876588639034</v>
      </c>
      <c r="L119" s="32">
        <v>104651790.68</v>
      </c>
      <c r="M119" s="26">
        <f t="shared" si="49"/>
        <v>64006147.68</v>
      </c>
      <c r="N119" s="32">
        <v>60084416.99</v>
      </c>
      <c r="O119" s="19">
        <f t="shared" si="48"/>
        <v>93.87288435228633</v>
      </c>
    </row>
    <row r="120" spans="1:15" ht="72">
      <c r="A120" s="18" t="e">
        <f t="shared" si="26"/>
        <v>#REF!</v>
      </c>
      <c r="B120" s="30" t="s">
        <v>208</v>
      </c>
      <c r="C120" s="31" t="s">
        <v>209</v>
      </c>
      <c r="D120" s="32">
        <v>1055300</v>
      </c>
      <c r="E120" s="29">
        <v>725777</v>
      </c>
      <c r="F120" s="32">
        <v>517120.45</v>
      </c>
      <c r="G120" s="29">
        <f t="shared" si="47"/>
        <v>71.25059763536183</v>
      </c>
      <c r="H120" s="32">
        <v>14700</v>
      </c>
      <c r="I120" s="29">
        <v>11850</v>
      </c>
      <c r="J120" s="32">
        <v>15876</v>
      </c>
      <c r="K120" s="29">
        <f t="shared" si="50"/>
        <v>133.9746835443038</v>
      </c>
      <c r="L120" s="32">
        <v>1070000</v>
      </c>
      <c r="M120" s="26">
        <f t="shared" si="49"/>
        <v>737627</v>
      </c>
      <c r="N120" s="32">
        <v>532996.45</v>
      </c>
      <c r="O120" s="19">
        <f t="shared" si="48"/>
        <v>72.25826196709177</v>
      </c>
    </row>
    <row r="121" spans="1:15" ht="126">
      <c r="A121" s="18" t="e">
        <f t="shared" si="26"/>
        <v>#REF!</v>
      </c>
      <c r="B121" s="30" t="s">
        <v>210</v>
      </c>
      <c r="C121" s="31" t="s">
        <v>211</v>
      </c>
      <c r="D121" s="32">
        <v>2470981</v>
      </c>
      <c r="E121" s="29">
        <v>1597601</v>
      </c>
      <c r="F121" s="32">
        <v>1437508.46</v>
      </c>
      <c r="G121" s="29">
        <f t="shared" si="47"/>
        <v>89.97919129995536</v>
      </c>
      <c r="H121" s="32">
        <v>2000</v>
      </c>
      <c r="I121" s="29">
        <v>1000</v>
      </c>
      <c r="J121" s="32">
        <v>20920.03</v>
      </c>
      <c r="K121" s="29">
        <f t="shared" si="50"/>
        <v>2092.0029999999997</v>
      </c>
      <c r="L121" s="32">
        <v>2472981</v>
      </c>
      <c r="M121" s="26">
        <f t="shared" si="49"/>
        <v>1598601</v>
      </c>
      <c r="N121" s="32">
        <v>1458428.49</v>
      </c>
      <c r="O121" s="19">
        <f t="shared" si="48"/>
        <v>91.23155121259151</v>
      </c>
    </row>
    <row r="122" spans="1:15" ht="54">
      <c r="A122" s="18" t="e">
        <f t="shared" si="26"/>
        <v>#REF!</v>
      </c>
      <c r="B122" s="30" t="s">
        <v>212</v>
      </c>
      <c r="C122" s="31" t="s">
        <v>213</v>
      </c>
      <c r="D122" s="32">
        <v>540630</v>
      </c>
      <c r="E122" s="29">
        <v>537615</v>
      </c>
      <c r="F122" s="32">
        <v>326368.76</v>
      </c>
      <c r="G122" s="29">
        <f t="shared" si="47"/>
        <v>60.70678087478959</v>
      </c>
      <c r="H122" s="32"/>
      <c r="I122" s="29"/>
      <c r="J122" s="32"/>
      <c r="K122" s="29"/>
      <c r="L122" s="32">
        <v>540630</v>
      </c>
      <c r="M122" s="26">
        <f t="shared" si="49"/>
        <v>537615</v>
      </c>
      <c r="N122" s="32">
        <v>326368.76</v>
      </c>
      <c r="O122" s="19">
        <f t="shared" si="48"/>
        <v>60.70678087478958</v>
      </c>
    </row>
    <row r="123" spans="1:15" ht="36">
      <c r="A123" s="18" t="e">
        <f>#REF!+1</f>
        <v>#REF!</v>
      </c>
      <c r="B123" s="30" t="s">
        <v>381</v>
      </c>
      <c r="C123" s="31" t="s">
        <v>415</v>
      </c>
      <c r="D123" s="32">
        <f>D124+D125</f>
        <v>4042145</v>
      </c>
      <c r="E123" s="32">
        <f>E124+E125</f>
        <v>2536265</v>
      </c>
      <c r="F123" s="32">
        <f>F124+F125</f>
        <v>2080538.11</v>
      </c>
      <c r="G123" s="29">
        <f t="shared" si="47"/>
        <v>82.0315743820145</v>
      </c>
      <c r="H123" s="32">
        <f>H124+H125</f>
        <v>163350</v>
      </c>
      <c r="I123" s="32">
        <f>I124+I125</f>
        <v>1623050</v>
      </c>
      <c r="J123" s="32">
        <f>J124+J125</f>
        <v>69972.91</v>
      </c>
      <c r="K123" s="29">
        <f aca="true" t="shared" si="51" ref="K123:K128">J123/I123%</f>
        <v>4.311198669172238</v>
      </c>
      <c r="L123" s="32">
        <v>4205495</v>
      </c>
      <c r="M123" s="26">
        <f t="shared" si="49"/>
        <v>4159315</v>
      </c>
      <c r="N123" s="32">
        <v>2150511.02</v>
      </c>
      <c r="O123" s="19">
        <f t="shared" si="48"/>
        <v>51.70349011796414</v>
      </c>
    </row>
    <row r="124" spans="1:15" ht="36">
      <c r="A124" s="18" t="e">
        <f t="shared" si="26"/>
        <v>#REF!</v>
      </c>
      <c r="B124" s="30" t="s">
        <v>214</v>
      </c>
      <c r="C124" s="31" t="s">
        <v>215</v>
      </c>
      <c r="D124" s="32">
        <v>3992145</v>
      </c>
      <c r="E124" s="29">
        <v>2529025</v>
      </c>
      <c r="F124" s="32">
        <v>2075108.11</v>
      </c>
      <c r="G124" s="29">
        <f t="shared" si="47"/>
        <v>82.05170411522228</v>
      </c>
      <c r="H124" s="32">
        <v>163350</v>
      </c>
      <c r="I124" s="29">
        <v>138350</v>
      </c>
      <c r="J124" s="32">
        <v>69972.91</v>
      </c>
      <c r="K124" s="29">
        <f t="shared" si="51"/>
        <v>50.57673292374413</v>
      </c>
      <c r="L124" s="32">
        <v>4155495</v>
      </c>
      <c r="M124" s="26">
        <f t="shared" si="49"/>
        <v>2667375</v>
      </c>
      <c r="N124" s="32">
        <v>2145081.02</v>
      </c>
      <c r="O124" s="19">
        <f t="shared" si="48"/>
        <v>80.41917690613431</v>
      </c>
    </row>
    <row r="125" spans="1:15" ht="36">
      <c r="A125" s="18" t="e">
        <f t="shared" si="26"/>
        <v>#REF!</v>
      </c>
      <c r="B125" s="30" t="s">
        <v>216</v>
      </c>
      <c r="C125" s="31" t="s">
        <v>217</v>
      </c>
      <c r="D125" s="32">
        <v>50000</v>
      </c>
      <c r="E125" s="29">
        <v>7240</v>
      </c>
      <c r="F125" s="32">
        <v>5430</v>
      </c>
      <c r="G125" s="29">
        <f t="shared" si="47"/>
        <v>75</v>
      </c>
      <c r="H125" s="32"/>
      <c r="I125" s="29">
        <f>I126+I127+I128+I129+I130+I131</f>
        <v>1484700</v>
      </c>
      <c r="J125" s="32"/>
      <c r="K125" s="29">
        <f t="shared" si="51"/>
        <v>0</v>
      </c>
      <c r="L125" s="32">
        <v>50000</v>
      </c>
      <c r="M125" s="26">
        <f t="shared" si="49"/>
        <v>1491940</v>
      </c>
      <c r="N125" s="32">
        <v>5430</v>
      </c>
      <c r="O125" s="19">
        <f t="shared" si="48"/>
        <v>0.36395565505315225</v>
      </c>
    </row>
    <row r="126" spans="1:15" ht="17.25">
      <c r="A126" s="18" t="e">
        <f t="shared" si="26"/>
        <v>#REF!</v>
      </c>
      <c r="B126" s="33" t="s">
        <v>218</v>
      </c>
      <c r="C126" s="40" t="s">
        <v>219</v>
      </c>
      <c r="D126" s="41">
        <v>40027527.68</v>
      </c>
      <c r="E126" s="26">
        <v>23879383.68</v>
      </c>
      <c r="F126" s="41">
        <v>21773565.25</v>
      </c>
      <c r="G126" s="26">
        <f t="shared" si="47"/>
        <v>91.18143726731226</v>
      </c>
      <c r="H126" s="41">
        <v>1078600</v>
      </c>
      <c r="I126" s="26">
        <v>742350</v>
      </c>
      <c r="J126" s="41">
        <v>1293943.1</v>
      </c>
      <c r="K126" s="26">
        <f t="shared" si="51"/>
        <v>174.30364383377113</v>
      </c>
      <c r="L126" s="41">
        <v>41106127.68</v>
      </c>
      <c r="M126" s="26">
        <f t="shared" si="49"/>
        <v>24621733.68</v>
      </c>
      <c r="N126" s="41">
        <v>23067508.35</v>
      </c>
      <c r="O126" s="23">
        <f t="shared" si="48"/>
        <v>93.68758776209783</v>
      </c>
    </row>
    <row r="127" spans="1:15" ht="54">
      <c r="A127" s="18" t="e">
        <f>#REF!+1</f>
        <v>#REF!</v>
      </c>
      <c r="B127" s="30" t="s">
        <v>220</v>
      </c>
      <c r="C127" s="31" t="s">
        <v>221</v>
      </c>
      <c r="D127" s="32">
        <v>28591959</v>
      </c>
      <c r="E127" s="29">
        <v>14393431</v>
      </c>
      <c r="F127" s="32">
        <v>13316149.45</v>
      </c>
      <c r="G127" s="29">
        <f t="shared" si="47"/>
        <v>92.51546382512967</v>
      </c>
      <c r="H127" s="32">
        <v>732400</v>
      </c>
      <c r="I127" s="29">
        <v>422400</v>
      </c>
      <c r="J127" s="32">
        <v>1026740.53</v>
      </c>
      <c r="K127" s="29">
        <f t="shared" si="51"/>
        <v>243.07304214015153</v>
      </c>
      <c r="L127" s="32">
        <v>29324359</v>
      </c>
      <c r="M127" s="26">
        <f t="shared" si="49"/>
        <v>14815831</v>
      </c>
      <c r="N127" s="32">
        <v>14342889.98</v>
      </c>
      <c r="O127" s="23">
        <f t="shared" si="48"/>
        <v>96.80786707137791</v>
      </c>
    </row>
    <row r="128" spans="1:15" ht="36">
      <c r="A128" s="18" t="e">
        <f>#REF!+1</f>
        <v>#REF!</v>
      </c>
      <c r="B128" s="30" t="s">
        <v>382</v>
      </c>
      <c r="C128" s="31" t="s">
        <v>416</v>
      </c>
      <c r="D128" s="32">
        <v>8980155.68</v>
      </c>
      <c r="E128" s="29">
        <v>7932355.68</v>
      </c>
      <c r="F128" s="32">
        <v>7326994.88</v>
      </c>
      <c r="G128" s="29">
        <f t="shared" si="47"/>
        <v>92.3684612185721</v>
      </c>
      <c r="H128" s="32">
        <v>346200</v>
      </c>
      <c r="I128" s="29">
        <v>319950</v>
      </c>
      <c r="J128" s="32">
        <v>267202.57</v>
      </c>
      <c r="K128" s="29">
        <f t="shared" si="51"/>
        <v>83.51385216440069</v>
      </c>
      <c r="L128" s="32">
        <v>9326355.68</v>
      </c>
      <c r="M128" s="26">
        <f t="shared" si="49"/>
        <v>8252305.68</v>
      </c>
      <c r="N128" s="32">
        <v>7594197.45</v>
      </c>
      <c r="O128" s="23"/>
    </row>
    <row r="129" spans="1:15" ht="90">
      <c r="A129" s="18" t="e">
        <f t="shared" si="26"/>
        <v>#REF!</v>
      </c>
      <c r="B129" s="30" t="s">
        <v>222</v>
      </c>
      <c r="C129" s="31" t="s">
        <v>223</v>
      </c>
      <c r="D129" s="32">
        <v>8980155.68</v>
      </c>
      <c r="E129" s="29">
        <v>7932355.68</v>
      </c>
      <c r="F129" s="32">
        <v>7326994.88</v>
      </c>
      <c r="G129" s="29">
        <f>F129/E129%</f>
        <v>92.3684612185721</v>
      </c>
      <c r="H129" s="32">
        <v>346200</v>
      </c>
      <c r="I129" s="29"/>
      <c r="J129" s="32">
        <v>267202.57</v>
      </c>
      <c r="K129" s="29"/>
      <c r="L129" s="32">
        <v>9326355.68</v>
      </c>
      <c r="M129" s="26">
        <f t="shared" si="49"/>
        <v>7932355.68</v>
      </c>
      <c r="N129" s="32">
        <v>7594197.45</v>
      </c>
      <c r="O129" s="23">
        <f>N129/M129*100</f>
        <v>95.7369759546637</v>
      </c>
    </row>
    <row r="130" spans="1:15" ht="54">
      <c r="A130" s="18" t="e">
        <f t="shared" si="26"/>
        <v>#REF!</v>
      </c>
      <c r="B130" s="30" t="s">
        <v>383</v>
      </c>
      <c r="C130" s="31" t="s">
        <v>417</v>
      </c>
      <c r="D130" s="32">
        <f>D131+D132+D133</f>
        <v>1693413</v>
      </c>
      <c r="E130" s="32">
        <f>E131+E132+E133</f>
        <v>876597</v>
      </c>
      <c r="F130" s="32">
        <f>F131+F132+F133</f>
        <v>710431.48</v>
      </c>
      <c r="G130" s="29">
        <f>F130/E130%</f>
        <v>81.04425180556174</v>
      </c>
      <c r="H130" s="32"/>
      <c r="I130" s="29"/>
      <c r="J130" s="32"/>
      <c r="K130" s="29"/>
      <c r="L130" s="32">
        <v>1693413</v>
      </c>
      <c r="M130" s="26">
        <f t="shared" si="49"/>
        <v>876597</v>
      </c>
      <c r="N130" s="32">
        <v>710431.48</v>
      </c>
      <c r="O130" s="23">
        <f>N130/M130*100</f>
        <v>81.04425180556173</v>
      </c>
    </row>
    <row r="131" spans="1:15" ht="54">
      <c r="A131" s="18" t="e">
        <f>#REF!+1</f>
        <v>#REF!</v>
      </c>
      <c r="B131" s="30" t="s">
        <v>224</v>
      </c>
      <c r="C131" s="31" t="s">
        <v>225</v>
      </c>
      <c r="D131" s="32">
        <v>120000</v>
      </c>
      <c r="E131" s="29">
        <v>120000</v>
      </c>
      <c r="F131" s="32">
        <v>0</v>
      </c>
      <c r="G131" s="29">
        <v>0</v>
      </c>
      <c r="H131" s="32"/>
      <c r="I131" s="29"/>
      <c r="J131" s="32"/>
      <c r="K131" s="29"/>
      <c r="L131" s="32">
        <v>120000</v>
      </c>
      <c r="M131" s="26">
        <f t="shared" si="49"/>
        <v>120000</v>
      </c>
      <c r="N131" s="32" t="s">
        <v>365</v>
      </c>
      <c r="O131" s="23"/>
    </row>
    <row r="132" spans="1:15" ht="72">
      <c r="A132" s="18" t="e">
        <f t="shared" si="26"/>
        <v>#REF!</v>
      </c>
      <c r="B132" s="30" t="s">
        <v>226</v>
      </c>
      <c r="C132" s="31" t="s">
        <v>227</v>
      </c>
      <c r="D132" s="32">
        <v>543113</v>
      </c>
      <c r="E132" s="29">
        <v>287867</v>
      </c>
      <c r="F132" s="32">
        <v>244640.41</v>
      </c>
      <c r="G132" s="29">
        <f aca="true" t="shared" si="52" ref="G132:G138">F132/E132%</f>
        <v>84.98383281168039</v>
      </c>
      <c r="H132" s="32"/>
      <c r="I132" s="29">
        <f>I133+I134+I135+I136+I137</f>
        <v>926500</v>
      </c>
      <c r="J132" s="32"/>
      <c r="K132" s="29">
        <f>J132/I132%</f>
        <v>0</v>
      </c>
      <c r="L132" s="32">
        <v>543113</v>
      </c>
      <c r="M132" s="26">
        <f t="shared" si="49"/>
        <v>1214367</v>
      </c>
      <c r="N132" s="32">
        <v>244640.41</v>
      </c>
      <c r="O132" s="19">
        <f>N132/M132*100</f>
        <v>20.14550873006266</v>
      </c>
    </row>
    <row r="133" spans="1:15" ht="72">
      <c r="A133" s="18" t="e">
        <f>#REF!+1</f>
        <v>#REF!</v>
      </c>
      <c r="B133" s="30" t="s">
        <v>228</v>
      </c>
      <c r="C133" s="31" t="s">
        <v>229</v>
      </c>
      <c r="D133" s="32">
        <v>1030300</v>
      </c>
      <c r="E133" s="29">
        <v>468730</v>
      </c>
      <c r="F133" s="32">
        <v>465791.07</v>
      </c>
      <c r="G133" s="29">
        <f t="shared" si="52"/>
        <v>99.3730015147313</v>
      </c>
      <c r="H133" s="32"/>
      <c r="I133" s="29">
        <v>185300</v>
      </c>
      <c r="J133" s="32"/>
      <c r="K133" s="29">
        <f>J133/I133%</f>
        <v>0</v>
      </c>
      <c r="L133" s="32">
        <v>1030300</v>
      </c>
      <c r="M133" s="26">
        <f t="shared" si="49"/>
        <v>654030</v>
      </c>
      <c r="N133" s="32">
        <v>465791.07</v>
      </c>
      <c r="O133" s="23">
        <f>N133/M133*100</f>
        <v>71.21860923810834</v>
      </c>
    </row>
    <row r="134" spans="1:15" ht="54">
      <c r="A134" s="18" t="e">
        <f t="shared" si="26"/>
        <v>#REF!</v>
      </c>
      <c r="B134" s="30" t="s">
        <v>384</v>
      </c>
      <c r="C134" s="31" t="s">
        <v>418</v>
      </c>
      <c r="D134" s="32">
        <f>D135</f>
        <v>762000</v>
      </c>
      <c r="E134" s="32">
        <f>E135</f>
        <v>677000</v>
      </c>
      <c r="F134" s="32">
        <f>F135</f>
        <v>419989.44</v>
      </c>
      <c r="G134" s="29">
        <f t="shared" si="52"/>
        <v>62.03684490398818</v>
      </c>
      <c r="H134" s="32"/>
      <c r="I134" s="29"/>
      <c r="J134" s="32"/>
      <c r="K134" s="29"/>
      <c r="L134" s="32">
        <v>762000</v>
      </c>
      <c r="M134" s="26">
        <f t="shared" si="49"/>
        <v>677000</v>
      </c>
      <c r="N134" s="32">
        <v>419989.44</v>
      </c>
      <c r="O134" s="23">
        <f>N134/M134*100</f>
        <v>62.03684490398819</v>
      </c>
    </row>
    <row r="135" spans="1:15" ht="36">
      <c r="A135" s="18" t="e">
        <f>#REF!+1</f>
        <v>#REF!</v>
      </c>
      <c r="B135" s="30" t="s">
        <v>230</v>
      </c>
      <c r="C135" s="31" t="s">
        <v>231</v>
      </c>
      <c r="D135" s="32">
        <v>762000</v>
      </c>
      <c r="E135" s="29">
        <v>677000</v>
      </c>
      <c r="F135" s="32">
        <v>419989.44</v>
      </c>
      <c r="G135" s="29">
        <f t="shared" si="52"/>
        <v>62.03684490398818</v>
      </c>
      <c r="H135" s="32"/>
      <c r="I135" s="29"/>
      <c r="J135" s="32"/>
      <c r="K135" s="29"/>
      <c r="L135" s="32">
        <v>762000</v>
      </c>
      <c r="M135" s="26">
        <f t="shared" si="49"/>
        <v>677000</v>
      </c>
      <c r="N135" s="32">
        <v>419989.44</v>
      </c>
      <c r="O135" s="23">
        <f>N135/M135*100</f>
        <v>62.03684490398819</v>
      </c>
    </row>
    <row r="136" spans="1:15" ht="34.5">
      <c r="A136" s="18" t="e">
        <f aca="true" t="shared" si="53" ref="A136:A184">A135+1</f>
        <v>#REF!</v>
      </c>
      <c r="B136" s="33" t="s">
        <v>232</v>
      </c>
      <c r="C136" s="40" t="s">
        <v>233</v>
      </c>
      <c r="D136" s="41">
        <v>6061441</v>
      </c>
      <c r="E136" s="26">
        <v>3591607.01</v>
      </c>
      <c r="F136" s="41">
        <v>2646545.42</v>
      </c>
      <c r="G136" s="26">
        <f t="shared" si="52"/>
        <v>73.68694327166936</v>
      </c>
      <c r="H136" s="41">
        <v>741200</v>
      </c>
      <c r="I136" s="29">
        <v>370600</v>
      </c>
      <c r="J136" s="32">
        <v>435763.12</v>
      </c>
      <c r="K136" s="29">
        <f>J136/I136%</f>
        <v>117.58314085267135</v>
      </c>
      <c r="L136" s="32">
        <v>6802641</v>
      </c>
      <c r="M136" s="26">
        <f t="shared" si="49"/>
        <v>3962207.01</v>
      </c>
      <c r="N136" s="32">
        <v>3082308.54</v>
      </c>
      <c r="O136" s="23"/>
    </row>
    <row r="137" spans="1:15" ht="108">
      <c r="A137" s="18" t="e">
        <f>#REF!+1</f>
        <v>#REF!</v>
      </c>
      <c r="B137" s="30" t="s">
        <v>385</v>
      </c>
      <c r="C137" s="31" t="s">
        <v>419</v>
      </c>
      <c r="D137" s="32">
        <f>D138+D139</f>
        <v>4247841</v>
      </c>
      <c r="E137" s="32">
        <f>E138+E139</f>
        <v>2417807.01</v>
      </c>
      <c r="F137" s="32">
        <f>F138+F139</f>
        <v>1860836.13</v>
      </c>
      <c r="G137" s="29">
        <f t="shared" si="52"/>
        <v>76.9637991081844</v>
      </c>
      <c r="H137" s="32">
        <f>H138</f>
        <v>741200</v>
      </c>
      <c r="I137" s="32">
        <f>I138</f>
        <v>370600</v>
      </c>
      <c r="J137" s="32">
        <f>J138</f>
        <v>435763.12</v>
      </c>
      <c r="K137" s="32">
        <f>K138</f>
        <v>117.58314085267135</v>
      </c>
      <c r="L137" s="32">
        <v>4989041</v>
      </c>
      <c r="M137" s="26">
        <f t="shared" si="49"/>
        <v>2788407.01</v>
      </c>
      <c r="N137" s="32">
        <v>2296599.25</v>
      </c>
      <c r="O137" s="23">
        <f aca="true" t="shared" si="54" ref="O137:O143">N137/M137*100</f>
        <v>82.36241128944802</v>
      </c>
    </row>
    <row r="138" spans="1:15" ht="126">
      <c r="A138" s="18" t="e">
        <f t="shared" si="53"/>
        <v>#REF!</v>
      </c>
      <c r="B138" s="30" t="s">
        <v>234</v>
      </c>
      <c r="C138" s="31" t="s">
        <v>235</v>
      </c>
      <c r="D138" s="32">
        <v>3671841</v>
      </c>
      <c r="E138" s="29">
        <v>2119024.01</v>
      </c>
      <c r="F138" s="32">
        <v>1619757.25</v>
      </c>
      <c r="G138" s="29">
        <f t="shared" si="52"/>
        <v>76.43883421594643</v>
      </c>
      <c r="H138" s="32">
        <v>741200</v>
      </c>
      <c r="I138" s="29">
        <v>370600</v>
      </c>
      <c r="J138" s="32">
        <v>435763.12</v>
      </c>
      <c r="K138" s="29">
        <f>J138/I138%</f>
        <v>117.58314085267135</v>
      </c>
      <c r="L138" s="32">
        <v>4413041</v>
      </c>
      <c r="M138" s="26">
        <f t="shared" si="49"/>
        <v>2489624.01</v>
      </c>
      <c r="N138" s="32">
        <v>2055520.37</v>
      </c>
      <c r="O138" s="19">
        <f t="shared" si="54"/>
        <v>82.56348596188226</v>
      </c>
    </row>
    <row r="139" spans="1:15" ht="54">
      <c r="A139" s="18" t="e">
        <f t="shared" si="53"/>
        <v>#REF!</v>
      </c>
      <c r="B139" s="30" t="s">
        <v>236</v>
      </c>
      <c r="C139" s="31" t="s">
        <v>237</v>
      </c>
      <c r="D139" s="32">
        <v>576000</v>
      </c>
      <c r="E139" s="29">
        <v>298783</v>
      </c>
      <c r="F139" s="32">
        <v>241078.88</v>
      </c>
      <c r="G139" s="29">
        <f aca="true" t="shared" si="55" ref="G139:G199">F139/E139%</f>
        <v>80.6869467138358</v>
      </c>
      <c r="H139" s="32"/>
      <c r="I139" s="29"/>
      <c r="J139" s="32"/>
      <c r="K139" s="29"/>
      <c r="L139" s="32">
        <v>576000</v>
      </c>
      <c r="M139" s="26">
        <f t="shared" si="49"/>
        <v>298783</v>
      </c>
      <c r="N139" s="32">
        <v>241078.88</v>
      </c>
      <c r="O139" s="19">
        <f t="shared" si="54"/>
        <v>80.6869467138358</v>
      </c>
    </row>
    <row r="140" spans="1:15" ht="54">
      <c r="A140" s="18" t="e">
        <f t="shared" si="53"/>
        <v>#REF!</v>
      </c>
      <c r="B140" s="30" t="s">
        <v>386</v>
      </c>
      <c r="C140" s="31" t="s">
        <v>420</v>
      </c>
      <c r="D140" s="32">
        <f>D141</f>
        <v>989600</v>
      </c>
      <c r="E140" s="32">
        <f>E141</f>
        <v>513400</v>
      </c>
      <c r="F140" s="32">
        <f>F141</f>
        <v>408339.29</v>
      </c>
      <c r="G140" s="29">
        <f t="shared" si="55"/>
        <v>79.53628554733152</v>
      </c>
      <c r="H140" s="32"/>
      <c r="I140" s="29"/>
      <c r="J140" s="32"/>
      <c r="K140" s="29"/>
      <c r="L140" s="32">
        <v>989600</v>
      </c>
      <c r="M140" s="26">
        <f t="shared" si="49"/>
        <v>513400</v>
      </c>
      <c r="N140" s="32">
        <v>408339.29</v>
      </c>
      <c r="O140" s="19">
        <f t="shared" si="54"/>
        <v>79.5362855473315</v>
      </c>
    </row>
    <row r="141" spans="1:15" ht="72">
      <c r="A141" s="18" t="e">
        <f t="shared" si="53"/>
        <v>#REF!</v>
      </c>
      <c r="B141" s="30" t="s">
        <v>238</v>
      </c>
      <c r="C141" s="31" t="s">
        <v>239</v>
      </c>
      <c r="D141" s="32">
        <v>989600</v>
      </c>
      <c r="E141" s="29">
        <v>513400</v>
      </c>
      <c r="F141" s="32">
        <v>408339.29</v>
      </c>
      <c r="G141" s="29">
        <f t="shared" si="55"/>
        <v>79.53628554733152</v>
      </c>
      <c r="H141" s="32"/>
      <c r="I141" s="29"/>
      <c r="J141" s="32"/>
      <c r="K141" s="29"/>
      <c r="L141" s="32">
        <v>989600</v>
      </c>
      <c r="M141" s="26">
        <f t="shared" si="49"/>
        <v>513400</v>
      </c>
      <c r="N141" s="32">
        <v>408339.29</v>
      </c>
      <c r="O141" s="23">
        <f t="shared" si="54"/>
        <v>79.5362855473315</v>
      </c>
    </row>
    <row r="142" spans="1:15" ht="144">
      <c r="A142" s="18" t="e">
        <f>#REF!+1</f>
        <v>#REF!</v>
      </c>
      <c r="B142" s="30" t="s">
        <v>240</v>
      </c>
      <c r="C142" s="31" t="s">
        <v>241</v>
      </c>
      <c r="D142" s="32">
        <v>199000</v>
      </c>
      <c r="E142" s="29">
        <v>199000</v>
      </c>
      <c r="F142" s="32">
        <v>0</v>
      </c>
      <c r="G142" s="29">
        <v>0</v>
      </c>
      <c r="H142" s="32"/>
      <c r="I142" s="29"/>
      <c r="J142" s="32"/>
      <c r="K142" s="29"/>
      <c r="L142" s="32">
        <v>199000</v>
      </c>
      <c r="M142" s="26">
        <f t="shared" si="49"/>
        <v>199000</v>
      </c>
      <c r="N142" s="32"/>
      <c r="O142" s="23">
        <f t="shared" si="54"/>
        <v>0</v>
      </c>
    </row>
    <row r="143" spans="1:15" ht="39" customHeight="1">
      <c r="A143" s="18" t="e">
        <f t="shared" si="53"/>
        <v>#REF!</v>
      </c>
      <c r="B143" s="30" t="s">
        <v>387</v>
      </c>
      <c r="C143" s="31" t="s">
        <v>421</v>
      </c>
      <c r="D143" s="32">
        <f>D144</f>
        <v>625000</v>
      </c>
      <c r="E143" s="32">
        <f>E144</f>
        <v>461400</v>
      </c>
      <c r="F143" s="32">
        <f>F144</f>
        <v>377370</v>
      </c>
      <c r="G143" s="29">
        <f t="shared" si="55"/>
        <v>81.78803641092328</v>
      </c>
      <c r="H143" s="32"/>
      <c r="I143" s="29"/>
      <c r="J143" s="32"/>
      <c r="K143" s="29"/>
      <c r="L143" s="32">
        <v>625000</v>
      </c>
      <c r="M143" s="26">
        <f t="shared" si="49"/>
        <v>461400</v>
      </c>
      <c r="N143" s="32">
        <v>377370</v>
      </c>
      <c r="O143" s="23">
        <f t="shared" si="54"/>
        <v>81.78803641092328</v>
      </c>
    </row>
    <row r="144" spans="1:15" ht="54">
      <c r="A144" s="18" t="e">
        <f t="shared" si="53"/>
        <v>#REF!</v>
      </c>
      <c r="B144" s="30" t="s">
        <v>242</v>
      </c>
      <c r="C144" s="31" t="s">
        <v>243</v>
      </c>
      <c r="D144" s="32">
        <v>625000</v>
      </c>
      <c r="E144" s="29">
        <v>461400</v>
      </c>
      <c r="F144" s="32">
        <v>377370</v>
      </c>
      <c r="G144" s="29">
        <f t="shared" si="55"/>
        <v>81.78803641092328</v>
      </c>
      <c r="H144" s="32"/>
      <c r="I144" s="26"/>
      <c r="J144" s="32"/>
      <c r="K144" s="26"/>
      <c r="L144" s="32">
        <v>625000</v>
      </c>
      <c r="M144" s="26">
        <f t="shared" si="49"/>
        <v>461400</v>
      </c>
      <c r="N144" s="32">
        <v>377370</v>
      </c>
      <c r="O144" s="23">
        <f aca="true" t="shared" si="56" ref="O144:O199">N144/M144*100</f>
        <v>81.78803641092328</v>
      </c>
    </row>
    <row r="145" spans="1:15" ht="28.5" customHeight="1">
      <c r="A145" s="18" t="e">
        <f>#REF!+1</f>
        <v>#REF!</v>
      </c>
      <c r="B145" s="33" t="s">
        <v>244</v>
      </c>
      <c r="C145" s="40" t="s">
        <v>245</v>
      </c>
      <c r="D145" s="41">
        <v>8277000</v>
      </c>
      <c r="E145" s="26">
        <v>4375948</v>
      </c>
      <c r="F145" s="41">
        <v>3656803.9</v>
      </c>
      <c r="G145" s="26">
        <f t="shared" si="55"/>
        <v>83.56598158844666</v>
      </c>
      <c r="H145" s="41">
        <v>300700</v>
      </c>
      <c r="I145" s="26">
        <v>287450</v>
      </c>
      <c r="J145" s="41">
        <v>79055</v>
      </c>
      <c r="K145" s="29">
        <f>J145/I145%</f>
        <v>27.502174291181074</v>
      </c>
      <c r="L145" s="32">
        <v>8577700</v>
      </c>
      <c r="M145" s="26">
        <f t="shared" si="49"/>
        <v>4663398</v>
      </c>
      <c r="N145" s="32">
        <v>3735858.9</v>
      </c>
      <c r="O145" s="23">
        <f t="shared" si="56"/>
        <v>80.11023078021648</v>
      </c>
    </row>
    <row r="146" spans="1:15" ht="36">
      <c r="A146" s="18" t="e">
        <f>#REF!+1</f>
        <v>#REF!</v>
      </c>
      <c r="B146" s="30" t="s">
        <v>246</v>
      </c>
      <c r="C146" s="31" t="s">
        <v>247</v>
      </c>
      <c r="D146" s="32">
        <v>2200000</v>
      </c>
      <c r="E146" s="29">
        <v>1180635</v>
      </c>
      <c r="F146" s="32">
        <v>1040538.28</v>
      </c>
      <c r="G146" s="29">
        <f t="shared" si="55"/>
        <v>88.13378224430073</v>
      </c>
      <c r="H146" s="32">
        <v>10000</v>
      </c>
      <c r="I146" s="29">
        <v>9250</v>
      </c>
      <c r="J146" s="32">
        <v>9449</v>
      </c>
      <c r="K146" s="29">
        <f>J146/I146%</f>
        <v>102.15135135135135</v>
      </c>
      <c r="L146" s="32">
        <v>2210000</v>
      </c>
      <c r="M146" s="26">
        <f t="shared" si="49"/>
        <v>1189885</v>
      </c>
      <c r="N146" s="32">
        <v>1049987.28</v>
      </c>
      <c r="O146" s="23">
        <f t="shared" si="56"/>
        <v>88.24275287107578</v>
      </c>
    </row>
    <row r="147" spans="1:15" ht="36">
      <c r="A147" s="18" t="e">
        <f>#REF!+1</f>
        <v>#REF!</v>
      </c>
      <c r="B147" s="30" t="s">
        <v>248</v>
      </c>
      <c r="C147" s="31" t="s">
        <v>249</v>
      </c>
      <c r="D147" s="32">
        <v>195600</v>
      </c>
      <c r="E147" s="29">
        <v>109669</v>
      </c>
      <c r="F147" s="32">
        <v>92552.98</v>
      </c>
      <c r="G147" s="29">
        <f t="shared" si="55"/>
        <v>84.39301899351685</v>
      </c>
      <c r="H147" s="32"/>
      <c r="I147" s="29"/>
      <c r="J147" s="32"/>
      <c r="K147" s="29"/>
      <c r="L147" s="32">
        <v>195600</v>
      </c>
      <c r="M147" s="26">
        <f t="shared" si="49"/>
        <v>109669</v>
      </c>
      <c r="N147" s="32">
        <v>92552.98</v>
      </c>
      <c r="O147" s="23"/>
    </row>
    <row r="148" spans="1:15" ht="72">
      <c r="A148" s="18" t="e">
        <f t="shared" si="53"/>
        <v>#REF!</v>
      </c>
      <c r="B148" s="30" t="s">
        <v>250</v>
      </c>
      <c r="C148" s="31" t="s">
        <v>251</v>
      </c>
      <c r="D148" s="32">
        <v>4290000</v>
      </c>
      <c r="E148" s="29">
        <v>2275450</v>
      </c>
      <c r="F148" s="32">
        <v>1946526</v>
      </c>
      <c r="G148" s="29">
        <f t="shared" si="55"/>
        <v>85.54466149552836</v>
      </c>
      <c r="H148" s="32">
        <v>283000</v>
      </c>
      <c r="I148" s="29">
        <v>270500</v>
      </c>
      <c r="J148" s="32">
        <v>17606</v>
      </c>
      <c r="K148" s="29">
        <f>J148/I148%</f>
        <v>6.508687615526802</v>
      </c>
      <c r="L148" s="32">
        <v>4573000</v>
      </c>
      <c r="M148" s="26">
        <f t="shared" si="49"/>
        <v>2545950</v>
      </c>
      <c r="N148" s="32">
        <v>1964132</v>
      </c>
      <c r="O148" s="19">
        <f t="shared" si="56"/>
        <v>77.14731239812251</v>
      </c>
    </row>
    <row r="149" spans="1:15" ht="36">
      <c r="A149" s="18" t="e">
        <f>#REF!+1</f>
        <v>#REF!</v>
      </c>
      <c r="B149" s="30" t="s">
        <v>388</v>
      </c>
      <c r="C149" s="31" t="s">
        <v>422</v>
      </c>
      <c r="D149" s="32">
        <v>1591400</v>
      </c>
      <c r="E149" s="29">
        <v>10364</v>
      </c>
      <c r="F149" s="32">
        <v>577186.64</v>
      </c>
      <c r="G149" s="29">
        <f t="shared" si="55"/>
        <v>5569.14936318024</v>
      </c>
      <c r="H149" s="32">
        <v>7700</v>
      </c>
      <c r="I149" s="29">
        <v>7700</v>
      </c>
      <c r="J149" s="32">
        <v>52000</v>
      </c>
      <c r="K149" s="29">
        <f>J149/I149%</f>
        <v>675.3246753246754</v>
      </c>
      <c r="L149" s="32">
        <v>1599100</v>
      </c>
      <c r="M149" s="26">
        <f t="shared" si="49"/>
        <v>18064</v>
      </c>
      <c r="N149" s="32">
        <v>629186.64</v>
      </c>
      <c r="O149" s="23">
        <f t="shared" si="56"/>
        <v>3483.096988485385</v>
      </c>
    </row>
    <row r="150" spans="1:15" ht="54">
      <c r="A150" s="18" t="e">
        <f t="shared" si="53"/>
        <v>#REF!</v>
      </c>
      <c r="B150" s="30" t="s">
        <v>252</v>
      </c>
      <c r="C150" s="31" t="s">
        <v>253</v>
      </c>
      <c r="D150" s="32">
        <v>479500</v>
      </c>
      <c r="E150" s="29">
        <v>238154</v>
      </c>
      <c r="F150" s="32">
        <v>212462.21</v>
      </c>
      <c r="G150" s="29">
        <f t="shared" si="55"/>
        <v>89.21211065109131</v>
      </c>
      <c r="H150" s="32">
        <v>7700</v>
      </c>
      <c r="I150" s="29">
        <v>7700</v>
      </c>
      <c r="J150" s="32"/>
      <c r="K150" s="29"/>
      <c r="L150" s="32">
        <v>487200</v>
      </c>
      <c r="M150" s="26">
        <f t="shared" si="49"/>
        <v>245854</v>
      </c>
      <c r="N150" s="32">
        <v>212462.21</v>
      </c>
      <c r="O150" s="23">
        <f t="shared" si="56"/>
        <v>86.41804078843542</v>
      </c>
    </row>
    <row r="151" spans="1:15" ht="36">
      <c r="A151" s="18" t="e">
        <f>#REF!+1</f>
        <v>#REF!</v>
      </c>
      <c r="B151" s="30" t="s">
        <v>254</v>
      </c>
      <c r="C151" s="31" t="s">
        <v>255</v>
      </c>
      <c r="D151" s="32">
        <v>1111900</v>
      </c>
      <c r="E151" s="29">
        <v>572040</v>
      </c>
      <c r="F151" s="32">
        <v>364724.43</v>
      </c>
      <c r="G151" s="29">
        <f t="shared" si="55"/>
        <v>63.75855359765052</v>
      </c>
      <c r="H151" s="32"/>
      <c r="I151" s="29"/>
      <c r="J151" s="32">
        <v>52000</v>
      </c>
      <c r="K151" s="29">
        <v>0</v>
      </c>
      <c r="L151" s="32">
        <v>1111900</v>
      </c>
      <c r="M151" s="26">
        <f t="shared" si="49"/>
        <v>572040</v>
      </c>
      <c r="N151" s="32">
        <v>416724.43</v>
      </c>
      <c r="O151" s="23"/>
    </row>
    <row r="152" spans="1:15" ht="30.75" customHeight="1">
      <c r="A152" s="18" t="e">
        <f t="shared" si="53"/>
        <v>#REF!</v>
      </c>
      <c r="B152" s="33" t="s">
        <v>256</v>
      </c>
      <c r="C152" s="40" t="s">
        <v>257</v>
      </c>
      <c r="D152" s="41">
        <v>1733200</v>
      </c>
      <c r="E152" s="26">
        <v>1015138</v>
      </c>
      <c r="F152" s="41">
        <v>770347.65</v>
      </c>
      <c r="G152" s="26">
        <f t="shared" si="55"/>
        <v>75.88600269125972</v>
      </c>
      <c r="H152" s="41">
        <v>36000</v>
      </c>
      <c r="I152" s="26">
        <v>31500</v>
      </c>
      <c r="J152" s="41">
        <v>30889</v>
      </c>
      <c r="K152" s="29">
        <f>J152/I152%</f>
        <v>98.06031746031746</v>
      </c>
      <c r="L152" s="41">
        <v>1769200</v>
      </c>
      <c r="M152" s="26">
        <f t="shared" si="49"/>
        <v>1046638</v>
      </c>
      <c r="N152" s="41">
        <v>801236.65</v>
      </c>
      <c r="O152" s="23">
        <f t="shared" si="56"/>
        <v>76.55336897762169</v>
      </c>
    </row>
    <row r="153" spans="1:15" ht="36">
      <c r="A153" s="18" t="e">
        <f t="shared" si="53"/>
        <v>#REF!</v>
      </c>
      <c r="B153" s="30" t="s">
        <v>389</v>
      </c>
      <c r="C153" s="31" t="s">
        <v>423</v>
      </c>
      <c r="D153" s="32">
        <f>D154</f>
        <v>109522.68</v>
      </c>
      <c r="E153" s="32">
        <f>E154</f>
        <v>75572.68</v>
      </c>
      <c r="F153" s="32">
        <f>F154</f>
        <v>48242.68</v>
      </c>
      <c r="G153" s="29">
        <f t="shared" si="55"/>
        <v>63.836137609517095</v>
      </c>
      <c r="H153" s="32"/>
      <c r="I153" s="29"/>
      <c r="J153" s="32"/>
      <c r="K153" s="29"/>
      <c r="L153" s="32">
        <v>109522.68</v>
      </c>
      <c r="M153" s="26">
        <f t="shared" si="49"/>
        <v>75572.68</v>
      </c>
      <c r="N153" s="32">
        <v>48242.68</v>
      </c>
      <c r="O153" s="23"/>
    </row>
    <row r="154" spans="1:15" ht="72">
      <c r="A154" s="18" t="e">
        <f t="shared" si="53"/>
        <v>#REF!</v>
      </c>
      <c r="B154" s="30" t="s">
        <v>258</v>
      </c>
      <c r="C154" s="31" t="s">
        <v>259</v>
      </c>
      <c r="D154" s="32">
        <v>109522.68</v>
      </c>
      <c r="E154" s="29">
        <v>75572.68</v>
      </c>
      <c r="F154" s="32">
        <v>48242.68</v>
      </c>
      <c r="G154" s="29">
        <f t="shared" si="55"/>
        <v>63.836137609517095</v>
      </c>
      <c r="H154" s="32"/>
      <c r="I154" s="29"/>
      <c r="J154" s="32"/>
      <c r="K154" s="29"/>
      <c r="L154" s="32">
        <v>109522.68</v>
      </c>
      <c r="M154" s="26">
        <f t="shared" si="49"/>
        <v>75572.68</v>
      </c>
      <c r="N154" s="32">
        <v>48242.68</v>
      </c>
      <c r="O154" s="23"/>
    </row>
    <row r="155" spans="1:15" ht="45" customHeight="1">
      <c r="A155" s="18" t="e">
        <f>#REF!+1</f>
        <v>#REF!</v>
      </c>
      <c r="B155" s="30" t="s">
        <v>390</v>
      </c>
      <c r="C155" s="31" t="s">
        <v>424</v>
      </c>
      <c r="D155" s="32">
        <f>D156</f>
        <v>1491177.32</v>
      </c>
      <c r="E155" s="32">
        <f>E156</f>
        <v>847065.32</v>
      </c>
      <c r="F155" s="32">
        <f>F156</f>
        <v>705545.45</v>
      </c>
      <c r="G155" s="29">
        <f t="shared" si="55"/>
        <v>83.29292125901223</v>
      </c>
      <c r="H155" s="32">
        <v>36000</v>
      </c>
      <c r="I155" s="29">
        <v>31500</v>
      </c>
      <c r="J155" s="32">
        <v>30889</v>
      </c>
      <c r="K155" s="29">
        <f>J155/I155%</f>
        <v>98.06031746031746</v>
      </c>
      <c r="L155" s="32">
        <v>1527177.32</v>
      </c>
      <c r="M155" s="26">
        <f t="shared" si="49"/>
        <v>878565.32</v>
      </c>
      <c r="N155" s="32">
        <v>736434.45</v>
      </c>
      <c r="O155" s="23"/>
    </row>
    <row r="156" spans="1:15" ht="77.25" customHeight="1">
      <c r="A156" s="18" t="e">
        <f>#REF!+1</f>
        <v>#REF!</v>
      </c>
      <c r="B156" s="30" t="s">
        <v>260</v>
      </c>
      <c r="C156" s="31" t="s">
        <v>261</v>
      </c>
      <c r="D156" s="32">
        <v>1491177.32</v>
      </c>
      <c r="E156" s="29">
        <v>847065.32</v>
      </c>
      <c r="F156" s="32">
        <v>705545.45</v>
      </c>
      <c r="G156" s="29">
        <f t="shared" si="55"/>
        <v>83.29292125901223</v>
      </c>
      <c r="H156" s="32">
        <v>36000</v>
      </c>
      <c r="I156" s="29">
        <v>31500</v>
      </c>
      <c r="J156" s="32">
        <v>30889</v>
      </c>
      <c r="K156" s="29">
        <f>J156/I156%</f>
        <v>98.06031746031746</v>
      </c>
      <c r="L156" s="32">
        <v>1527177.32</v>
      </c>
      <c r="M156" s="26">
        <f t="shared" si="49"/>
        <v>878565.32</v>
      </c>
      <c r="N156" s="32">
        <v>736434.45</v>
      </c>
      <c r="O156" s="19">
        <f t="shared" si="56"/>
        <v>83.82239012120351</v>
      </c>
    </row>
    <row r="157" spans="1:15" ht="36">
      <c r="A157" s="18" t="e">
        <f t="shared" si="53"/>
        <v>#REF!</v>
      </c>
      <c r="B157" s="30" t="s">
        <v>391</v>
      </c>
      <c r="C157" s="31" t="s">
        <v>425</v>
      </c>
      <c r="D157" s="32">
        <f>D158</f>
        <v>112500</v>
      </c>
      <c r="E157" s="32">
        <f>E158</f>
        <v>72500</v>
      </c>
      <c r="F157" s="32">
        <f>F158</f>
        <v>9309.52</v>
      </c>
      <c r="G157" s="29">
        <f t="shared" si="55"/>
        <v>12.840717241379311</v>
      </c>
      <c r="H157" s="32"/>
      <c r="I157" s="29"/>
      <c r="J157" s="32"/>
      <c r="K157" s="29"/>
      <c r="L157" s="32">
        <v>112500</v>
      </c>
      <c r="M157" s="26">
        <f t="shared" si="49"/>
        <v>72500</v>
      </c>
      <c r="N157" s="32">
        <v>9309.52</v>
      </c>
      <c r="O157" s="19">
        <f t="shared" si="56"/>
        <v>12.84071724137931</v>
      </c>
    </row>
    <row r="158" spans="1:15" ht="108">
      <c r="A158" s="18" t="e">
        <f>#REF!+1</f>
        <v>#REF!</v>
      </c>
      <c r="B158" s="30" t="s">
        <v>392</v>
      </c>
      <c r="C158" s="31" t="s">
        <v>426</v>
      </c>
      <c r="D158" s="32">
        <v>112500</v>
      </c>
      <c r="E158" s="29">
        <v>72500</v>
      </c>
      <c r="F158" s="32">
        <v>9309.52</v>
      </c>
      <c r="G158" s="29">
        <f t="shared" si="55"/>
        <v>12.840717241379311</v>
      </c>
      <c r="H158" s="32"/>
      <c r="I158" s="29"/>
      <c r="J158" s="32"/>
      <c r="K158" s="29"/>
      <c r="L158" s="32">
        <v>112500</v>
      </c>
      <c r="M158" s="26">
        <f t="shared" si="49"/>
        <v>72500</v>
      </c>
      <c r="N158" s="32">
        <v>9309.52</v>
      </c>
      <c r="O158" s="23">
        <f t="shared" si="56"/>
        <v>12.84071724137931</v>
      </c>
    </row>
    <row r="159" spans="1:15" ht="36">
      <c r="A159" s="18" t="e">
        <f>#REF!+1</f>
        <v>#REF!</v>
      </c>
      <c r="B159" s="30" t="s">
        <v>393</v>
      </c>
      <c r="C159" s="31" t="s">
        <v>427</v>
      </c>
      <c r="D159" s="32">
        <f>D160</f>
        <v>20000</v>
      </c>
      <c r="E159" s="32">
        <f>E160</f>
        <v>20000</v>
      </c>
      <c r="F159" s="32">
        <f>F160</f>
        <v>7250</v>
      </c>
      <c r="G159" s="29">
        <f t="shared" si="55"/>
        <v>36.25</v>
      </c>
      <c r="H159" s="32"/>
      <c r="I159" s="29"/>
      <c r="J159" s="32"/>
      <c r="K159" s="29"/>
      <c r="L159" s="32">
        <v>20000</v>
      </c>
      <c r="M159" s="26">
        <f t="shared" si="49"/>
        <v>20000</v>
      </c>
      <c r="N159" s="32">
        <v>7250</v>
      </c>
      <c r="O159" s="23"/>
    </row>
    <row r="160" spans="1:15" ht="90">
      <c r="A160" s="18" t="e">
        <f t="shared" si="53"/>
        <v>#REF!</v>
      </c>
      <c r="B160" s="30" t="s">
        <v>262</v>
      </c>
      <c r="C160" s="31" t="s">
        <v>263</v>
      </c>
      <c r="D160" s="32">
        <v>20000</v>
      </c>
      <c r="E160" s="29">
        <v>20000</v>
      </c>
      <c r="F160" s="32">
        <v>7250</v>
      </c>
      <c r="G160" s="29">
        <f t="shared" si="55"/>
        <v>36.25</v>
      </c>
      <c r="H160" s="32"/>
      <c r="I160" s="29"/>
      <c r="J160" s="32"/>
      <c r="K160" s="29"/>
      <c r="L160" s="32">
        <v>20000</v>
      </c>
      <c r="M160" s="26">
        <f t="shared" si="49"/>
        <v>20000</v>
      </c>
      <c r="N160" s="32">
        <v>7250</v>
      </c>
      <c r="O160" s="23"/>
    </row>
    <row r="161" spans="1:15" ht="34.5">
      <c r="A161" s="18" t="e">
        <f t="shared" si="53"/>
        <v>#REF!</v>
      </c>
      <c r="B161" s="33" t="s">
        <v>264</v>
      </c>
      <c r="C161" s="40" t="s">
        <v>265</v>
      </c>
      <c r="D161" s="41">
        <v>4271844</v>
      </c>
      <c r="E161" s="26">
        <v>3207743</v>
      </c>
      <c r="F161" s="41">
        <v>2905741.19</v>
      </c>
      <c r="G161" s="26">
        <f t="shared" si="55"/>
        <v>90.58522425269106</v>
      </c>
      <c r="H161" s="41">
        <v>1798315.41</v>
      </c>
      <c r="I161" s="26">
        <v>1155415.41</v>
      </c>
      <c r="J161" s="41">
        <v>356662.04</v>
      </c>
      <c r="K161" s="26">
        <f>J161/I161%</f>
        <v>30.868727984162856</v>
      </c>
      <c r="L161" s="41">
        <v>6070159.41</v>
      </c>
      <c r="M161" s="26">
        <f t="shared" si="49"/>
        <v>4363158.41</v>
      </c>
      <c r="N161" s="41">
        <v>3262403.23</v>
      </c>
      <c r="O161" s="23">
        <f t="shared" si="56"/>
        <v>74.77159716509124</v>
      </c>
    </row>
    <row r="162" spans="1:15" ht="72">
      <c r="A162" s="18" t="e">
        <f t="shared" si="53"/>
        <v>#REF!</v>
      </c>
      <c r="B162" s="30" t="s">
        <v>394</v>
      </c>
      <c r="C162" s="31" t="s">
        <v>428</v>
      </c>
      <c r="D162" s="32">
        <f>D163+D164</f>
        <v>35364</v>
      </c>
      <c r="E162" s="32">
        <f>E163+E164</f>
        <v>35364</v>
      </c>
      <c r="F162" s="32">
        <f>F163+F164</f>
        <v>30364</v>
      </c>
      <c r="G162" s="29">
        <f t="shared" si="55"/>
        <v>85.86132790408325</v>
      </c>
      <c r="H162" s="32">
        <v>301615.41</v>
      </c>
      <c r="I162" s="29">
        <v>301615.41</v>
      </c>
      <c r="J162" s="32">
        <v>112932.96</v>
      </c>
      <c r="K162" s="26">
        <f>J162/I162%</f>
        <v>37.44270228102736</v>
      </c>
      <c r="L162" s="32">
        <v>336979.41</v>
      </c>
      <c r="M162" s="26">
        <f t="shared" si="49"/>
        <v>336979.41</v>
      </c>
      <c r="N162" s="32">
        <v>143296.96</v>
      </c>
      <c r="O162" s="23"/>
    </row>
    <row r="163" spans="1:15" ht="54">
      <c r="A163" s="18" t="e">
        <f t="shared" si="53"/>
        <v>#REF!</v>
      </c>
      <c r="B163" s="30" t="s">
        <v>395</v>
      </c>
      <c r="C163" s="31" t="s">
        <v>429</v>
      </c>
      <c r="D163" s="32">
        <v>25000</v>
      </c>
      <c r="E163" s="29">
        <v>25000</v>
      </c>
      <c r="F163" s="32">
        <v>20000</v>
      </c>
      <c r="G163" s="29">
        <f t="shared" si="55"/>
        <v>80</v>
      </c>
      <c r="H163" s="32"/>
      <c r="I163" s="29"/>
      <c r="J163" s="32"/>
      <c r="K163" s="26"/>
      <c r="L163" s="32">
        <v>25000</v>
      </c>
      <c r="M163" s="26">
        <f t="shared" si="49"/>
        <v>25000</v>
      </c>
      <c r="N163" s="32">
        <v>20000</v>
      </c>
      <c r="O163" s="19">
        <f t="shared" si="56"/>
        <v>80</v>
      </c>
    </row>
    <row r="164" spans="1:15" ht="54">
      <c r="A164" s="18" t="e">
        <f>#REF!+1</f>
        <v>#REF!</v>
      </c>
      <c r="B164" s="30" t="s">
        <v>266</v>
      </c>
      <c r="C164" s="31" t="s">
        <v>267</v>
      </c>
      <c r="D164" s="32">
        <v>10364</v>
      </c>
      <c r="E164" s="29">
        <v>10364</v>
      </c>
      <c r="F164" s="32">
        <v>10364</v>
      </c>
      <c r="G164" s="29">
        <f t="shared" si="55"/>
        <v>100</v>
      </c>
      <c r="H164" s="32">
        <v>301615.41</v>
      </c>
      <c r="I164" s="29">
        <v>301615</v>
      </c>
      <c r="J164" s="32">
        <v>112932.96</v>
      </c>
      <c r="K164" s="26">
        <f>J164/I164%</f>
        <v>37.44275317872122</v>
      </c>
      <c r="L164" s="32">
        <v>311979.41</v>
      </c>
      <c r="M164" s="26">
        <f t="shared" si="49"/>
        <v>311979</v>
      </c>
      <c r="N164" s="32">
        <v>123296.96</v>
      </c>
      <c r="O164" s="19">
        <f t="shared" si="56"/>
        <v>39.52091647194202</v>
      </c>
    </row>
    <row r="165" spans="1:15" ht="36">
      <c r="A165" s="18" t="e">
        <f t="shared" si="53"/>
        <v>#REF!</v>
      </c>
      <c r="B165" s="30" t="s">
        <v>268</v>
      </c>
      <c r="C165" s="31" t="s">
        <v>269</v>
      </c>
      <c r="D165" s="32">
        <v>4236480</v>
      </c>
      <c r="E165" s="29">
        <v>3172379</v>
      </c>
      <c r="F165" s="32">
        <v>2875377.19</v>
      </c>
      <c r="G165" s="29">
        <f t="shared" si="55"/>
        <v>90.63788374592065</v>
      </c>
      <c r="H165" s="32">
        <v>1096700</v>
      </c>
      <c r="I165" s="29">
        <v>853800</v>
      </c>
      <c r="J165" s="32">
        <v>243729.08</v>
      </c>
      <c r="K165" s="29">
        <f>J165/I165%</f>
        <v>28.546390255329115</v>
      </c>
      <c r="L165" s="32">
        <v>5333180</v>
      </c>
      <c r="M165" s="26">
        <f t="shared" si="49"/>
        <v>4026179</v>
      </c>
      <c r="N165" s="32">
        <v>3119106.27</v>
      </c>
      <c r="O165" s="19">
        <f t="shared" si="56"/>
        <v>77.47063083881764</v>
      </c>
    </row>
    <row r="166" spans="1:15" ht="36">
      <c r="A166" s="18"/>
      <c r="B166" s="30" t="s">
        <v>396</v>
      </c>
      <c r="C166" s="31" t="s">
        <v>430</v>
      </c>
      <c r="D166" s="32"/>
      <c r="E166" s="29"/>
      <c r="F166" s="32"/>
      <c r="G166" s="29"/>
      <c r="H166" s="32">
        <v>400000</v>
      </c>
      <c r="I166" s="29"/>
      <c r="J166" s="32"/>
      <c r="K166" s="29"/>
      <c r="L166" s="32">
        <v>400000</v>
      </c>
      <c r="M166" s="26">
        <f t="shared" si="49"/>
        <v>0</v>
      </c>
      <c r="N166" s="32" t="s">
        <v>365</v>
      </c>
      <c r="O166" s="19"/>
    </row>
    <row r="167" spans="1:15" ht="144">
      <c r="A167" s="18" t="e">
        <f>A165+1</f>
        <v>#REF!</v>
      </c>
      <c r="B167" s="30" t="s">
        <v>270</v>
      </c>
      <c r="C167" s="31" t="s">
        <v>271</v>
      </c>
      <c r="D167" s="32"/>
      <c r="E167" s="29"/>
      <c r="F167" s="32"/>
      <c r="G167" s="29"/>
      <c r="H167" s="32">
        <v>400000</v>
      </c>
      <c r="I167" s="29"/>
      <c r="J167" s="32"/>
      <c r="K167" s="29"/>
      <c r="L167" s="32">
        <v>400000</v>
      </c>
      <c r="M167" s="26">
        <f t="shared" si="49"/>
        <v>0</v>
      </c>
      <c r="N167" s="32" t="s">
        <v>365</v>
      </c>
      <c r="O167" s="19"/>
    </row>
    <row r="168" spans="1:15" ht="28.5" customHeight="1">
      <c r="A168" s="18" t="e">
        <f t="shared" si="53"/>
        <v>#REF!</v>
      </c>
      <c r="B168" s="33" t="s">
        <v>272</v>
      </c>
      <c r="C168" s="40" t="s">
        <v>273</v>
      </c>
      <c r="D168" s="41">
        <v>1878644</v>
      </c>
      <c r="E168" s="26">
        <v>1833081</v>
      </c>
      <c r="F168" s="41">
        <v>1747592.74</v>
      </c>
      <c r="G168" s="29">
        <f t="shared" si="55"/>
        <v>95.33636211384002</v>
      </c>
      <c r="H168" s="41">
        <v>1276247.51</v>
      </c>
      <c r="I168" s="26">
        <v>765946.54</v>
      </c>
      <c r="J168" s="41">
        <v>255150.67</v>
      </c>
      <c r="K168" s="29">
        <f aca="true" t="shared" si="57" ref="K168:K199">J168/I168%</f>
        <v>33.311811813915895</v>
      </c>
      <c r="L168" s="41">
        <v>3154891.51</v>
      </c>
      <c r="M168" s="26">
        <f t="shared" si="49"/>
        <v>2599027.54</v>
      </c>
      <c r="N168" s="41">
        <v>2002743.41</v>
      </c>
      <c r="O168" s="19">
        <f t="shared" si="56"/>
        <v>77.05741394337052</v>
      </c>
    </row>
    <row r="169" spans="1:15" ht="36">
      <c r="A169" s="18" t="e">
        <f t="shared" si="53"/>
        <v>#REF!</v>
      </c>
      <c r="B169" s="30" t="s">
        <v>397</v>
      </c>
      <c r="C169" s="31" t="s">
        <v>431</v>
      </c>
      <c r="D169" s="32"/>
      <c r="E169" s="29"/>
      <c r="F169" s="32"/>
      <c r="G169" s="29">
        <v>0</v>
      </c>
      <c r="H169" s="32">
        <v>20631.2</v>
      </c>
      <c r="I169" s="29">
        <v>20631.2</v>
      </c>
      <c r="J169" s="32">
        <v>10076.49</v>
      </c>
      <c r="K169" s="29">
        <f t="shared" si="57"/>
        <v>48.84102718213191</v>
      </c>
      <c r="L169" s="32">
        <v>20631.2</v>
      </c>
      <c r="M169" s="26">
        <f t="shared" si="49"/>
        <v>20631.2</v>
      </c>
      <c r="N169" s="32">
        <v>10076.49</v>
      </c>
      <c r="O169" s="19">
        <f t="shared" si="56"/>
        <v>48.84102718213191</v>
      </c>
    </row>
    <row r="170" spans="1:15" ht="36">
      <c r="A170" s="18" t="e">
        <f t="shared" si="53"/>
        <v>#REF!</v>
      </c>
      <c r="B170" s="30" t="s">
        <v>398</v>
      </c>
      <c r="C170" s="31" t="s">
        <v>432</v>
      </c>
      <c r="D170" s="32"/>
      <c r="E170" s="29"/>
      <c r="F170" s="32"/>
      <c r="G170" s="29">
        <v>0</v>
      </c>
      <c r="H170" s="32">
        <v>20631.2</v>
      </c>
      <c r="I170" s="29">
        <v>20631.2</v>
      </c>
      <c r="J170" s="32">
        <v>10076.49</v>
      </c>
      <c r="K170" s="29">
        <f t="shared" si="57"/>
        <v>48.84102718213191</v>
      </c>
      <c r="L170" s="32">
        <v>20631.2</v>
      </c>
      <c r="M170" s="26">
        <f t="shared" si="49"/>
        <v>20631.2</v>
      </c>
      <c r="N170" s="32">
        <v>10076.49</v>
      </c>
      <c r="O170" s="19">
        <f t="shared" si="56"/>
        <v>48.84102718213191</v>
      </c>
    </row>
    <row r="171" spans="1:15" ht="36">
      <c r="A171" s="18" t="e">
        <f t="shared" si="53"/>
        <v>#REF!</v>
      </c>
      <c r="B171" s="30" t="s">
        <v>274</v>
      </c>
      <c r="C171" s="31" t="s">
        <v>275</v>
      </c>
      <c r="D171" s="32"/>
      <c r="E171" s="29"/>
      <c r="F171" s="32"/>
      <c r="G171" s="29">
        <v>0</v>
      </c>
      <c r="H171" s="32">
        <f>H172+H174+H175</f>
        <v>859448.51</v>
      </c>
      <c r="I171" s="32">
        <f>I172+I174+I175</f>
        <v>590046.54</v>
      </c>
      <c r="J171" s="32">
        <f>J172+J174+J175</f>
        <v>91998.18</v>
      </c>
      <c r="K171" s="32">
        <f>K172+K174+K175</f>
        <v>105.2234649852024</v>
      </c>
      <c r="L171" s="32">
        <v>859448.51</v>
      </c>
      <c r="M171" s="26">
        <f t="shared" si="49"/>
        <v>590046.54</v>
      </c>
      <c r="N171" s="32">
        <v>91998.18</v>
      </c>
      <c r="O171" s="19">
        <f t="shared" si="56"/>
        <v>15.59168197139161</v>
      </c>
    </row>
    <row r="172" spans="1:15" ht="54">
      <c r="A172" s="18" t="e">
        <f t="shared" si="53"/>
        <v>#REF!</v>
      </c>
      <c r="B172" s="30" t="s">
        <v>399</v>
      </c>
      <c r="C172" s="31" t="s">
        <v>433</v>
      </c>
      <c r="D172" s="32"/>
      <c r="E172" s="29"/>
      <c r="F172" s="32"/>
      <c r="G172" s="29">
        <v>0</v>
      </c>
      <c r="H172" s="32">
        <v>30000</v>
      </c>
      <c r="I172" s="29"/>
      <c r="J172" s="32"/>
      <c r="K172" s="29"/>
      <c r="L172" s="32">
        <v>30000</v>
      </c>
      <c r="M172" s="26">
        <f t="shared" si="49"/>
        <v>0</v>
      </c>
      <c r="N172" s="32" t="s">
        <v>365</v>
      </c>
      <c r="O172" s="19"/>
    </row>
    <row r="173" spans="1:15" ht="54">
      <c r="A173" s="18" t="e">
        <f t="shared" si="53"/>
        <v>#REF!</v>
      </c>
      <c r="B173" s="30" t="s">
        <v>400</v>
      </c>
      <c r="C173" s="31" t="s">
        <v>434</v>
      </c>
      <c r="D173" s="32"/>
      <c r="E173" s="29"/>
      <c r="F173" s="32"/>
      <c r="G173" s="29">
        <v>0</v>
      </c>
      <c r="H173" s="32">
        <v>30000</v>
      </c>
      <c r="I173" s="29"/>
      <c r="J173" s="32"/>
      <c r="K173" s="29"/>
      <c r="L173" s="32">
        <v>30000</v>
      </c>
      <c r="M173" s="26">
        <f t="shared" si="49"/>
        <v>0</v>
      </c>
      <c r="N173" s="32" t="s">
        <v>365</v>
      </c>
      <c r="O173" s="19"/>
    </row>
    <row r="174" spans="1:15" ht="72">
      <c r="A174" s="18" t="e">
        <f t="shared" si="53"/>
        <v>#REF!</v>
      </c>
      <c r="B174" s="30" t="s">
        <v>276</v>
      </c>
      <c r="C174" s="31" t="s">
        <v>277</v>
      </c>
      <c r="D174" s="32"/>
      <c r="E174" s="29"/>
      <c r="F174" s="32"/>
      <c r="G174" s="29">
        <v>0</v>
      </c>
      <c r="H174" s="32">
        <v>303950.97</v>
      </c>
      <c r="I174" s="29">
        <v>64549</v>
      </c>
      <c r="J174" s="32">
        <v>64549</v>
      </c>
      <c r="K174" s="29">
        <f t="shared" si="57"/>
        <v>100</v>
      </c>
      <c r="L174" s="32">
        <v>303950.97</v>
      </c>
      <c r="M174" s="26">
        <f t="shared" si="49"/>
        <v>64549</v>
      </c>
      <c r="N174" s="32">
        <v>64549</v>
      </c>
      <c r="O174" s="19">
        <f t="shared" si="56"/>
        <v>100</v>
      </c>
    </row>
    <row r="175" spans="1:15" ht="36">
      <c r="A175" s="18" t="e">
        <f t="shared" si="53"/>
        <v>#REF!</v>
      </c>
      <c r="B175" s="30" t="s">
        <v>401</v>
      </c>
      <c r="C175" s="31" t="s">
        <v>435</v>
      </c>
      <c r="D175" s="32"/>
      <c r="E175" s="29"/>
      <c r="F175" s="32"/>
      <c r="G175" s="29">
        <v>0</v>
      </c>
      <c r="H175" s="32">
        <v>525497.54</v>
      </c>
      <c r="I175" s="29">
        <v>525497.54</v>
      </c>
      <c r="J175" s="32">
        <v>27449.18</v>
      </c>
      <c r="K175" s="29">
        <f t="shared" si="57"/>
        <v>5.223464985202404</v>
      </c>
      <c r="L175" s="32">
        <v>525497.54</v>
      </c>
      <c r="M175" s="26">
        <f t="shared" si="49"/>
        <v>525497.54</v>
      </c>
      <c r="N175" s="32">
        <v>27449.18</v>
      </c>
      <c r="O175" s="19">
        <f t="shared" si="56"/>
        <v>5.223464985202404</v>
      </c>
    </row>
    <row r="176" spans="1:15" ht="90">
      <c r="A176" s="18" t="e">
        <f t="shared" si="53"/>
        <v>#REF!</v>
      </c>
      <c r="B176" s="30" t="s">
        <v>278</v>
      </c>
      <c r="C176" s="31" t="s">
        <v>279</v>
      </c>
      <c r="D176" s="32"/>
      <c r="E176" s="29"/>
      <c r="F176" s="32"/>
      <c r="G176" s="29">
        <v>0</v>
      </c>
      <c r="H176" s="32">
        <v>525497.54</v>
      </c>
      <c r="I176" s="29">
        <v>525497.54</v>
      </c>
      <c r="J176" s="32">
        <v>27449.18</v>
      </c>
      <c r="K176" s="29">
        <f t="shared" si="57"/>
        <v>5.223464985202404</v>
      </c>
      <c r="L176" s="32">
        <v>525497.54</v>
      </c>
      <c r="M176" s="26">
        <f t="shared" si="49"/>
        <v>525497.54</v>
      </c>
      <c r="N176" s="32">
        <v>27449.18</v>
      </c>
      <c r="O176" s="19">
        <f t="shared" si="56"/>
        <v>5.223464985202404</v>
      </c>
    </row>
    <row r="177" spans="1:15" ht="54">
      <c r="A177" s="18" t="e">
        <f t="shared" si="53"/>
        <v>#REF!</v>
      </c>
      <c r="B177" s="30" t="s">
        <v>402</v>
      </c>
      <c r="C177" s="31" t="s">
        <v>436</v>
      </c>
      <c r="D177" s="32">
        <f>D178</f>
        <v>1850000</v>
      </c>
      <c r="E177" s="29">
        <v>1804437</v>
      </c>
      <c r="F177" s="32">
        <v>1718948.74</v>
      </c>
      <c r="G177" s="29">
        <f t="shared" si="55"/>
        <v>95.26233057734906</v>
      </c>
      <c r="H177" s="32">
        <v>396167.8</v>
      </c>
      <c r="I177" s="29">
        <v>155268.8</v>
      </c>
      <c r="J177" s="32">
        <v>153076</v>
      </c>
      <c r="K177" s="29">
        <f t="shared" si="57"/>
        <v>98.5877394557052</v>
      </c>
      <c r="L177" s="32">
        <v>2246167.8</v>
      </c>
      <c r="M177" s="26">
        <f t="shared" si="49"/>
        <v>1959705.8</v>
      </c>
      <c r="N177" s="32">
        <v>1872024.74</v>
      </c>
      <c r="O177" s="19">
        <f t="shared" si="56"/>
        <v>95.52580494480345</v>
      </c>
    </row>
    <row r="178" spans="1:15" ht="54">
      <c r="A178" s="18" t="e">
        <f t="shared" si="53"/>
        <v>#REF!</v>
      </c>
      <c r="B178" s="30" t="s">
        <v>403</v>
      </c>
      <c r="C178" s="31" t="s">
        <v>437</v>
      </c>
      <c r="D178" s="32">
        <f>D179</f>
        <v>1850000</v>
      </c>
      <c r="E178" s="29">
        <v>1804437</v>
      </c>
      <c r="F178" s="32">
        <v>1718948.74</v>
      </c>
      <c r="G178" s="29">
        <f t="shared" si="55"/>
        <v>95.26233057734906</v>
      </c>
      <c r="H178" s="32">
        <v>396167.8</v>
      </c>
      <c r="I178" s="29">
        <v>155268.8</v>
      </c>
      <c r="J178" s="32">
        <v>153076</v>
      </c>
      <c r="K178" s="29">
        <f t="shared" si="57"/>
        <v>98.5877394557052</v>
      </c>
      <c r="L178" s="32">
        <v>2246167.8</v>
      </c>
      <c r="M178" s="26">
        <f aca="true" t="shared" si="58" ref="M178:M199">E178+I178</f>
        <v>1959705.8</v>
      </c>
      <c r="N178" s="32">
        <v>1872024.74</v>
      </c>
      <c r="O178" s="19">
        <f t="shared" si="56"/>
        <v>95.52580494480345</v>
      </c>
    </row>
    <row r="179" spans="1:15" ht="90">
      <c r="A179" s="18" t="e">
        <f t="shared" si="53"/>
        <v>#REF!</v>
      </c>
      <c r="B179" s="30" t="s">
        <v>280</v>
      </c>
      <c r="C179" s="31" t="s">
        <v>281</v>
      </c>
      <c r="D179" s="32">
        <v>1850000</v>
      </c>
      <c r="E179" s="29">
        <v>1804437</v>
      </c>
      <c r="F179" s="32">
        <v>1718948.74</v>
      </c>
      <c r="G179" s="29">
        <f t="shared" si="55"/>
        <v>95.26233057734906</v>
      </c>
      <c r="H179" s="32">
        <v>396167.8</v>
      </c>
      <c r="I179" s="29">
        <v>155268.8</v>
      </c>
      <c r="J179" s="32">
        <v>153076</v>
      </c>
      <c r="K179" s="29">
        <f t="shared" si="57"/>
        <v>98.5877394557052</v>
      </c>
      <c r="L179" s="32">
        <v>2246167.8</v>
      </c>
      <c r="M179" s="26">
        <f t="shared" si="58"/>
        <v>1959705.8</v>
      </c>
      <c r="N179" s="32">
        <v>1872024.74</v>
      </c>
      <c r="O179" s="19">
        <f t="shared" si="56"/>
        <v>95.52580494480345</v>
      </c>
    </row>
    <row r="180" spans="1:15" ht="54">
      <c r="A180" s="18" t="e">
        <f t="shared" si="53"/>
        <v>#REF!</v>
      </c>
      <c r="B180" s="30" t="s">
        <v>404</v>
      </c>
      <c r="C180" s="31" t="s">
        <v>438</v>
      </c>
      <c r="D180" s="32">
        <f>D181</f>
        <v>28644</v>
      </c>
      <c r="E180" s="32">
        <f>E181</f>
        <v>28644</v>
      </c>
      <c r="F180" s="32">
        <f>F181</f>
        <v>28644</v>
      </c>
      <c r="G180" s="29">
        <f t="shared" si="55"/>
        <v>100</v>
      </c>
      <c r="H180" s="32"/>
      <c r="I180" s="29"/>
      <c r="J180" s="32"/>
      <c r="K180" s="29"/>
      <c r="L180" s="32">
        <v>28644</v>
      </c>
      <c r="M180" s="26">
        <f t="shared" si="58"/>
        <v>28644</v>
      </c>
      <c r="N180" s="32">
        <v>28644</v>
      </c>
      <c r="O180" s="19">
        <f t="shared" si="56"/>
        <v>100</v>
      </c>
    </row>
    <row r="181" spans="1:15" ht="54">
      <c r="A181" s="18" t="e">
        <f t="shared" si="53"/>
        <v>#REF!</v>
      </c>
      <c r="B181" s="30" t="s">
        <v>405</v>
      </c>
      <c r="C181" s="31" t="s">
        <v>439</v>
      </c>
      <c r="D181" s="32">
        <v>28644</v>
      </c>
      <c r="E181" s="29">
        <v>28644</v>
      </c>
      <c r="F181" s="32">
        <v>28644</v>
      </c>
      <c r="G181" s="29">
        <f t="shared" si="55"/>
        <v>100</v>
      </c>
      <c r="H181" s="32"/>
      <c r="I181" s="29"/>
      <c r="J181" s="32"/>
      <c r="K181" s="29"/>
      <c r="L181" s="32">
        <v>28644</v>
      </c>
      <c r="M181" s="26">
        <f t="shared" si="58"/>
        <v>28644</v>
      </c>
      <c r="N181" s="32">
        <v>28644</v>
      </c>
      <c r="O181" s="19">
        <f t="shared" si="56"/>
        <v>100</v>
      </c>
    </row>
    <row r="182" spans="1:15" ht="18">
      <c r="A182" s="18" t="e">
        <f t="shared" si="53"/>
        <v>#REF!</v>
      </c>
      <c r="B182" s="33" t="s">
        <v>282</v>
      </c>
      <c r="C182" s="40" t="s">
        <v>283</v>
      </c>
      <c r="D182" s="41">
        <v>263300</v>
      </c>
      <c r="E182" s="26">
        <v>175200</v>
      </c>
      <c r="F182" s="41">
        <v>95552.99</v>
      </c>
      <c r="G182" s="26">
        <f t="shared" si="55"/>
        <v>54.539377853881284</v>
      </c>
      <c r="H182" s="41">
        <v>401000</v>
      </c>
      <c r="I182" s="26">
        <v>401000</v>
      </c>
      <c r="J182" s="41">
        <v>220849.65</v>
      </c>
      <c r="K182" s="29">
        <f t="shared" si="57"/>
        <v>55.07472568578554</v>
      </c>
      <c r="L182" s="41">
        <v>664300</v>
      </c>
      <c r="M182" s="26">
        <f t="shared" si="58"/>
        <v>576200</v>
      </c>
      <c r="N182" s="41">
        <v>316402.64</v>
      </c>
      <c r="O182" s="19">
        <f t="shared" si="56"/>
        <v>54.91194724054148</v>
      </c>
    </row>
    <row r="183" spans="1:15" ht="72">
      <c r="A183" s="18" t="e">
        <f t="shared" si="53"/>
        <v>#REF!</v>
      </c>
      <c r="B183" s="30" t="s">
        <v>406</v>
      </c>
      <c r="C183" s="31" t="s">
        <v>440</v>
      </c>
      <c r="D183" s="32">
        <f>D184</f>
        <v>193300</v>
      </c>
      <c r="E183" s="32">
        <f>E184</f>
        <v>115200</v>
      </c>
      <c r="F183" s="32">
        <f>F184</f>
        <v>95552.99</v>
      </c>
      <c r="G183" s="29">
        <f t="shared" si="55"/>
        <v>82.94530381944445</v>
      </c>
      <c r="H183" s="32"/>
      <c r="I183" s="29"/>
      <c r="J183" s="32"/>
      <c r="K183" s="29"/>
      <c r="L183" s="32">
        <v>193300</v>
      </c>
      <c r="M183" s="26">
        <f t="shared" si="58"/>
        <v>115200</v>
      </c>
      <c r="N183" s="32">
        <v>95552.99</v>
      </c>
      <c r="O183" s="19">
        <f t="shared" si="56"/>
        <v>82.94530381944445</v>
      </c>
    </row>
    <row r="184" spans="1:15" ht="36">
      <c r="A184" s="18" t="e">
        <f t="shared" si="53"/>
        <v>#REF!</v>
      </c>
      <c r="B184" s="30" t="s">
        <v>284</v>
      </c>
      <c r="C184" s="31" t="s">
        <v>285</v>
      </c>
      <c r="D184" s="32">
        <v>193300</v>
      </c>
      <c r="E184" s="29">
        <v>115200</v>
      </c>
      <c r="F184" s="32">
        <v>95552.99</v>
      </c>
      <c r="G184" s="29">
        <f t="shared" si="55"/>
        <v>82.94530381944445</v>
      </c>
      <c r="H184" s="32"/>
      <c r="I184" s="29"/>
      <c r="J184" s="32"/>
      <c r="K184" s="29"/>
      <c r="L184" s="32">
        <v>193300</v>
      </c>
      <c r="M184" s="26">
        <f t="shared" si="58"/>
        <v>115200</v>
      </c>
      <c r="N184" s="32">
        <v>95552.99</v>
      </c>
      <c r="O184" s="19">
        <f t="shared" si="56"/>
        <v>82.94530381944445</v>
      </c>
    </row>
    <row r="185" spans="1:15" ht="36">
      <c r="A185" s="18" t="e">
        <f aca="true" t="shared" si="59" ref="A185:A206">A184+1</f>
        <v>#REF!</v>
      </c>
      <c r="B185" s="30" t="s">
        <v>407</v>
      </c>
      <c r="C185" s="31" t="s">
        <v>441</v>
      </c>
      <c r="D185" s="32"/>
      <c r="E185" s="29"/>
      <c r="F185" s="32"/>
      <c r="G185" s="29">
        <v>0</v>
      </c>
      <c r="H185" s="32">
        <v>401000</v>
      </c>
      <c r="I185" s="29">
        <v>401000</v>
      </c>
      <c r="J185" s="32">
        <v>220849.65</v>
      </c>
      <c r="K185" s="29">
        <f t="shared" si="57"/>
        <v>55.07472568578554</v>
      </c>
      <c r="L185" s="32">
        <v>401000</v>
      </c>
      <c r="M185" s="26">
        <f t="shared" si="58"/>
        <v>401000</v>
      </c>
      <c r="N185" s="32">
        <v>220849.65</v>
      </c>
      <c r="O185" s="19">
        <f t="shared" si="56"/>
        <v>55.07472568578553</v>
      </c>
    </row>
    <row r="186" spans="1:15" ht="54">
      <c r="A186" s="18" t="e">
        <f t="shared" si="59"/>
        <v>#REF!</v>
      </c>
      <c r="B186" s="30" t="s">
        <v>408</v>
      </c>
      <c r="C186" s="31" t="s">
        <v>442</v>
      </c>
      <c r="D186" s="32"/>
      <c r="E186" s="29"/>
      <c r="F186" s="32"/>
      <c r="G186" s="29">
        <v>0</v>
      </c>
      <c r="H186" s="32">
        <f>H187+H188</f>
        <v>369000</v>
      </c>
      <c r="I186" s="32">
        <f>I187+I188</f>
        <v>369000</v>
      </c>
      <c r="J186" s="32">
        <f>J187+J188</f>
        <v>203297.91</v>
      </c>
      <c r="K186" s="32">
        <f>K187+K188</f>
        <v>70.34529757785467</v>
      </c>
      <c r="L186" s="32">
        <v>369000</v>
      </c>
      <c r="M186" s="26">
        <f t="shared" si="58"/>
        <v>369000</v>
      </c>
      <c r="N186" s="32">
        <v>203297.91</v>
      </c>
      <c r="O186" s="19">
        <f t="shared" si="56"/>
        <v>55.09428455284553</v>
      </c>
    </row>
    <row r="187" spans="1:15" ht="18">
      <c r="A187" s="18" t="e">
        <f t="shared" si="59"/>
        <v>#REF!</v>
      </c>
      <c r="B187" s="30" t="s">
        <v>409</v>
      </c>
      <c r="C187" s="31" t="s">
        <v>443</v>
      </c>
      <c r="D187" s="32"/>
      <c r="E187" s="29"/>
      <c r="F187" s="32"/>
      <c r="G187" s="29">
        <v>0</v>
      </c>
      <c r="H187" s="32">
        <v>80000</v>
      </c>
      <c r="I187" s="29">
        <v>80000</v>
      </c>
      <c r="J187" s="32"/>
      <c r="K187" s="29">
        <f t="shared" si="57"/>
        <v>0</v>
      </c>
      <c r="L187" s="32">
        <v>80000</v>
      </c>
      <c r="M187" s="26">
        <f t="shared" si="58"/>
        <v>80000</v>
      </c>
      <c r="N187" s="32" t="s">
        <v>365</v>
      </c>
      <c r="O187" s="19"/>
    </row>
    <row r="188" spans="1:15" ht="54">
      <c r="A188" s="18" t="e">
        <f t="shared" si="59"/>
        <v>#REF!</v>
      </c>
      <c r="B188" s="30" t="s">
        <v>286</v>
      </c>
      <c r="C188" s="31" t="s">
        <v>287</v>
      </c>
      <c r="D188" s="32"/>
      <c r="E188" s="29"/>
      <c r="F188" s="32"/>
      <c r="G188" s="29">
        <v>0</v>
      </c>
      <c r="H188" s="32">
        <v>289000</v>
      </c>
      <c r="I188" s="29">
        <v>289000</v>
      </c>
      <c r="J188" s="32">
        <v>203297.91</v>
      </c>
      <c r="K188" s="29">
        <f t="shared" si="57"/>
        <v>70.34529757785467</v>
      </c>
      <c r="L188" s="32">
        <v>289000</v>
      </c>
      <c r="M188" s="26">
        <f t="shared" si="58"/>
        <v>289000</v>
      </c>
      <c r="N188" s="32">
        <v>203297.91</v>
      </c>
      <c r="O188" s="19">
        <f t="shared" si="56"/>
        <v>70.34529757785467</v>
      </c>
    </row>
    <row r="189" spans="1:15" ht="54">
      <c r="A189" s="18" t="e">
        <f t="shared" si="59"/>
        <v>#REF!</v>
      </c>
      <c r="B189" s="30" t="s">
        <v>410</v>
      </c>
      <c r="C189" s="31" t="s">
        <v>444</v>
      </c>
      <c r="D189" s="32"/>
      <c r="E189" s="29"/>
      <c r="F189" s="32"/>
      <c r="G189" s="29">
        <v>0</v>
      </c>
      <c r="H189" s="32">
        <v>32000</v>
      </c>
      <c r="I189" s="29">
        <v>32000</v>
      </c>
      <c r="J189" s="32">
        <v>17551.74</v>
      </c>
      <c r="K189" s="29">
        <f t="shared" si="57"/>
        <v>54.849187500000006</v>
      </c>
      <c r="L189" s="32">
        <v>32000</v>
      </c>
      <c r="M189" s="26">
        <f t="shared" si="58"/>
        <v>32000</v>
      </c>
      <c r="N189" s="32">
        <v>17551.74</v>
      </c>
      <c r="O189" s="19">
        <f t="shared" si="56"/>
        <v>54.849187500000006</v>
      </c>
    </row>
    <row r="190" spans="1:15" ht="18">
      <c r="A190" s="18" t="e">
        <f t="shared" si="59"/>
        <v>#REF!</v>
      </c>
      <c r="B190" s="30" t="s">
        <v>288</v>
      </c>
      <c r="C190" s="31" t="s">
        <v>289</v>
      </c>
      <c r="D190" s="32">
        <v>70000</v>
      </c>
      <c r="E190" s="29">
        <v>60000</v>
      </c>
      <c r="F190" s="32">
        <v>0</v>
      </c>
      <c r="G190" s="29">
        <f t="shared" si="55"/>
        <v>0</v>
      </c>
      <c r="H190" s="32"/>
      <c r="I190" s="29"/>
      <c r="J190" s="32"/>
      <c r="K190" s="29"/>
      <c r="L190" s="32">
        <v>70000</v>
      </c>
      <c r="M190" s="26">
        <f t="shared" si="58"/>
        <v>60000</v>
      </c>
      <c r="N190" s="32" t="s">
        <v>365</v>
      </c>
      <c r="O190" s="19"/>
    </row>
    <row r="191" spans="1:15" ht="51.75">
      <c r="A191" s="18" t="e">
        <f t="shared" si="59"/>
        <v>#REF!</v>
      </c>
      <c r="B191" s="33" t="s">
        <v>290</v>
      </c>
      <c r="C191" s="40" t="s">
        <v>291</v>
      </c>
      <c r="D191" s="41">
        <f>D113+D117+D126+D136+D145+D152+D161+D168+D182</f>
        <v>217532831.44</v>
      </c>
      <c r="E191" s="41">
        <f aca="true" t="shared" si="60" ref="E191:N191">E113+E117+E126+E136+E145+E152+E161+E168+E182</f>
        <v>130523014.45</v>
      </c>
      <c r="F191" s="41">
        <f t="shared" si="60"/>
        <v>119123685.5</v>
      </c>
      <c r="G191" s="41">
        <f t="shared" si="60"/>
        <v>744.50677832295</v>
      </c>
      <c r="H191" s="41">
        <f t="shared" si="60"/>
        <v>11132043.52</v>
      </c>
      <c r="I191" s="41">
        <f t="shared" si="60"/>
        <v>7955714.55</v>
      </c>
      <c r="J191" s="41">
        <f t="shared" si="60"/>
        <v>4998264.4</v>
      </c>
      <c r="K191" s="29">
        <f t="shared" si="57"/>
        <v>62.82609020958401</v>
      </c>
      <c r="L191" s="41">
        <f t="shared" si="60"/>
        <v>228664874.96</v>
      </c>
      <c r="M191" s="26">
        <f t="shared" si="58"/>
        <v>138478729</v>
      </c>
      <c r="N191" s="41">
        <f t="shared" si="60"/>
        <v>124121949.90000002</v>
      </c>
      <c r="O191" s="19">
        <f t="shared" si="56"/>
        <v>89.63250225960697</v>
      </c>
    </row>
    <row r="192" spans="1:15" ht="108">
      <c r="A192" s="18" t="e">
        <f t="shared" si="59"/>
        <v>#REF!</v>
      </c>
      <c r="B192" s="30" t="s">
        <v>292</v>
      </c>
      <c r="C192" s="31" t="s">
        <v>293</v>
      </c>
      <c r="D192" s="32">
        <v>130000</v>
      </c>
      <c r="E192" s="29">
        <v>130000</v>
      </c>
      <c r="F192" s="32">
        <v>130000</v>
      </c>
      <c r="G192" s="29">
        <f t="shared" si="55"/>
        <v>100</v>
      </c>
      <c r="H192" s="32"/>
      <c r="I192" s="29"/>
      <c r="J192" s="32"/>
      <c r="K192" s="29"/>
      <c r="L192" s="32">
        <v>130000</v>
      </c>
      <c r="M192" s="26">
        <f t="shared" si="58"/>
        <v>130000</v>
      </c>
      <c r="N192" s="32">
        <v>130000</v>
      </c>
      <c r="O192" s="19">
        <f t="shared" si="56"/>
        <v>100</v>
      </c>
    </row>
    <row r="193" spans="1:15" ht="69">
      <c r="A193" s="18" t="e">
        <f t="shared" si="59"/>
        <v>#REF!</v>
      </c>
      <c r="B193" s="33" t="s">
        <v>294</v>
      </c>
      <c r="C193" s="40" t="s">
        <v>295</v>
      </c>
      <c r="D193" s="41">
        <v>217662831.44</v>
      </c>
      <c r="E193" s="26">
        <f>E191+E192</f>
        <v>130653014.45</v>
      </c>
      <c r="F193" s="26">
        <f aca="true" t="shared" si="61" ref="F193:N193">F191+F192</f>
        <v>119253685.5</v>
      </c>
      <c r="G193" s="26">
        <f t="shared" si="61"/>
        <v>844.50677832295</v>
      </c>
      <c r="H193" s="26">
        <f t="shared" si="61"/>
        <v>11132043.52</v>
      </c>
      <c r="I193" s="26">
        <f t="shared" si="61"/>
        <v>7955714.55</v>
      </c>
      <c r="J193" s="26">
        <f t="shared" si="61"/>
        <v>4998264.4</v>
      </c>
      <c r="K193" s="26">
        <f t="shared" si="61"/>
        <v>62.82609020958401</v>
      </c>
      <c r="L193" s="26">
        <f t="shared" si="61"/>
        <v>228794874.96</v>
      </c>
      <c r="M193" s="26">
        <f t="shared" si="58"/>
        <v>138608729</v>
      </c>
      <c r="N193" s="26">
        <f t="shared" si="61"/>
        <v>124251949.90000002</v>
      </c>
      <c r="O193" s="19">
        <f t="shared" si="56"/>
        <v>89.64222585144694</v>
      </c>
    </row>
    <row r="194" spans="1:15" ht="108">
      <c r="A194" s="18" t="e">
        <f t="shared" si="59"/>
        <v>#REF!</v>
      </c>
      <c r="B194" s="30" t="s">
        <v>411</v>
      </c>
      <c r="C194" s="31" t="s">
        <v>445</v>
      </c>
      <c r="D194" s="32"/>
      <c r="E194" s="29"/>
      <c r="F194" s="32"/>
      <c r="G194" s="29">
        <v>0</v>
      </c>
      <c r="H194" s="32">
        <v>170000</v>
      </c>
      <c r="I194" s="29">
        <v>170000</v>
      </c>
      <c r="J194" s="32">
        <v>170000</v>
      </c>
      <c r="K194" s="29">
        <f t="shared" si="57"/>
        <v>100</v>
      </c>
      <c r="L194" s="32">
        <v>170000</v>
      </c>
      <c r="M194" s="26">
        <f t="shared" si="58"/>
        <v>170000</v>
      </c>
      <c r="N194" s="32">
        <v>170000</v>
      </c>
      <c r="O194" s="19">
        <f t="shared" si="56"/>
        <v>100</v>
      </c>
    </row>
    <row r="195" spans="1:15" ht="90">
      <c r="A195" s="18" t="e">
        <f t="shared" si="59"/>
        <v>#REF!</v>
      </c>
      <c r="B195" s="30" t="s">
        <v>412</v>
      </c>
      <c r="C195" s="31" t="s">
        <v>446</v>
      </c>
      <c r="D195" s="32"/>
      <c r="E195" s="29"/>
      <c r="F195" s="32"/>
      <c r="G195" s="29">
        <v>0</v>
      </c>
      <c r="H195" s="32">
        <v>170000</v>
      </c>
      <c r="I195" s="29">
        <v>170000</v>
      </c>
      <c r="J195" s="32">
        <v>170000</v>
      </c>
      <c r="K195" s="29">
        <f t="shared" si="57"/>
        <v>100</v>
      </c>
      <c r="L195" s="32">
        <v>170000</v>
      </c>
      <c r="M195" s="26">
        <f t="shared" si="58"/>
        <v>170000</v>
      </c>
      <c r="N195" s="32">
        <v>170000</v>
      </c>
      <c r="O195" s="19">
        <f t="shared" si="56"/>
        <v>100</v>
      </c>
    </row>
    <row r="196" spans="1:15" ht="108">
      <c r="A196" s="18" t="e">
        <f t="shared" si="59"/>
        <v>#REF!</v>
      </c>
      <c r="B196" s="30" t="s">
        <v>413</v>
      </c>
      <c r="C196" s="31" t="s">
        <v>447</v>
      </c>
      <c r="D196" s="32">
        <v>528000</v>
      </c>
      <c r="E196" s="29">
        <v>331500</v>
      </c>
      <c r="F196" s="32">
        <v>331500</v>
      </c>
      <c r="G196" s="29">
        <f t="shared" si="55"/>
        <v>100</v>
      </c>
      <c r="H196" s="32">
        <v>2310859.03</v>
      </c>
      <c r="I196" s="29">
        <v>1850610</v>
      </c>
      <c r="J196" s="32">
        <v>1834610</v>
      </c>
      <c r="K196" s="29">
        <f t="shared" si="57"/>
        <v>99.13542021279471</v>
      </c>
      <c r="L196" s="32">
        <v>2838859.03</v>
      </c>
      <c r="M196" s="26">
        <f t="shared" si="58"/>
        <v>2182110</v>
      </c>
      <c r="N196" s="32">
        <v>2166110</v>
      </c>
      <c r="O196" s="19">
        <f t="shared" si="56"/>
        <v>99.2667647368831</v>
      </c>
    </row>
    <row r="197" spans="1:15" ht="72">
      <c r="A197" s="18" t="e">
        <f t="shared" si="59"/>
        <v>#REF!</v>
      </c>
      <c r="B197" s="30" t="s">
        <v>414</v>
      </c>
      <c r="C197" s="31" t="s">
        <v>448</v>
      </c>
      <c r="D197" s="32"/>
      <c r="E197" s="29"/>
      <c r="F197" s="32"/>
      <c r="G197" s="29"/>
      <c r="H197" s="32">
        <v>1526249.03</v>
      </c>
      <c r="I197" s="29">
        <v>1066000</v>
      </c>
      <c r="J197" s="32">
        <v>1050000</v>
      </c>
      <c r="K197" s="29">
        <f t="shared" si="57"/>
        <v>98.49906191369605</v>
      </c>
      <c r="L197" s="32">
        <v>1526249.03</v>
      </c>
      <c r="M197" s="26">
        <f t="shared" si="58"/>
        <v>1066000</v>
      </c>
      <c r="N197" s="44">
        <v>1050000</v>
      </c>
      <c r="O197" s="19">
        <f t="shared" si="56"/>
        <v>98.49906191369607</v>
      </c>
    </row>
    <row r="198" spans="1:15" ht="36">
      <c r="A198" s="18" t="e">
        <f t="shared" si="59"/>
        <v>#REF!</v>
      </c>
      <c r="B198" s="30" t="s">
        <v>190</v>
      </c>
      <c r="C198" s="31" t="s">
        <v>296</v>
      </c>
      <c r="D198" s="32">
        <v>528000</v>
      </c>
      <c r="E198" s="29">
        <v>331500</v>
      </c>
      <c r="F198" s="32">
        <v>331500</v>
      </c>
      <c r="G198" s="29">
        <f t="shared" si="55"/>
        <v>100</v>
      </c>
      <c r="H198" s="32">
        <v>784610</v>
      </c>
      <c r="I198" s="29">
        <v>784610</v>
      </c>
      <c r="J198" s="32">
        <v>784610</v>
      </c>
      <c r="K198" s="29">
        <f t="shared" si="57"/>
        <v>100</v>
      </c>
      <c r="L198" s="32">
        <v>1312610</v>
      </c>
      <c r="M198" s="26">
        <f t="shared" si="58"/>
        <v>1116110</v>
      </c>
      <c r="N198" s="44">
        <v>1116110</v>
      </c>
      <c r="O198" s="19">
        <f t="shared" si="56"/>
        <v>100</v>
      </c>
    </row>
    <row r="199" spans="1:15" ht="18">
      <c r="A199" s="18" t="e">
        <f t="shared" si="59"/>
        <v>#REF!</v>
      </c>
      <c r="B199" s="33" t="s">
        <v>192</v>
      </c>
      <c r="C199" s="40" t="s">
        <v>297</v>
      </c>
      <c r="D199" s="42">
        <f>D193+D196</f>
        <v>218190831.44</v>
      </c>
      <c r="E199" s="42">
        <f>E193+E196</f>
        <v>130984514.45</v>
      </c>
      <c r="F199" s="42">
        <v>119585185.5</v>
      </c>
      <c r="G199" s="36">
        <f t="shared" si="55"/>
        <v>91.29719341414867</v>
      </c>
      <c r="H199" s="42">
        <v>13612902.55</v>
      </c>
      <c r="I199" s="42">
        <f>I193++I194+I196</f>
        <v>9976324.55</v>
      </c>
      <c r="J199" s="42">
        <v>7002874.4</v>
      </c>
      <c r="K199" s="43">
        <f t="shared" si="57"/>
        <v>70.19493366422206</v>
      </c>
      <c r="L199" s="42">
        <v>231803733.99</v>
      </c>
      <c r="M199" s="26">
        <f t="shared" si="58"/>
        <v>140960839</v>
      </c>
      <c r="N199" s="45">
        <v>126588059.9</v>
      </c>
      <c r="O199" s="19">
        <f t="shared" si="56"/>
        <v>89.80370775176786</v>
      </c>
    </row>
    <row r="200" spans="1:15" ht="18">
      <c r="A200" s="18" t="e">
        <f t="shared" si="59"/>
        <v>#REF!</v>
      </c>
      <c r="B200" s="30" t="s">
        <v>298</v>
      </c>
      <c r="C200" s="35" t="s">
        <v>299</v>
      </c>
      <c r="D200" s="29">
        <v>4869425.56</v>
      </c>
      <c r="E200" s="29"/>
      <c r="F200" s="29">
        <v>12826224.51</v>
      </c>
      <c r="G200" s="29"/>
      <c r="H200" s="29">
        <v>-9533169.55</v>
      </c>
      <c r="I200" s="29"/>
      <c r="J200" s="29">
        <v>-2702710.32</v>
      </c>
      <c r="K200" s="29"/>
      <c r="L200" s="29">
        <v>-4663743.99</v>
      </c>
      <c r="M200" s="29"/>
      <c r="N200" s="46">
        <v>10123514.19</v>
      </c>
      <c r="O200" s="19"/>
    </row>
    <row r="201" spans="1:15" ht="18">
      <c r="A201" s="18" t="e">
        <f t="shared" si="59"/>
        <v>#REF!</v>
      </c>
      <c r="B201" s="30" t="s">
        <v>300</v>
      </c>
      <c r="C201" s="35" t="s">
        <v>301</v>
      </c>
      <c r="D201" s="29" t="s">
        <v>365</v>
      </c>
      <c r="E201" s="29"/>
      <c r="F201" s="29">
        <v>-1353692.49</v>
      </c>
      <c r="G201" s="29"/>
      <c r="H201" s="29" t="s">
        <v>365</v>
      </c>
      <c r="I201" s="29"/>
      <c r="J201" s="29">
        <v>-1461033.32</v>
      </c>
      <c r="K201" s="29"/>
      <c r="L201" s="29" t="s">
        <v>365</v>
      </c>
      <c r="M201" s="29"/>
      <c r="N201" s="46">
        <v>-2814725.81</v>
      </c>
      <c r="O201" s="19"/>
    </row>
    <row r="202" spans="1:15" ht="18">
      <c r="A202" s="18" t="e">
        <f t="shared" si="59"/>
        <v>#REF!</v>
      </c>
      <c r="B202" s="30" t="s">
        <v>302</v>
      </c>
      <c r="C202" s="35" t="s">
        <v>303</v>
      </c>
      <c r="D202" s="29">
        <v>-4869425.56</v>
      </c>
      <c r="E202" s="29"/>
      <c r="F202" s="29">
        <v>-12826224.51</v>
      </c>
      <c r="G202" s="29"/>
      <c r="H202" s="29">
        <v>9533169.55</v>
      </c>
      <c r="I202" s="29"/>
      <c r="J202" s="29">
        <v>2702710.32</v>
      </c>
      <c r="K202" s="29"/>
      <c r="L202" s="29">
        <v>4663743.99</v>
      </c>
      <c r="M202" s="29"/>
      <c r="N202" s="46">
        <v>-10123514.19</v>
      </c>
      <c r="O202" s="19"/>
    </row>
    <row r="203" spans="1:15" ht="18">
      <c r="A203" s="18" t="e">
        <f t="shared" si="59"/>
        <v>#REF!</v>
      </c>
      <c r="B203" s="30" t="s">
        <v>304</v>
      </c>
      <c r="C203" s="35" t="s">
        <v>305</v>
      </c>
      <c r="D203" s="29" t="s">
        <v>365</v>
      </c>
      <c r="E203" s="29"/>
      <c r="F203" s="29">
        <v>1353692.49</v>
      </c>
      <c r="G203" s="29"/>
      <c r="H203" s="29" t="s">
        <v>365</v>
      </c>
      <c r="I203" s="29"/>
      <c r="J203" s="29">
        <v>1461033.32</v>
      </c>
      <c r="K203" s="29"/>
      <c r="L203" s="29" t="s">
        <v>365</v>
      </c>
      <c r="M203" s="29"/>
      <c r="N203" s="46">
        <v>2814725.81</v>
      </c>
      <c r="O203" s="19"/>
    </row>
    <row r="204" spans="1:15" ht="18">
      <c r="A204" s="18" t="e">
        <f t="shared" si="59"/>
        <v>#REF!</v>
      </c>
      <c r="B204" s="30" t="s">
        <v>306</v>
      </c>
      <c r="C204" s="35" t="s">
        <v>307</v>
      </c>
      <c r="D204" s="29">
        <v>8294081</v>
      </c>
      <c r="E204" s="29"/>
      <c r="F204" s="29" t="s">
        <v>365</v>
      </c>
      <c r="G204" s="29"/>
      <c r="H204" s="29" t="s">
        <v>365</v>
      </c>
      <c r="I204" s="29"/>
      <c r="J204" s="29" t="s">
        <v>365</v>
      </c>
      <c r="K204" s="29"/>
      <c r="L204" s="29">
        <v>8294081</v>
      </c>
      <c r="M204" s="29"/>
      <c r="N204" s="46" t="s">
        <v>365</v>
      </c>
      <c r="O204" s="19"/>
    </row>
    <row r="205" spans="1:15" ht="18">
      <c r="A205" s="18" t="e">
        <f t="shared" si="59"/>
        <v>#REF!</v>
      </c>
      <c r="B205" s="30" t="s">
        <v>308</v>
      </c>
      <c r="C205" s="35" t="s">
        <v>309</v>
      </c>
      <c r="D205" s="29">
        <v>-8294081</v>
      </c>
      <c r="E205" s="29"/>
      <c r="F205" s="29" t="s">
        <v>365</v>
      </c>
      <c r="G205" s="29"/>
      <c r="H205" s="29" t="s">
        <v>365</v>
      </c>
      <c r="I205" s="29"/>
      <c r="J205" s="29" t="s">
        <v>365</v>
      </c>
      <c r="K205" s="29"/>
      <c r="L205" s="29">
        <v>-8294081</v>
      </c>
      <c r="M205" s="29"/>
      <c r="N205" s="46" t="s">
        <v>365</v>
      </c>
      <c r="O205" s="19"/>
    </row>
    <row r="206" spans="1:15" ht="54">
      <c r="A206" s="18" t="e">
        <f t="shared" si="59"/>
        <v>#REF!</v>
      </c>
      <c r="B206" s="30" t="s">
        <v>310</v>
      </c>
      <c r="C206" s="35" t="s">
        <v>311</v>
      </c>
      <c r="D206" s="29" t="s">
        <v>365</v>
      </c>
      <c r="E206" s="29"/>
      <c r="F206" s="29">
        <v>-821763.62</v>
      </c>
      <c r="G206" s="29"/>
      <c r="H206" s="29" t="s">
        <v>365</v>
      </c>
      <c r="I206" s="29"/>
      <c r="J206" s="29">
        <v>-200080.57</v>
      </c>
      <c r="K206" s="29"/>
      <c r="L206" s="29" t="s">
        <v>365</v>
      </c>
      <c r="M206" s="29"/>
      <c r="N206" s="46">
        <v>-1021844.19</v>
      </c>
      <c r="O206" s="19"/>
    </row>
    <row r="207" spans="1:15" ht="54">
      <c r="A207" s="18"/>
      <c r="B207" s="30" t="s">
        <v>312</v>
      </c>
      <c r="C207" s="35" t="s">
        <v>313</v>
      </c>
      <c r="D207" s="29" t="s">
        <v>365</v>
      </c>
      <c r="E207" s="29"/>
      <c r="F207" s="29">
        <v>-821763.62</v>
      </c>
      <c r="G207" s="29"/>
      <c r="H207" s="29" t="s">
        <v>365</v>
      </c>
      <c r="I207" s="29"/>
      <c r="J207" s="29">
        <v>-200080.57</v>
      </c>
      <c r="K207" s="29"/>
      <c r="L207" s="29" t="s">
        <v>365</v>
      </c>
      <c r="M207" s="29"/>
      <c r="N207" s="46">
        <v>-1021844.19</v>
      </c>
      <c r="O207" s="19"/>
    </row>
    <row r="208" spans="1:15" ht="18">
      <c r="A208" s="18"/>
      <c r="B208" s="30" t="s">
        <v>314</v>
      </c>
      <c r="C208" s="35" t="s">
        <v>315</v>
      </c>
      <c r="D208" s="29" t="s">
        <v>365</v>
      </c>
      <c r="E208" s="29"/>
      <c r="F208" s="29" t="s">
        <v>365</v>
      </c>
      <c r="G208" s="29"/>
      <c r="H208" s="29" t="s">
        <v>365</v>
      </c>
      <c r="I208" s="29"/>
      <c r="J208" s="29">
        <v>837482.88</v>
      </c>
      <c r="K208" s="29"/>
      <c r="L208" s="29" t="s">
        <v>365</v>
      </c>
      <c r="M208" s="29"/>
      <c r="N208" s="46">
        <v>837482.88</v>
      </c>
      <c r="O208" s="19"/>
    </row>
    <row r="209" spans="1:15" ht="18">
      <c r="A209" s="18"/>
      <c r="B209" s="30" t="s">
        <v>316</v>
      </c>
      <c r="C209" s="35" t="s">
        <v>317</v>
      </c>
      <c r="D209" s="29" t="s">
        <v>365</v>
      </c>
      <c r="E209" s="29"/>
      <c r="F209" s="29">
        <v>821763.62</v>
      </c>
      <c r="G209" s="29"/>
      <c r="H209" s="29" t="s">
        <v>365</v>
      </c>
      <c r="I209" s="29"/>
      <c r="J209" s="29">
        <v>1037563.45</v>
      </c>
      <c r="K209" s="29"/>
      <c r="L209" s="29" t="s">
        <v>365</v>
      </c>
      <c r="M209" s="29"/>
      <c r="N209" s="46">
        <v>1859327.07</v>
      </c>
      <c r="O209" s="19"/>
    </row>
    <row r="210" spans="2:15" ht="75">
      <c r="B210" s="30" t="s">
        <v>318</v>
      </c>
      <c r="C210" s="35" t="s">
        <v>319</v>
      </c>
      <c r="D210" s="29" t="s">
        <v>365</v>
      </c>
      <c r="E210" s="23"/>
      <c r="F210" s="29" t="s">
        <v>365</v>
      </c>
      <c r="G210" s="23"/>
      <c r="H210" s="29" t="s">
        <v>365</v>
      </c>
      <c r="I210" s="23"/>
      <c r="J210" s="29">
        <v>-2353600</v>
      </c>
      <c r="K210" s="19"/>
      <c r="L210" s="29" t="s">
        <v>365</v>
      </c>
      <c r="M210" s="19"/>
      <c r="N210" s="46">
        <v>-2353600</v>
      </c>
      <c r="O210" s="27"/>
    </row>
    <row r="211" spans="2:15" ht="90">
      <c r="B211" s="30" t="s">
        <v>320</v>
      </c>
      <c r="C211" s="35" t="s">
        <v>321</v>
      </c>
      <c r="D211" s="29" t="s">
        <v>365</v>
      </c>
      <c r="E211" s="19"/>
      <c r="F211" s="29" t="s">
        <v>365</v>
      </c>
      <c r="G211" s="19"/>
      <c r="H211" s="29">
        <v>2500000</v>
      </c>
      <c r="I211" s="19"/>
      <c r="J211" s="29">
        <v>146400</v>
      </c>
      <c r="K211" s="19"/>
      <c r="L211" s="29">
        <v>2500000</v>
      </c>
      <c r="M211" s="19"/>
      <c r="N211" s="46">
        <v>146400</v>
      </c>
      <c r="O211" s="27"/>
    </row>
    <row r="212" spans="2:15" ht="36">
      <c r="B212" s="30" t="s">
        <v>322</v>
      </c>
      <c r="C212" s="35" t="s">
        <v>323</v>
      </c>
      <c r="D212" s="29" t="s">
        <v>365</v>
      </c>
      <c r="E212" s="19"/>
      <c r="F212" s="29" t="s">
        <v>365</v>
      </c>
      <c r="G212" s="19"/>
      <c r="H212" s="29">
        <v>2500000</v>
      </c>
      <c r="I212" s="19"/>
      <c r="J212" s="29">
        <v>146400</v>
      </c>
      <c r="K212" s="19"/>
      <c r="L212" s="29">
        <v>2500000</v>
      </c>
      <c r="M212" s="19"/>
      <c r="N212" s="46">
        <v>146400</v>
      </c>
      <c r="O212" s="27"/>
    </row>
    <row r="213" spans="2:15" ht="54">
      <c r="B213" s="30" t="s">
        <v>324</v>
      </c>
      <c r="C213" s="35" t="s">
        <v>325</v>
      </c>
      <c r="D213" s="29" t="s">
        <v>365</v>
      </c>
      <c r="E213" s="19"/>
      <c r="F213" s="29" t="s">
        <v>365</v>
      </c>
      <c r="G213" s="19"/>
      <c r="H213" s="29">
        <v>-2500000</v>
      </c>
      <c r="I213" s="19"/>
      <c r="J213" s="29">
        <v>-2500000</v>
      </c>
      <c r="K213" s="19"/>
      <c r="L213" s="29">
        <v>-2500000</v>
      </c>
      <c r="M213" s="19"/>
      <c r="N213" s="46">
        <v>-2500000</v>
      </c>
      <c r="O213" s="27"/>
    </row>
    <row r="214" spans="2:15" ht="36">
      <c r="B214" s="30" t="s">
        <v>326</v>
      </c>
      <c r="C214" s="35" t="s">
        <v>327</v>
      </c>
      <c r="D214" s="29" t="s">
        <v>365</v>
      </c>
      <c r="E214" s="19"/>
      <c r="F214" s="29" t="s">
        <v>365</v>
      </c>
      <c r="G214" s="19"/>
      <c r="H214" s="29">
        <v>-2500000</v>
      </c>
      <c r="I214" s="19"/>
      <c r="J214" s="29">
        <v>-2500000</v>
      </c>
      <c r="K214" s="19"/>
      <c r="L214" s="29">
        <v>-2500000</v>
      </c>
      <c r="M214" s="19"/>
      <c r="N214" s="46">
        <v>-2500000</v>
      </c>
      <c r="O214" s="27"/>
    </row>
    <row r="215" spans="2:15" ht="54">
      <c r="B215" s="30" t="s">
        <v>328</v>
      </c>
      <c r="C215" s="35" t="s">
        <v>329</v>
      </c>
      <c r="D215" s="29">
        <v>-4869425.56</v>
      </c>
      <c r="E215" s="19"/>
      <c r="F215" s="29">
        <v>-12004460.89</v>
      </c>
      <c r="G215" s="19"/>
      <c r="H215" s="29">
        <v>9533169.55</v>
      </c>
      <c r="I215" s="19"/>
      <c r="J215" s="29">
        <v>5256390.89</v>
      </c>
      <c r="K215" s="19"/>
      <c r="L215" s="29">
        <v>4663743.99</v>
      </c>
      <c r="M215" s="19"/>
      <c r="N215" s="46">
        <v>-6748070</v>
      </c>
      <c r="O215" s="27"/>
    </row>
    <row r="216" spans="2:15" ht="54">
      <c r="B216" s="30" t="s">
        <v>330</v>
      </c>
      <c r="C216" s="35" t="s">
        <v>331</v>
      </c>
      <c r="D216" s="29" t="s">
        <v>365</v>
      </c>
      <c r="E216" s="19"/>
      <c r="F216" s="29">
        <v>2175456.11</v>
      </c>
      <c r="G216" s="19"/>
      <c r="H216" s="29" t="s">
        <v>365</v>
      </c>
      <c r="I216" s="19"/>
      <c r="J216" s="29">
        <v>4014713.89</v>
      </c>
      <c r="K216" s="19"/>
      <c r="L216" s="29" t="s">
        <v>365</v>
      </c>
      <c r="M216" s="19"/>
      <c r="N216" s="46">
        <v>6190170</v>
      </c>
      <c r="O216" s="27"/>
    </row>
    <row r="217" spans="2:15" ht="18">
      <c r="B217" s="30" t="s">
        <v>314</v>
      </c>
      <c r="C217" s="35" t="s">
        <v>332</v>
      </c>
      <c r="D217" s="29">
        <v>3823584.74</v>
      </c>
      <c r="E217" s="19"/>
      <c r="F217" s="29">
        <v>3837882.88</v>
      </c>
      <c r="G217" s="19"/>
      <c r="H217" s="29">
        <v>1040159.25</v>
      </c>
      <c r="I217" s="19"/>
      <c r="J217" s="29">
        <v>3525498.43</v>
      </c>
      <c r="K217" s="19"/>
      <c r="L217" s="29">
        <v>4863743.99</v>
      </c>
      <c r="M217" s="19"/>
      <c r="N217" s="46">
        <v>7363381.31</v>
      </c>
      <c r="O217" s="27"/>
    </row>
    <row r="218" spans="2:15" ht="18">
      <c r="B218" s="30" t="s">
        <v>316</v>
      </c>
      <c r="C218" s="35" t="s">
        <v>333</v>
      </c>
      <c r="D218" s="29">
        <v>200000</v>
      </c>
      <c r="E218" s="19"/>
      <c r="F218" s="29">
        <v>12655177.9</v>
      </c>
      <c r="G218" s="19"/>
      <c r="H218" s="29" t="s">
        <v>365</v>
      </c>
      <c r="I218" s="19"/>
      <c r="J218" s="29">
        <v>1456273.41</v>
      </c>
      <c r="K218" s="19"/>
      <c r="L218" s="29">
        <v>200000</v>
      </c>
      <c r="M218" s="19"/>
      <c r="N218" s="46">
        <v>14111451.31</v>
      </c>
      <c r="O218" s="27"/>
    </row>
    <row r="219" spans="2:15" ht="18">
      <c r="B219" s="30" t="s">
        <v>334</v>
      </c>
      <c r="C219" s="35" t="s">
        <v>335</v>
      </c>
      <c r="D219" s="29" t="s">
        <v>365</v>
      </c>
      <c r="E219" s="19"/>
      <c r="F219" s="29">
        <v>14179917</v>
      </c>
      <c r="G219" s="19"/>
      <c r="H219" s="29" t="s">
        <v>365</v>
      </c>
      <c r="I219" s="19"/>
      <c r="J219" s="29">
        <v>-1241677</v>
      </c>
      <c r="K219" s="19"/>
      <c r="L219" s="29" t="s">
        <v>365</v>
      </c>
      <c r="M219" s="19"/>
      <c r="N219" s="46">
        <v>12938240</v>
      </c>
      <c r="O219" s="27"/>
    </row>
    <row r="220" spans="2:15" ht="18">
      <c r="B220" s="30" t="s">
        <v>334</v>
      </c>
      <c r="C220" s="35" t="s">
        <v>336</v>
      </c>
      <c r="D220" s="29" t="s">
        <v>365</v>
      </c>
      <c r="E220" s="19"/>
      <c r="F220" s="29">
        <v>14179917</v>
      </c>
      <c r="G220" s="19"/>
      <c r="H220" s="29" t="s">
        <v>365</v>
      </c>
      <c r="I220" s="19"/>
      <c r="J220" s="29">
        <v>-1241677</v>
      </c>
      <c r="K220" s="19"/>
      <c r="L220" s="29" t="s">
        <v>365</v>
      </c>
      <c r="M220" s="19"/>
      <c r="N220" s="46">
        <v>12938240</v>
      </c>
      <c r="O220" s="27"/>
    </row>
    <row r="221" spans="2:15" ht="72">
      <c r="B221" s="30" t="s">
        <v>337</v>
      </c>
      <c r="C221" s="35" t="s">
        <v>338</v>
      </c>
      <c r="D221" s="29">
        <v>-8493010.3</v>
      </c>
      <c r="E221" s="19"/>
      <c r="F221" s="29">
        <v>-3187165.87</v>
      </c>
      <c r="G221" s="19"/>
      <c r="H221" s="29">
        <v>8493010.3</v>
      </c>
      <c r="I221" s="19"/>
      <c r="J221" s="29">
        <v>3187165.87</v>
      </c>
      <c r="K221" s="19"/>
      <c r="L221" s="29" t="s">
        <v>365</v>
      </c>
      <c r="M221" s="19"/>
      <c r="N221" s="46" t="s">
        <v>365</v>
      </c>
      <c r="O221" s="27"/>
    </row>
    <row r="222" spans="2:15" ht="72">
      <c r="B222" s="30" t="s">
        <v>339</v>
      </c>
      <c r="C222" s="35" t="s">
        <v>340</v>
      </c>
      <c r="D222" s="29">
        <v>-4869425.56</v>
      </c>
      <c r="E222" s="19"/>
      <c r="F222" s="29">
        <v>-12826224.51</v>
      </c>
      <c r="G222" s="19"/>
      <c r="H222" s="29">
        <v>9533169.55</v>
      </c>
      <c r="I222" s="19"/>
      <c r="J222" s="29">
        <v>2702710.32</v>
      </c>
      <c r="K222" s="19"/>
      <c r="L222" s="29">
        <v>4663743.99</v>
      </c>
      <c r="M222" s="19"/>
      <c r="N222" s="46">
        <v>-10123514.19</v>
      </c>
      <c r="O222" s="27"/>
    </row>
    <row r="223" spans="2:15" ht="72">
      <c r="B223" s="30" t="s">
        <v>341</v>
      </c>
      <c r="C223" s="35" t="s">
        <v>342</v>
      </c>
      <c r="D223" s="29" t="s">
        <v>365</v>
      </c>
      <c r="E223" s="19"/>
      <c r="F223" s="29">
        <v>1353692.49</v>
      </c>
      <c r="G223" s="19"/>
      <c r="H223" s="29" t="s">
        <v>365</v>
      </c>
      <c r="I223" s="19"/>
      <c r="J223" s="29">
        <v>1461033.32</v>
      </c>
      <c r="K223" s="19"/>
      <c r="L223" s="29" t="s">
        <v>365</v>
      </c>
      <c r="M223" s="19"/>
      <c r="N223" s="46">
        <v>2814725.81</v>
      </c>
      <c r="O223" s="27"/>
    </row>
    <row r="224" spans="2:15" ht="36">
      <c r="B224" s="30" t="s">
        <v>343</v>
      </c>
      <c r="C224" s="35" t="s">
        <v>344</v>
      </c>
      <c r="D224" s="29">
        <v>-4869425.56</v>
      </c>
      <c r="E224" s="19"/>
      <c r="F224" s="29">
        <v>-12826224.51</v>
      </c>
      <c r="G224" s="19"/>
      <c r="H224" s="29">
        <v>9533169.55</v>
      </c>
      <c r="I224" s="19"/>
      <c r="J224" s="29">
        <v>2702710.32</v>
      </c>
      <c r="K224" s="19"/>
      <c r="L224" s="29">
        <v>4663743.99</v>
      </c>
      <c r="M224" s="19"/>
      <c r="N224" s="46">
        <v>-10123514.19</v>
      </c>
      <c r="O224" s="27"/>
    </row>
    <row r="225" spans="2:15" ht="36">
      <c r="B225" s="30" t="s">
        <v>345</v>
      </c>
      <c r="C225" s="35" t="s">
        <v>346</v>
      </c>
      <c r="D225" s="29" t="s">
        <v>365</v>
      </c>
      <c r="E225" s="19"/>
      <c r="F225" s="29">
        <v>1353692.49</v>
      </c>
      <c r="G225" s="19"/>
      <c r="H225" s="29" t="s">
        <v>365</v>
      </c>
      <c r="I225" s="19"/>
      <c r="J225" s="29">
        <v>1461033.32</v>
      </c>
      <c r="K225" s="19"/>
      <c r="L225" s="29" t="s">
        <v>365</v>
      </c>
      <c r="M225" s="19"/>
      <c r="N225" s="46">
        <v>2814725.81</v>
      </c>
      <c r="O225" s="27"/>
    </row>
    <row r="226" spans="2:15" ht="72">
      <c r="B226" s="30" t="s">
        <v>318</v>
      </c>
      <c r="C226" s="35" t="s">
        <v>347</v>
      </c>
      <c r="D226" s="29" t="s">
        <v>365</v>
      </c>
      <c r="E226" s="19"/>
      <c r="F226" s="29" t="s">
        <v>365</v>
      </c>
      <c r="G226" s="19"/>
      <c r="H226" s="29" t="s">
        <v>365</v>
      </c>
      <c r="I226" s="19"/>
      <c r="J226" s="29">
        <v>-2353600</v>
      </c>
      <c r="K226" s="19"/>
      <c r="L226" s="29" t="s">
        <v>365</v>
      </c>
      <c r="M226" s="19"/>
      <c r="N226" s="46">
        <v>-2353600</v>
      </c>
      <c r="O226" s="27"/>
    </row>
    <row r="227" spans="2:15" ht="90">
      <c r="B227" s="30" t="s">
        <v>320</v>
      </c>
      <c r="C227" s="35" t="s">
        <v>348</v>
      </c>
      <c r="D227" s="29" t="s">
        <v>365</v>
      </c>
      <c r="E227" s="19"/>
      <c r="F227" s="29" t="s">
        <v>365</v>
      </c>
      <c r="G227" s="19"/>
      <c r="H227" s="29">
        <v>2500000</v>
      </c>
      <c r="I227" s="19"/>
      <c r="J227" s="29">
        <v>146400</v>
      </c>
      <c r="K227" s="19"/>
      <c r="L227" s="29">
        <v>2500000</v>
      </c>
      <c r="M227" s="19"/>
      <c r="N227" s="46">
        <v>146400</v>
      </c>
      <c r="O227" s="27"/>
    </row>
    <row r="228" spans="2:15" ht="36">
      <c r="B228" s="30" t="s">
        <v>322</v>
      </c>
      <c r="C228" s="35" t="s">
        <v>349</v>
      </c>
      <c r="D228" s="29" t="s">
        <v>365</v>
      </c>
      <c r="E228" s="19"/>
      <c r="F228" s="29" t="s">
        <v>365</v>
      </c>
      <c r="G228" s="19"/>
      <c r="H228" s="29">
        <v>2500000</v>
      </c>
      <c r="I228" s="19"/>
      <c r="J228" s="29">
        <v>146400</v>
      </c>
      <c r="K228" s="19"/>
      <c r="L228" s="29">
        <v>2500000</v>
      </c>
      <c r="M228" s="19"/>
      <c r="N228" s="46">
        <v>146400</v>
      </c>
      <c r="O228" s="27"/>
    </row>
    <row r="229" spans="2:15" ht="54">
      <c r="B229" s="30" t="s">
        <v>324</v>
      </c>
      <c r="C229" s="35" t="s">
        <v>350</v>
      </c>
      <c r="D229" s="29" t="s">
        <v>365</v>
      </c>
      <c r="E229" s="19"/>
      <c r="F229" s="29" t="s">
        <v>365</v>
      </c>
      <c r="G229" s="19"/>
      <c r="H229" s="29">
        <v>-2500000</v>
      </c>
      <c r="I229" s="19"/>
      <c r="J229" s="29">
        <v>-2500000</v>
      </c>
      <c r="K229" s="19"/>
      <c r="L229" s="29">
        <v>-2500000</v>
      </c>
      <c r="M229" s="19"/>
      <c r="N229" s="46">
        <v>-2500000</v>
      </c>
      <c r="O229" s="27"/>
    </row>
    <row r="230" spans="2:15" ht="36">
      <c r="B230" s="30" t="s">
        <v>326</v>
      </c>
      <c r="C230" s="35" t="s">
        <v>351</v>
      </c>
      <c r="D230" s="29" t="s">
        <v>365</v>
      </c>
      <c r="E230" s="19"/>
      <c r="F230" s="29" t="s">
        <v>365</v>
      </c>
      <c r="G230" s="19"/>
      <c r="H230" s="29">
        <v>-2500000</v>
      </c>
      <c r="I230" s="19"/>
      <c r="J230" s="29">
        <v>-2500000</v>
      </c>
      <c r="K230" s="19"/>
      <c r="L230" s="29">
        <v>-2500000</v>
      </c>
      <c r="M230" s="19"/>
      <c r="N230" s="46">
        <v>-2500000</v>
      </c>
      <c r="O230" s="27"/>
    </row>
    <row r="231" spans="2:15" ht="36">
      <c r="B231" s="30" t="s">
        <v>352</v>
      </c>
      <c r="C231" s="35" t="s">
        <v>353</v>
      </c>
      <c r="D231" s="29">
        <v>-4869425.56</v>
      </c>
      <c r="E231" s="19"/>
      <c r="F231" s="29">
        <v>-12826224.51</v>
      </c>
      <c r="G231" s="19"/>
      <c r="H231" s="29">
        <v>9533169.55</v>
      </c>
      <c r="I231" s="19"/>
      <c r="J231" s="29">
        <v>5056310.32</v>
      </c>
      <c r="K231" s="19"/>
      <c r="L231" s="29">
        <v>4663743.99</v>
      </c>
      <c r="M231" s="19"/>
      <c r="N231" s="46">
        <v>-7769914.19</v>
      </c>
      <c r="O231" s="27"/>
    </row>
    <row r="232" spans="2:15" ht="36">
      <c r="B232" s="30" t="s">
        <v>354</v>
      </c>
      <c r="C232" s="35" t="s">
        <v>355</v>
      </c>
      <c r="D232" s="29" t="s">
        <v>365</v>
      </c>
      <c r="E232" s="19"/>
      <c r="F232" s="29">
        <v>1353692.49</v>
      </c>
      <c r="G232" s="19"/>
      <c r="H232" s="29" t="s">
        <v>365</v>
      </c>
      <c r="I232" s="19"/>
      <c r="J232" s="29">
        <v>3814633.32</v>
      </c>
      <c r="K232" s="19"/>
      <c r="L232" s="29" t="s">
        <v>365</v>
      </c>
      <c r="M232" s="19"/>
      <c r="N232" s="46">
        <v>5168325.81</v>
      </c>
      <c r="O232" s="27"/>
    </row>
    <row r="233" spans="2:15" ht="18">
      <c r="B233" s="30" t="s">
        <v>314</v>
      </c>
      <c r="C233" s="35" t="s">
        <v>356</v>
      </c>
      <c r="D233" s="29">
        <v>3823584.74</v>
      </c>
      <c r="E233" s="19"/>
      <c r="F233" s="29">
        <v>3837882.88</v>
      </c>
      <c r="G233" s="19"/>
      <c r="H233" s="29">
        <v>1040159.25</v>
      </c>
      <c r="I233" s="19"/>
      <c r="J233" s="29">
        <v>4362981.31</v>
      </c>
      <c r="K233" s="19"/>
      <c r="L233" s="29">
        <v>4863743.99</v>
      </c>
      <c r="M233" s="19"/>
      <c r="N233" s="46">
        <v>8200864.19</v>
      </c>
      <c r="O233" s="27"/>
    </row>
    <row r="234" spans="2:15" ht="18">
      <c r="B234" s="30" t="s">
        <v>316</v>
      </c>
      <c r="C234" s="35" t="s">
        <v>357</v>
      </c>
      <c r="D234" s="29">
        <v>200000</v>
      </c>
      <c r="E234" s="19"/>
      <c r="F234" s="29">
        <v>13476941.52</v>
      </c>
      <c r="G234" s="19"/>
      <c r="H234" s="29" t="s">
        <v>365</v>
      </c>
      <c r="I234" s="19"/>
      <c r="J234" s="29">
        <v>2493836.86</v>
      </c>
      <c r="K234" s="19"/>
      <c r="L234" s="29">
        <v>200000</v>
      </c>
      <c r="M234" s="19"/>
      <c r="N234" s="46">
        <v>15970778.38</v>
      </c>
      <c r="O234" s="27"/>
    </row>
    <row r="235" spans="2:15" ht="18">
      <c r="B235" s="30" t="s">
        <v>334</v>
      </c>
      <c r="C235" s="35" t="s">
        <v>358</v>
      </c>
      <c r="D235" s="29" t="s">
        <v>365</v>
      </c>
      <c r="E235" s="19"/>
      <c r="F235" s="29">
        <v>14179917</v>
      </c>
      <c r="G235" s="19"/>
      <c r="H235" s="29" t="s">
        <v>365</v>
      </c>
      <c r="I235" s="19"/>
      <c r="J235" s="29">
        <v>-1241677</v>
      </c>
      <c r="K235" s="19"/>
      <c r="L235" s="29" t="s">
        <v>365</v>
      </c>
      <c r="M235" s="19"/>
      <c r="N235" s="46">
        <v>12938240</v>
      </c>
      <c r="O235" s="27"/>
    </row>
    <row r="236" spans="2:15" ht="18">
      <c r="B236" s="30" t="s">
        <v>334</v>
      </c>
      <c r="C236" s="35" t="s">
        <v>359</v>
      </c>
      <c r="D236" s="29" t="s">
        <v>365</v>
      </c>
      <c r="E236" s="19"/>
      <c r="F236" s="29">
        <v>14179917</v>
      </c>
      <c r="G236" s="19"/>
      <c r="H236" s="29" t="s">
        <v>365</v>
      </c>
      <c r="I236" s="19"/>
      <c r="J236" s="29">
        <v>-1241677</v>
      </c>
      <c r="K236" s="19"/>
      <c r="L236" s="29" t="s">
        <v>365</v>
      </c>
      <c r="M236" s="19"/>
      <c r="N236" s="46">
        <v>12938240</v>
      </c>
      <c r="O236" s="27"/>
    </row>
    <row r="237" spans="2:15" ht="72">
      <c r="B237" s="30" t="s">
        <v>337</v>
      </c>
      <c r="C237" s="35" t="s">
        <v>360</v>
      </c>
      <c r="D237" s="29">
        <v>-8493010.3</v>
      </c>
      <c r="E237" s="19"/>
      <c r="F237" s="29">
        <v>-3187165.87</v>
      </c>
      <c r="G237" s="19"/>
      <c r="H237" s="29">
        <v>8493010.3</v>
      </c>
      <c r="I237" s="19"/>
      <c r="J237" s="29">
        <v>3187165.87</v>
      </c>
      <c r="K237" s="19"/>
      <c r="L237" s="29" t="s">
        <v>365</v>
      </c>
      <c r="M237" s="19"/>
      <c r="N237" s="46" t="s">
        <v>365</v>
      </c>
      <c r="O237" s="27"/>
    </row>
    <row r="238" spans="2:15" ht="72">
      <c r="B238" s="30" t="s">
        <v>361</v>
      </c>
      <c r="C238" s="35" t="s">
        <v>362</v>
      </c>
      <c r="D238" s="29">
        <v>-4869425.56</v>
      </c>
      <c r="E238" s="19"/>
      <c r="F238" s="29">
        <v>-12826224.51</v>
      </c>
      <c r="G238" s="19"/>
      <c r="H238" s="29">
        <v>9533169.55</v>
      </c>
      <c r="I238" s="19"/>
      <c r="J238" s="29">
        <v>2702710.32</v>
      </c>
      <c r="K238" s="19"/>
      <c r="L238" s="29">
        <v>4663743.99</v>
      </c>
      <c r="M238" s="19"/>
      <c r="N238" s="46">
        <v>-10123514.19</v>
      </c>
      <c r="O238" s="27"/>
    </row>
    <row r="239" spans="2:15" ht="72">
      <c r="B239" s="30" t="s">
        <v>363</v>
      </c>
      <c r="C239" s="35" t="s">
        <v>364</v>
      </c>
      <c r="D239" s="29" t="s">
        <v>365</v>
      </c>
      <c r="E239" s="19"/>
      <c r="F239" s="29">
        <v>1353692.49</v>
      </c>
      <c r="G239" s="19"/>
      <c r="H239" s="29" t="s">
        <v>365</v>
      </c>
      <c r="I239" s="19"/>
      <c r="J239" s="29">
        <v>1461033.32</v>
      </c>
      <c r="K239" s="19"/>
      <c r="L239" s="29" t="s">
        <v>365</v>
      </c>
      <c r="M239" s="19"/>
      <c r="N239" s="46">
        <v>2814725.81</v>
      </c>
      <c r="O239" s="27"/>
    </row>
    <row r="242" spans="4:12" ht="21">
      <c r="D242" s="37" t="s">
        <v>368</v>
      </c>
      <c r="K242" s="37" t="s">
        <v>369</v>
      </c>
      <c r="L242" s="37"/>
    </row>
  </sheetData>
  <sheetProtection/>
  <mergeCells count="20">
    <mergeCell ref="B3:M3"/>
    <mergeCell ref="F6:F8"/>
    <mergeCell ref="O6:O8"/>
    <mergeCell ref="B5:B8"/>
    <mergeCell ref="J6:J8"/>
    <mergeCell ref="D6:D8"/>
    <mergeCell ref="L6:L8"/>
    <mergeCell ref="G6:G8"/>
    <mergeCell ref="K6:K8"/>
    <mergeCell ref="H6:H8"/>
    <mergeCell ref="B2:M2"/>
    <mergeCell ref="L4:M4"/>
    <mergeCell ref="M6:M8"/>
    <mergeCell ref="D5:G5"/>
    <mergeCell ref="H5:K5"/>
    <mergeCell ref="L5:O5"/>
    <mergeCell ref="I6:I8"/>
    <mergeCell ref="N6:N8"/>
    <mergeCell ref="C5:C8"/>
    <mergeCell ref="E6:E8"/>
  </mergeCells>
  <printOptions/>
  <pageMargins left="0.4724409448818898" right="0.1968503937007874" top="0.2362204724409449" bottom="0.35433070866141736" header="0.1968503937007874" footer="0.31496062992125984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0617-isnykt</dc:creator>
  <cp:keywords/>
  <dc:description/>
  <cp:lastModifiedBy>Пользователь Windows</cp:lastModifiedBy>
  <cp:lastPrinted>2018-04-24T12:18:02Z</cp:lastPrinted>
  <dcterms:created xsi:type="dcterms:W3CDTF">2003-12-23T13:56:31Z</dcterms:created>
  <dcterms:modified xsi:type="dcterms:W3CDTF">2018-07-23T08:24:40Z</dcterms:modified>
  <cp:category/>
  <cp:version/>
  <cp:contentType/>
  <cp:contentStatus/>
</cp:coreProperties>
</file>