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5480" windowHeight="11640" activeTab="0"/>
  </bookViews>
  <sheets>
    <sheet name="Лист1" sheetId="1" r:id="rId1"/>
    <sheet name=" додаткова дотація по охороні" sheetId="2" r:id="rId2"/>
  </sheets>
  <definedNames>
    <definedName name="_xlnm.Print_Area" localSheetId="0">'Лист1'!$B$1:$M$131</definedName>
  </definedNames>
  <calcPr fullCalcOnLoad="1"/>
</workbook>
</file>

<file path=xl/sharedStrings.xml><?xml version="1.0" encoding="utf-8"?>
<sst xmlns="http://schemas.openxmlformats.org/spreadsheetml/2006/main" count="164" uniqueCount="139">
  <si>
    <t>Видатки</t>
  </si>
  <si>
    <t>Дошкільна освіта</t>
  </si>
  <si>
    <t>Освітня субвенція</t>
  </si>
  <si>
    <t>Резервний фонд</t>
  </si>
  <si>
    <t>Міська рада</t>
  </si>
  <si>
    <t>Охорона здоров"я</t>
  </si>
  <si>
    <t>Відділ культури</t>
  </si>
  <si>
    <t>Первинна медична допомога населенню</t>
  </si>
  <si>
    <t>Забезпечення централізованих заходів з лікування хворих на цукровий та нецукровий діабет</t>
  </si>
  <si>
    <t>Бібліотеки</t>
  </si>
  <si>
    <t>Музеї і виставки</t>
  </si>
  <si>
    <t>Палаци і будинки культури, клуби та інші заклади клубного типу</t>
  </si>
  <si>
    <t>Інші культурно-освітні заклади та заходи</t>
  </si>
  <si>
    <t>Надання реабілітаційних послуг інвалідам та дітям-інвалідам</t>
  </si>
  <si>
    <t>Центри соціальних служб для сім`ї, дітей та молоді</t>
  </si>
  <si>
    <t>Утримання та навчально-тренувальна робота комунальних дитячо-юнацьких спортивних шкіл</t>
  </si>
  <si>
    <t>Утримання та розвиток інфраструктури доріг</t>
  </si>
  <si>
    <t>Місцева пожежна охорона</t>
  </si>
  <si>
    <t>Базова дотація</t>
  </si>
  <si>
    <t>Прогнозний обсяг власних доходів</t>
  </si>
  <si>
    <t>На пільгове перевезення автомобільним транспортом</t>
  </si>
  <si>
    <t>Відділ освіти, молоді і спорту</t>
  </si>
  <si>
    <t>Доходи</t>
  </si>
  <si>
    <t>інші субвенції на  виконання Регіональної  (комплексної) цільової соціальної Програми забезпечення житлом дітей-сиріт, дітей, позбавлених батьківського піклування, та осіб з їх числа на 2018-2022 роки (на придбання житла)</t>
  </si>
  <si>
    <t>Медична субвенція Олевськ ОТГ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</si>
  <si>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(Олевська ОТГ)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</si>
  <si>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(Білокоровицька ОТГ охор зд)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</si>
  <si>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(район охор зд)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</si>
  <si>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Олевська ОТГ</t>
  </si>
  <si>
    <t>На орфанні захворювання</t>
  </si>
  <si>
    <t>На програму розвитку фізичної культури і спорту</t>
  </si>
  <si>
    <t>в тому числі</t>
  </si>
  <si>
    <t>загальний фонд</t>
  </si>
  <si>
    <t>спеціальний фонд</t>
  </si>
  <si>
    <t>Крім того, власні надходження бюджетних установ (спецфонд)</t>
  </si>
  <si>
    <t>власні надходження бюджетних установ (спецфонд)</t>
  </si>
  <si>
    <t xml:space="preserve">Всього доходів  </t>
  </si>
  <si>
    <t>На пільгове перевезення залізницею</t>
  </si>
  <si>
    <t>факт 2018</t>
  </si>
  <si>
    <t>потреба  2019</t>
  </si>
  <si>
    <t>Розрахунок показників  бюджету  Олевської міської ради на 2019 рік</t>
  </si>
  <si>
    <t>Субвенція з МБ на здійснення переданих видатків у сфері освіти за рахунок коштів освітної субвенції (Інклюзивно ресурсний центер)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</si>
  <si>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</si>
  <si>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т.ч освітня субвенція</t>
  </si>
  <si>
    <t>Апарат управління</t>
  </si>
  <si>
    <t>ФСТ "Колос"</t>
  </si>
  <si>
    <t>в т.ч.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</si>
  <si>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заходи в галузі культури і мистецтва</t>
  </si>
  <si>
    <t>В т.ч. додаткова дотація</t>
  </si>
  <si>
    <t xml:space="preserve">Субвенція з державного місцевим бюджетам на здійснення заходів щодо соціально-економічного розвитку окремих територій 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</si>
  <si>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</si>
  <si>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</si>
  <si>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</si>
  <si>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державного бюджету місцевим бюджетам на формування інфраструктури об’єднаних територіальних громад</t>
  </si>
  <si>
    <t>убрать цю колонку потім, або коли печатать</t>
  </si>
  <si>
    <t>Для формування фондів житла для тимчасового проживання внутрішньо переміщених осіб</t>
  </si>
  <si>
    <t xml:space="preserve">Співфінансування проекту Планів Дій Сталого Енергетичного розвитку та клімату </t>
  </si>
  <si>
    <t>Співфінансування підприємницької ініціативи безробітних</t>
  </si>
  <si>
    <t>Органи місцевого самоврядування</t>
  </si>
  <si>
    <t>Інша діяльність у сфері державного управління (КУ "Трудовий архів"),</t>
  </si>
  <si>
    <t>в т.ч. медична субвенція</t>
  </si>
  <si>
    <t>в т.ч. додаткова дотація</t>
  </si>
  <si>
    <t>в т.ч. субвенція з обласного бюджету</t>
  </si>
  <si>
    <t>в т.ч. із наших власних</t>
  </si>
  <si>
    <t>На співфінансування  «Регіональної комплексної цільової соціальної Програми  забезпечення житлом дітей-сиріт, дітей позбавлених батьківського піклування  та осіб з їх чила на 2018-2022 роки»,</t>
  </si>
  <si>
    <t>в т.ч. по Білокоровицькому ОТГ</t>
  </si>
  <si>
    <t>Радовельській с/р</t>
  </si>
  <si>
    <t>Надання позашкільної освіти позашкільними закладами освіти, заходи із позашкільної роботи з дітьми (ЦХЕТУМ) власні</t>
  </si>
  <si>
    <t>Надання допомоги дітям-сиротам і дітям, позбавленим батьківського піклування, яким виповнюється 18 років -власні</t>
  </si>
  <si>
    <t>Інші заходи у сфері соціального захисту і соціального забезпечення( в т.ч. контрактникам - 200 000,00 грн.)</t>
  </si>
  <si>
    <t>Членські внески до асоціацій органів місцевого самоврядування (в т.ч.до Асоціації "Енерго…")</t>
  </si>
  <si>
    <t>Школи естетичного виховання дітей,</t>
  </si>
  <si>
    <t>Міська рада, розпорядник 01</t>
  </si>
  <si>
    <t xml:space="preserve">Всього видатків,   в т.ч. </t>
  </si>
  <si>
    <t>Медична субвенція</t>
  </si>
  <si>
    <t>медична субвенція (обласна)</t>
  </si>
  <si>
    <t>медична на цукровий діабет</t>
  </si>
  <si>
    <t>Із власних надходжень міської ради</t>
  </si>
  <si>
    <t>Інша субвенція (Білокоровичи, Радовель, Р-Іванівська)</t>
  </si>
  <si>
    <t>субвенція на відшкодування вартості</t>
  </si>
  <si>
    <t>субвенція на особливі потреби</t>
  </si>
  <si>
    <t>Додаткова дотація</t>
  </si>
  <si>
    <t>в т.ч. інша субвенція (Білокоровичі, Радовель)</t>
  </si>
  <si>
    <t>в т.ч. інша субвенція (Р-Іванівська)</t>
  </si>
  <si>
    <t>в т.ч. інша субвенція обласна</t>
  </si>
  <si>
    <t>Субвенція на житло для дітей</t>
  </si>
  <si>
    <t>Субвенція на інклюзивно-ресурсний центр</t>
  </si>
  <si>
    <t>Співфінансування на закінчення об*єктів по Мінрегіонбуду</t>
  </si>
  <si>
    <t>Разом розбивка по субвенціям</t>
  </si>
  <si>
    <t xml:space="preserve">УПСЗН Олевської РДА виплати компенсації особам, які постійно надають соц. послуги громадянам похилого віку, інвалідам, дітям-інвалідам, відповідно до Порядку призначення і виплати компенсації фіз. особам, які надають соціальні послуги, затвердженого п.КМУ від 29.04.2004 №558 </t>
  </si>
  <si>
    <t xml:space="preserve">Забезпечення соц. послугами за місцем проживання громадян, які не здатні до самообслуговування у зв`язку з похилим віком, хворобою, інвалідністю, </t>
  </si>
  <si>
    <t>разом</t>
  </si>
  <si>
    <t>власні установ</t>
  </si>
  <si>
    <t>пропозиція міської ради 2019</t>
  </si>
  <si>
    <t>в т.ч. медична суб із обласного (АТО)</t>
  </si>
  <si>
    <r>
      <t xml:space="preserve">Медична субвенція </t>
    </r>
    <r>
      <rPr>
        <b/>
        <i/>
        <sz val="22"/>
        <rFont val="Times New Roman"/>
        <family val="1"/>
      </rPr>
      <t>Білокоровичі ОТГ</t>
    </r>
  </si>
  <si>
    <r>
      <t xml:space="preserve">Медична субвенція </t>
    </r>
    <r>
      <rPr>
        <b/>
        <i/>
        <sz val="22"/>
        <rFont val="Times New Roman"/>
        <family val="1"/>
      </rPr>
      <t>район</t>
    </r>
  </si>
  <si>
    <t>6083  (3240)</t>
  </si>
  <si>
    <t>Пропозиція міської ради 2019</t>
  </si>
  <si>
    <t>Бюджет участі</t>
  </si>
  <si>
    <t>в т.ч.базова дотація</t>
  </si>
  <si>
    <t>На програму біобезпеки</t>
  </si>
  <si>
    <t xml:space="preserve">Пожежна безпека (КУ "ОЦЛ"-1002396,20 грн., КНП "ОЦПМД" - 790000,00 грн.,освіта - 2170000,00) </t>
  </si>
  <si>
    <t>Землеустрій</t>
  </si>
  <si>
    <r>
      <t xml:space="preserve">Субвенція з місцевого бюджету на здійснення переданих видатків у сфері охорони здоров’я за рахунок коштів медичної субвенції </t>
    </r>
    <r>
      <rPr>
        <b/>
        <sz val="22"/>
        <color indexed="44"/>
        <rFont val="Times New Roman"/>
        <family val="1"/>
      </rPr>
      <t>(цільові видатки на  лікування хворих на цукровий та нецукровий діабет)</t>
    </r>
    <r>
      <rPr>
        <b/>
        <sz val="22"/>
        <rFont val="Times New Roman"/>
        <family val="1"/>
      </rPr>
      <t xml:space="preserve"> Олевська ОТГ (</t>
    </r>
    <r>
      <rPr>
        <b/>
        <u val="single"/>
        <sz val="22"/>
        <rFont val="Times New Roman"/>
        <family val="1"/>
      </rPr>
      <t>2018р</t>
    </r>
    <r>
      <rPr>
        <b/>
        <sz val="22"/>
        <rFont val="Times New Roman"/>
        <family val="1"/>
      </rPr>
      <t>.наші527500+область1519400)   (</t>
    </r>
    <r>
      <rPr>
        <b/>
        <u val="single"/>
        <sz val="22"/>
        <rFont val="Times New Roman"/>
        <family val="1"/>
      </rPr>
      <t>2019рік</t>
    </r>
    <r>
      <rPr>
        <b/>
        <sz val="22"/>
        <rFont val="Times New Roman"/>
        <family val="1"/>
      </rPr>
      <t>-568800,00наші)</t>
    </r>
  </si>
  <si>
    <t>Вся дод.дот-я на 2019 рік</t>
  </si>
  <si>
    <t>Олевська ОТГ</t>
  </si>
  <si>
    <t>Білокоровицька ОТГ</t>
  </si>
  <si>
    <t>Олевський район</t>
  </si>
  <si>
    <t>ЛІКАРНЯ</t>
  </si>
  <si>
    <t>ПЕРВИНКА</t>
  </si>
  <si>
    <t>Назва бюджету</t>
  </si>
  <si>
    <t>Разом</t>
  </si>
  <si>
    <t>Потреба у додатковій дотації в розрізі ОТГ на охорону</t>
  </si>
  <si>
    <t>Що виділено із дод.дотації в розрізі ОТГ на охорону</t>
  </si>
  <si>
    <t>Містобудівна документація</t>
  </si>
  <si>
    <t>в т.ч  субвенція на інклюзивно-ресурсний центр</t>
  </si>
  <si>
    <t>Інклюзивно-ресурсний центр</t>
  </si>
  <si>
    <r>
      <t xml:space="preserve"> в т.ч.інклюзивно-ресурсний центр за рахунок </t>
    </r>
    <r>
      <rPr>
        <b/>
        <sz val="24"/>
        <rFont val="Times New Roman"/>
        <family val="1"/>
      </rPr>
      <t xml:space="preserve"> </t>
    </r>
    <r>
      <rPr>
        <b/>
        <i/>
        <u val="single"/>
        <sz val="24"/>
        <rFont val="Times New Roman"/>
        <family val="1"/>
      </rPr>
      <t>власні</t>
    </r>
  </si>
  <si>
    <t>Підтримка спорту вищих досягнень та організацій, які здійснюють фізкультурно-спортивну діяльність в регіоні В ЦІЛОМУ ПРОГРАМА НА СПОРТ)</t>
  </si>
  <si>
    <t>інша субвенція (на 2019р від Білокоровичі825753,00, Радовель?,Рудня-Іванівська?)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</si>
  <si>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</si>
  <si>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природоохоронних заходів</t>
  </si>
  <si>
    <t>Доходи 2019</t>
  </si>
  <si>
    <t>Доходи 2018</t>
  </si>
  <si>
    <t>Заходи з енергозбереження</t>
  </si>
  <si>
    <t>Охорона і раціональне використання природних  ресурсів</t>
  </si>
  <si>
    <t>Субвенція районному бюджету на утримання районної громадської організації ветеранів</t>
  </si>
  <si>
    <t>На здешевлення ліків</t>
  </si>
  <si>
    <t>Загальноосвітні школи</t>
  </si>
  <si>
    <t>Здійснення централізованого господарського обслуговування</t>
  </si>
  <si>
    <t>Утримання інших закладів освіти (МНВК)</t>
  </si>
  <si>
    <t>Благоустрій міст, сіл, селищ (в т.ч. на безпритульних тварин 300 000,0 грн, відеоспостереження та ін.)</t>
  </si>
  <si>
    <t>Співфінансування стадіону "Колос"- 1264 020,00 грн., співфінансування гімназії - 2000000,00 грн.</t>
  </si>
  <si>
    <t xml:space="preserve">Методичне забезпечення діяльності навчальних закладів та інші заходи в галузі освіти (методкабінет) </t>
  </si>
  <si>
    <t>Централізоване ведення бухгалтерського обліку</t>
  </si>
  <si>
    <t xml:space="preserve">Оздоровлення та відпочинок дітей </t>
  </si>
  <si>
    <t>Муніципальні формування з охорони громадського порядку</t>
  </si>
  <si>
    <t xml:space="preserve">Багатопрофільна стаціонарна медична допомога населенню 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</si>
</sst>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22"/>
      <name val="Times New Roman"/>
      <family val="1"/>
    </font>
    <font>
      <b/>
      <i/>
      <sz val="22"/>
      <name val="Times New Roman"/>
      <family val="1"/>
    </font>
    <font>
      <b/>
      <sz val="22"/>
      <color indexed="8"/>
      <name val="Times New Roman"/>
      <family val="1"/>
    </font>
    <font>
      <b/>
      <i/>
      <sz val="26"/>
      <name val="Times New Roman"/>
      <family val="1"/>
    </font>
    <font>
      <b/>
      <i/>
      <sz val="28"/>
      <name val="Times New Roman"/>
      <family val="1"/>
    </font>
    <font>
      <b/>
      <i/>
      <sz val="24"/>
      <name val="Times New Roman"/>
      <family val="1"/>
    </font>
    <font>
      <b/>
      <sz val="18"/>
      <color indexed="56"/>
      <name val="Cambria"/>
      <family val="2"/>
    </font>
    <font>
      <b/>
      <sz val="22"/>
      <color indexed="18"/>
      <name val="Times New Roman"/>
      <family val="1"/>
    </font>
    <font>
      <b/>
      <i/>
      <sz val="22"/>
      <color indexed="18"/>
      <name val="Times New Roman"/>
      <family val="1"/>
    </font>
    <font>
      <b/>
      <sz val="22"/>
      <color indexed="4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22"/>
      <color indexed="12"/>
      <name val="Times New Roman"/>
      <family val="1"/>
    </font>
    <font>
      <b/>
      <i/>
      <sz val="22"/>
      <color indexed="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2"/>
      <color indexed="18"/>
      <name val="Times New Roman"/>
      <family val="1"/>
    </font>
    <font>
      <i/>
      <sz val="22"/>
      <name val="Times New Roman"/>
      <family val="1"/>
    </font>
    <font>
      <i/>
      <sz val="22"/>
      <color indexed="18"/>
      <name val="Times New Roman"/>
      <family val="1"/>
    </font>
    <font>
      <b/>
      <sz val="10"/>
      <name val="Arial Cyr"/>
      <family val="0"/>
    </font>
    <font>
      <b/>
      <sz val="22"/>
      <name val="Arial Cyr"/>
      <family val="0"/>
    </font>
    <font>
      <b/>
      <u val="single"/>
      <sz val="22"/>
      <name val="Times New Roman"/>
      <family val="1"/>
    </font>
    <font>
      <sz val="14"/>
      <name val="Arial Cyr"/>
      <family val="0"/>
    </font>
    <font>
      <b/>
      <i/>
      <sz val="14"/>
      <name val="Arial Cyr"/>
      <family val="0"/>
    </font>
    <font>
      <b/>
      <sz val="24"/>
      <name val="Times New Roman"/>
      <family val="1"/>
    </font>
    <font>
      <b/>
      <i/>
      <u val="single"/>
      <sz val="24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35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8" fillId="3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3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53" applyFont="1" applyBorder="1" applyAlignment="1">
      <alignment wrapText="1"/>
      <protection/>
    </xf>
    <xf numFmtId="4" fontId="1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4" fillId="0" borderId="13" xfId="0" applyFont="1" applyBorder="1" applyAlignment="1">
      <alignment/>
    </xf>
    <xf numFmtId="4" fontId="4" fillId="3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0" fontId="18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30" borderId="12" xfId="0" applyNumberFormat="1" applyFont="1" applyFill="1" applyBorder="1" applyAlignment="1">
      <alignment horizontal="center" vertical="center" wrapText="1"/>
    </xf>
    <xf numFmtId="4" fontId="4" fillId="3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/>
    </xf>
    <xf numFmtId="4" fontId="4" fillId="3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5" fillId="31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8" fillId="4" borderId="22" xfId="0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4" fontId="4" fillId="4" borderId="25" xfId="0" applyNumberFormat="1" applyFont="1" applyFill="1" applyBorder="1" applyAlignment="1">
      <alignment horizontal="center" vertical="center" wrapText="1"/>
    </xf>
    <xf numFmtId="4" fontId="4" fillId="4" borderId="2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wrapText="1"/>
    </xf>
    <xf numFmtId="0" fontId="18" fillId="0" borderId="0" xfId="0" applyFont="1" applyAlignment="1">
      <alignment textRotation="90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4" fontId="26" fillId="0" borderId="0" xfId="0" applyNumberFormat="1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4" fontId="26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 wrapText="1"/>
    </xf>
    <xf numFmtId="4" fontId="27" fillId="0" borderId="10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4" fontId="18" fillId="0" borderId="30" xfId="0" applyNumberFormat="1" applyFont="1" applyBorder="1" applyAlignment="1">
      <alignment vertical="center"/>
    </xf>
    <xf numFmtId="0" fontId="18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" fontId="11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20" fillId="32" borderId="0" xfId="0" applyFont="1" applyFill="1" applyAlignment="1">
      <alignment/>
    </xf>
    <xf numFmtId="4" fontId="4" fillId="32" borderId="15" xfId="0" applyNumberFormat="1" applyFont="1" applyFill="1" applyBorder="1" applyAlignment="1">
      <alignment vertical="center"/>
    </xf>
    <xf numFmtId="4" fontId="4" fillId="32" borderId="12" xfId="0" applyNumberFormat="1" applyFont="1" applyFill="1" applyBorder="1" applyAlignment="1">
      <alignment vertical="center"/>
    </xf>
    <xf numFmtId="4" fontId="5" fillId="30" borderId="15" xfId="0" applyNumberFormat="1" applyFont="1" applyFill="1" applyBorder="1" applyAlignment="1">
      <alignment vertical="center"/>
    </xf>
    <xf numFmtId="4" fontId="5" fillId="33" borderId="15" xfId="0" applyNumberFormat="1" applyFont="1" applyFill="1" applyBorder="1" applyAlignment="1">
      <alignment vertical="center"/>
    </xf>
    <xf numFmtId="4" fontId="4" fillId="33" borderId="15" xfId="0" applyNumberFormat="1" applyFont="1" applyFill="1" applyBorder="1" applyAlignment="1">
      <alignment vertical="center"/>
    </xf>
    <xf numFmtId="4" fontId="4" fillId="0" borderId="17" xfId="0" applyNumberFormat="1" applyFont="1" applyBorder="1" applyAlignment="1">
      <alignment horizontal="center" vertical="center" wrapText="1"/>
    </xf>
    <xf numFmtId="4" fontId="4" fillId="30" borderId="15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/>
    </xf>
    <xf numFmtId="4" fontId="4" fillId="0" borderId="16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4" fontId="5" fillId="34" borderId="19" xfId="0" applyNumberFormat="1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" fontId="5" fillId="35" borderId="14" xfId="0" applyNumberFormat="1" applyFont="1" applyFill="1" applyBorder="1" applyAlignment="1">
      <alignment horizontal="center" vertical="center" wrapText="1"/>
    </xf>
    <xf numFmtId="4" fontId="5" fillId="35" borderId="21" xfId="0" applyNumberFormat="1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4" fillId="0" borderId="17" xfId="0" applyFont="1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tabSelected="1" view="pageBreakPreview" zoomScale="50" zoomScaleNormal="57" zoomScaleSheetLayoutView="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73" sqref="J73"/>
    </sheetView>
  </sheetViews>
  <sheetFormatPr defaultColWidth="9.125" defaultRowHeight="12.75"/>
  <cols>
    <col min="1" max="1" width="15.00390625" style="19" customWidth="1"/>
    <col min="2" max="2" width="79.375" style="19" customWidth="1"/>
    <col min="3" max="3" width="31.125" style="19" customWidth="1"/>
    <col min="4" max="4" width="32.00390625" style="19" customWidth="1"/>
    <col min="5" max="5" width="34.50390625" style="19" hidden="1" customWidth="1"/>
    <col min="6" max="6" width="23.375" style="19" hidden="1" customWidth="1"/>
    <col min="7" max="7" width="27.00390625" style="19" hidden="1" customWidth="1"/>
    <col min="8" max="9" width="0.37109375" style="19" hidden="1" customWidth="1"/>
    <col min="10" max="10" width="32.625" style="21" customWidth="1"/>
    <col min="11" max="11" width="30.875" style="21" hidden="1" customWidth="1"/>
    <col min="12" max="12" width="30.00390625" style="19" hidden="1" customWidth="1"/>
    <col min="13" max="13" width="28.125" style="19" hidden="1" customWidth="1"/>
    <col min="14" max="14" width="32.625" style="19" bestFit="1" customWidth="1"/>
    <col min="15" max="15" width="27.375" style="19" bestFit="1" customWidth="1"/>
    <col min="16" max="16" width="9.875" style="19" bestFit="1" customWidth="1"/>
    <col min="17" max="16384" width="9.125" style="19" customWidth="1"/>
  </cols>
  <sheetData>
    <row r="1" spans="2:12" ht="27.75">
      <c r="B1" s="152" t="s">
        <v>40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2:13" ht="99" customHeight="1" thickBot="1">
      <c r="B2" s="54"/>
      <c r="C2" s="54" t="s">
        <v>124</v>
      </c>
      <c r="D2" s="154" t="s">
        <v>123</v>
      </c>
      <c r="E2" s="155"/>
      <c r="F2" s="155"/>
      <c r="G2" s="155"/>
      <c r="H2" s="57"/>
      <c r="I2" s="58"/>
      <c r="J2" s="165" t="s">
        <v>98</v>
      </c>
      <c r="K2" s="166"/>
      <c r="L2" s="167"/>
      <c r="M2" s="117"/>
    </row>
    <row r="3" spans="2:13" ht="27.75">
      <c r="B3" s="158" t="s">
        <v>22</v>
      </c>
      <c r="C3" s="144">
        <v>2018</v>
      </c>
      <c r="D3" s="144">
        <v>2019</v>
      </c>
      <c r="E3" s="149" t="s">
        <v>31</v>
      </c>
      <c r="F3" s="150"/>
      <c r="G3" s="151"/>
      <c r="H3" s="59"/>
      <c r="I3" s="63"/>
      <c r="J3" s="156">
        <v>2019</v>
      </c>
      <c r="K3" s="146" t="s">
        <v>31</v>
      </c>
      <c r="L3" s="147"/>
      <c r="M3" s="148"/>
    </row>
    <row r="4" spans="1:13" ht="173.25" customHeight="1">
      <c r="A4" s="20" t="s">
        <v>54</v>
      </c>
      <c r="B4" s="159"/>
      <c r="C4" s="160"/>
      <c r="D4" s="145"/>
      <c r="E4" s="1" t="s">
        <v>32</v>
      </c>
      <c r="F4" s="1" t="s">
        <v>33</v>
      </c>
      <c r="G4" s="103" t="s">
        <v>34</v>
      </c>
      <c r="H4" s="57"/>
      <c r="I4" s="50"/>
      <c r="J4" s="157"/>
      <c r="K4" s="64" t="s">
        <v>32</v>
      </c>
      <c r="L4" s="104" t="s">
        <v>33</v>
      </c>
      <c r="M4" s="103" t="s">
        <v>34</v>
      </c>
    </row>
    <row r="5" spans="2:13" ht="36" customHeight="1">
      <c r="B5" s="1" t="s">
        <v>19</v>
      </c>
      <c r="C5" s="10">
        <v>78080639</v>
      </c>
      <c r="D5" s="10">
        <f>E5+F5+G5</f>
        <v>87846200</v>
      </c>
      <c r="E5" s="55">
        <v>84571900</v>
      </c>
      <c r="F5" s="55">
        <v>115800</v>
      </c>
      <c r="G5" s="56">
        <f>G27</f>
        <v>3158500</v>
      </c>
      <c r="H5" s="21"/>
      <c r="J5" s="65">
        <f>K5+L5+M5</f>
        <v>87846200</v>
      </c>
      <c r="K5" s="65">
        <f>E5</f>
        <v>84571900</v>
      </c>
      <c r="L5" s="105">
        <f>F5</f>
        <v>115800</v>
      </c>
      <c r="M5" s="42">
        <v>3158500</v>
      </c>
    </row>
    <row r="6" spans="2:13" ht="45" customHeight="1">
      <c r="B6" s="1" t="s">
        <v>18</v>
      </c>
      <c r="C6" s="10">
        <v>19099900</v>
      </c>
      <c r="D6" s="10">
        <f aca="true" t="shared" si="0" ref="D6:D27">E6+F6+G6</f>
        <v>23200700</v>
      </c>
      <c r="E6" s="10">
        <v>23200700</v>
      </c>
      <c r="F6" s="10"/>
      <c r="G6" s="22"/>
      <c r="H6" s="21"/>
      <c r="J6" s="65">
        <f aca="true" t="shared" si="1" ref="J6:J27">K6+L6+M6</f>
        <v>23200700</v>
      </c>
      <c r="K6" s="65">
        <f aca="true" t="shared" si="2" ref="K6:K27">E6</f>
        <v>23200700</v>
      </c>
      <c r="L6" s="105">
        <f aca="true" t="shared" si="3" ref="L6:L27">F6</f>
        <v>0</v>
      </c>
      <c r="M6" s="42"/>
    </row>
    <row r="7" spans="2:13" ht="62.25" customHeight="1">
      <c r="B7" s="1" t="s">
        <v>24</v>
      </c>
      <c r="C7" s="10">
        <v>26856700</v>
      </c>
      <c r="D7" s="10">
        <f t="shared" si="0"/>
        <v>22063600</v>
      </c>
      <c r="E7" s="10">
        <v>22063600</v>
      </c>
      <c r="F7" s="10"/>
      <c r="G7" s="22"/>
      <c r="H7" s="21"/>
      <c r="J7" s="132">
        <f t="shared" si="1"/>
        <v>22063600</v>
      </c>
      <c r="K7" s="65">
        <f t="shared" si="2"/>
        <v>22063600</v>
      </c>
      <c r="L7" s="105">
        <f t="shared" si="3"/>
        <v>0</v>
      </c>
      <c r="M7" s="42"/>
    </row>
    <row r="8" spans="2:13" ht="69" customHeight="1">
      <c r="B8" s="1" t="s">
        <v>95</v>
      </c>
      <c r="C8" s="10">
        <v>4337900</v>
      </c>
      <c r="D8" s="10">
        <f t="shared" si="0"/>
        <v>3875300</v>
      </c>
      <c r="E8" s="10">
        <v>3875300</v>
      </c>
      <c r="F8" s="10"/>
      <c r="G8" s="22"/>
      <c r="H8" s="21"/>
      <c r="J8" s="132">
        <f t="shared" si="1"/>
        <v>3875300</v>
      </c>
      <c r="K8" s="65">
        <v>3875300</v>
      </c>
      <c r="L8" s="105">
        <f t="shared" si="3"/>
        <v>0</v>
      </c>
      <c r="M8" s="42"/>
    </row>
    <row r="9" spans="2:13" ht="57.75" customHeight="1">
      <c r="B9" s="1" t="s">
        <v>96</v>
      </c>
      <c r="C9" s="10">
        <v>1291600</v>
      </c>
      <c r="D9" s="10">
        <f t="shared" si="0"/>
        <v>1049900</v>
      </c>
      <c r="E9" s="10">
        <v>1049900</v>
      </c>
      <c r="F9" s="10"/>
      <c r="G9" s="22"/>
      <c r="H9" s="21"/>
      <c r="J9" s="132">
        <f t="shared" si="1"/>
        <v>1049900</v>
      </c>
      <c r="K9" s="65">
        <v>1049900</v>
      </c>
      <c r="L9" s="105">
        <f t="shared" si="3"/>
        <v>0</v>
      </c>
      <c r="M9" s="42"/>
    </row>
    <row r="10" spans="2:13" ht="27.75">
      <c r="B10" s="1" t="s">
        <v>2</v>
      </c>
      <c r="C10" s="10">
        <v>82984800</v>
      </c>
      <c r="D10" s="10">
        <f t="shared" si="0"/>
        <v>95334100</v>
      </c>
      <c r="E10" s="10">
        <v>95334100</v>
      </c>
      <c r="F10" s="10"/>
      <c r="G10" s="22"/>
      <c r="H10" s="21"/>
      <c r="J10" s="132">
        <f t="shared" si="1"/>
        <v>95334100</v>
      </c>
      <c r="K10" s="65">
        <f t="shared" si="2"/>
        <v>95334100</v>
      </c>
      <c r="L10" s="105">
        <f t="shared" si="3"/>
        <v>0</v>
      </c>
      <c r="M10" s="42"/>
    </row>
    <row r="11" spans="2:13" ht="140.25" customHeight="1">
      <c r="B11" s="1" t="s">
        <v>53</v>
      </c>
      <c r="C11" s="10">
        <v>17618600</v>
      </c>
      <c r="D11" s="10">
        <f t="shared" si="0"/>
        <v>0</v>
      </c>
      <c r="E11" s="10"/>
      <c r="F11" s="10"/>
      <c r="G11" s="22"/>
      <c r="H11" s="21"/>
      <c r="J11" s="132">
        <f t="shared" si="1"/>
        <v>0</v>
      </c>
      <c r="K11" s="65">
        <f t="shared" si="2"/>
        <v>0</v>
      </c>
      <c r="L11" s="105">
        <f t="shared" si="3"/>
        <v>0</v>
      </c>
      <c r="M11" s="42"/>
    </row>
    <row r="12" spans="2:13" ht="196.5" customHeight="1">
      <c r="B12" s="1" t="s">
        <v>25</v>
      </c>
      <c r="C12" s="10">
        <v>15790900</v>
      </c>
      <c r="D12" s="10">
        <f t="shared" si="0"/>
        <v>14316200</v>
      </c>
      <c r="E12" s="10">
        <v>14316200</v>
      </c>
      <c r="F12" s="10"/>
      <c r="G12" s="22"/>
      <c r="H12" s="21"/>
      <c r="J12" s="132">
        <f t="shared" si="1"/>
        <v>14316200</v>
      </c>
      <c r="K12" s="65">
        <f t="shared" si="2"/>
        <v>14316200</v>
      </c>
      <c r="L12" s="105">
        <f t="shared" si="3"/>
        <v>0</v>
      </c>
      <c r="M12" s="42"/>
    </row>
    <row r="13" spans="2:13" ht="207" customHeight="1">
      <c r="B13" s="1" t="s">
        <v>26</v>
      </c>
      <c r="C13" s="10">
        <v>385494</v>
      </c>
      <c r="D13" s="10">
        <f t="shared" si="0"/>
        <v>357598</v>
      </c>
      <c r="E13" s="10">
        <v>357598</v>
      </c>
      <c r="F13" s="8"/>
      <c r="G13" s="23"/>
      <c r="H13" s="21"/>
      <c r="J13" s="132">
        <f t="shared" si="1"/>
        <v>357598</v>
      </c>
      <c r="K13" s="65">
        <v>357598</v>
      </c>
      <c r="L13" s="105">
        <f t="shared" si="3"/>
        <v>0</v>
      </c>
      <c r="M13" s="42"/>
    </row>
    <row r="14" spans="2:13" ht="207.75" customHeight="1">
      <c r="B14" s="1" t="s">
        <v>27</v>
      </c>
      <c r="C14" s="10">
        <v>204200</v>
      </c>
      <c r="D14" s="10">
        <f t="shared" si="0"/>
        <v>90000</v>
      </c>
      <c r="E14" s="10">
        <v>90000</v>
      </c>
      <c r="F14" s="8"/>
      <c r="G14" s="23"/>
      <c r="H14" s="21"/>
      <c r="J14" s="132">
        <f t="shared" si="1"/>
        <v>90000</v>
      </c>
      <c r="K14" s="65">
        <v>90000</v>
      </c>
      <c r="L14" s="105">
        <f t="shared" si="3"/>
        <v>0</v>
      </c>
      <c r="M14" s="42"/>
    </row>
    <row r="15" spans="1:13" ht="242.25" customHeight="1">
      <c r="A15" s="94">
        <v>41051500</v>
      </c>
      <c r="B15" s="2" t="s">
        <v>104</v>
      </c>
      <c r="C15" s="10">
        <v>2046900</v>
      </c>
      <c r="D15" s="10">
        <f t="shared" si="0"/>
        <v>568800</v>
      </c>
      <c r="E15" s="10">
        <v>568800</v>
      </c>
      <c r="F15" s="8"/>
      <c r="G15" s="24"/>
      <c r="H15" s="21"/>
      <c r="J15" s="132">
        <f t="shared" si="1"/>
        <v>568800</v>
      </c>
      <c r="K15" s="65">
        <v>568800</v>
      </c>
      <c r="L15" s="105">
        <f t="shared" si="3"/>
        <v>0</v>
      </c>
      <c r="M15" s="42"/>
    </row>
    <row r="16" spans="2:13" ht="177" customHeight="1">
      <c r="B16" s="1" t="s">
        <v>28</v>
      </c>
      <c r="C16" s="10">
        <v>1030300</v>
      </c>
      <c r="D16" s="10">
        <f t="shared" si="0"/>
        <v>233300</v>
      </c>
      <c r="E16" s="10">
        <v>233300</v>
      </c>
      <c r="F16" s="8"/>
      <c r="G16" s="24"/>
      <c r="H16" s="21"/>
      <c r="J16" s="132">
        <f t="shared" si="1"/>
        <v>233300</v>
      </c>
      <c r="K16" s="65">
        <f t="shared" si="2"/>
        <v>233300</v>
      </c>
      <c r="L16" s="105">
        <f t="shared" si="3"/>
        <v>0</v>
      </c>
      <c r="M16" s="42"/>
    </row>
    <row r="17" spans="2:13" ht="207" customHeight="1">
      <c r="B17" s="1" t="s">
        <v>121</v>
      </c>
      <c r="C17" s="10">
        <v>219808</v>
      </c>
      <c r="D17" s="10">
        <f t="shared" si="0"/>
        <v>0</v>
      </c>
      <c r="E17" s="8"/>
      <c r="F17" s="8"/>
      <c r="G17" s="24"/>
      <c r="H17" s="21"/>
      <c r="J17" s="132">
        <f t="shared" si="1"/>
        <v>0</v>
      </c>
      <c r="K17" s="65">
        <f t="shared" si="2"/>
        <v>0</v>
      </c>
      <c r="L17" s="105">
        <f t="shared" si="3"/>
        <v>0</v>
      </c>
      <c r="M17" s="42"/>
    </row>
    <row r="18" spans="2:13" ht="135" customHeight="1">
      <c r="B18" s="11" t="s">
        <v>41</v>
      </c>
      <c r="C18" s="13"/>
      <c r="D18" s="10">
        <f t="shared" si="0"/>
        <v>1040760</v>
      </c>
      <c r="E18" s="10">
        <v>1040760</v>
      </c>
      <c r="F18" s="8"/>
      <c r="G18" s="24"/>
      <c r="H18" s="21"/>
      <c r="J18" s="132">
        <f t="shared" si="1"/>
        <v>1040760</v>
      </c>
      <c r="K18" s="65">
        <f t="shared" si="2"/>
        <v>1040760</v>
      </c>
      <c r="L18" s="105">
        <f t="shared" si="3"/>
        <v>0</v>
      </c>
      <c r="M18" s="42"/>
    </row>
    <row r="19" spans="2:13" ht="138">
      <c r="B19" s="12" t="s">
        <v>42</v>
      </c>
      <c r="C19" s="10">
        <v>616750</v>
      </c>
      <c r="D19" s="10">
        <f t="shared" si="0"/>
        <v>704900</v>
      </c>
      <c r="E19" s="10">
        <v>704900</v>
      </c>
      <c r="F19" s="8"/>
      <c r="G19" s="24"/>
      <c r="H19" s="21"/>
      <c r="J19" s="132">
        <f t="shared" si="1"/>
        <v>704900</v>
      </c>
      <c r="K19" s="65">
        <f t="shared" si="2"/>
        <v>704900</v>
      </c>
      <c r="L19" s="105">
        <f t="shared" si="3"/>
        <v>0</v>
      </c>
      <c r="M19" s="42"/>
    </row>
    <row r="20" spans="2:13" ht="222.75" customHeight="1">
      <c r="B20" s="1" t="s">
        <v>23</v>
      </c>
      <c r="C20" s="10"/>
      <c r="D20" s="10">
        <f t="shared" si="0"/>
        <v>160000</v>
      </c>
      <c r="E20" s="8"/>
      <c r="F20" s="10">
        <v>160000</v>
      </c>
      <c r="G20" s="23"/>
      <c r="H20" s="21"/>
      <c r="J20" s="132">
        <f t="shared" si="1"/>
        <v>160000</v>
      </c>
      <c r="K20" s="65">
        <f t="shared" si="2"/>
        <v>0</v>
      </c>
      <c r="L20" s="105">
        <f t="shared" si="3"/>
        <v>160000</v>
      </c>
      <c r="M20" s="42"/>
    </row>
    <row r="21" spans="2:13" ht="135.75" customHeight="1">
      <c r="B21" s="1" t="s">
        <v>49</v>
      </c>
      <c r="C21" s="10">
        <v>3560000</v>
      </c>
      <c r="D21" s="10">
        <f t="shared" si="0"/>
        <v>0</v>
      </c>
      <c r="E21" s="8"/>
      <c r="F21" s="8"/>
      <c r="G21" s="23"/>
      <c r="H21" s="21"/>
      <c r="J21" s="132">
        <f t="shared" si="1"/>
        <v>0</v>
      </c>
      <c r="K21" s="65">
        <f t="shared" si="2"/>
        <v>0</v>
      </c>
      <c r="L21" s="105">
        <f t="shared" si="3"/>
        <v>0</v>
      </c>
      <c r="M21" s="42"/>
    </row>
    <row r="22" spans="2:13" ht="165.75">
      <c r="B22" s="54" t="s">
        <v>50</v>
      </c>
      <c r="C22" s="10">
        <v>1516300</v>
      </c>
      <c r="D22" s="10">
        <f t="shared" si="0"/>
        <v>0</v>
      </c>
      <c r="E22" s="8"/>
      <c r="F22" s="8"/>
      <c r="G22" s="23"/>
      <c r="H22" s="21"/>
      <c r="J22" s="132">
        <f t="shared" si="1"/>
        <v>0</v>
      </c>
      <c r="K22" s="65">
        <f t="shared" si="2"/>
        <v>0</v>
      </c>
      <c r="L22" s="105">
        <f t="shared" si="3"/>
        <v>0</v>
      </c>
      <c r="M22" s="42"/>
    </row>
    <row r="23" spans="2:13" ht="111">
      <c r="B23" s="54" t="s">
        <v>51</v>
      </c>
      <c r="C23" s="10">
        <v>32613</v>
      </c>
      <c r="D23" s="10">
        <f t="shared" si="0"/>
        <v>0</v>
      </c>
      <c r="E23" s="8"/>
      <c r="F23" s="8"/>
      <c r="G23" s="23"/>
      <c r="H23" s="21"/>
      <c r="J23" s="132">
        <f t="shared" si="1"/>
        <v>0</v>
      </c>
      <c r="K23" s="65">
        <f t="shared" si="2"/>
        <v>0</v>
      </c>
      <c r="L23" s="105">
        <f t="shared" si="3"/>
        <v>0</v>
      </c>
      <c r="M23" s="42"/>
    </row>
    <row r="24" spans="2:13" ht="193.5">
      <c r="B24" s="54" t="s">
        <v>52</v>
      </c>
      <c r="C24" s="10">
        <v>420000</v>
      </c>
      <c r="D24" s="10">
        <f t="shared" si="0"/>
        <v>0</v>
      </c>
      <c r="E24" s="8"/>
      <c r="F24" s="8"/>
      <c r="G24" s="23"/>
      <c r="H24" s="21"/>
      <c r="J24" s="132">
        <f t="shared" si="1"/>
        <v>0</v>
      </c>
      <c r="K24" s="65">
        <f t="shared" si="2"/>
        <v>0</v>
      </c>
      <c r="L24" s="105">
        <f t="shared" si="3"/>
        <v>0</v>
      </c>
      <c r="M24" s="42"/>
    </row>
    <row r="25" spans="2:13" ht="66" customHeight="1">
      <c r="B25" s="54" t="s">
        <v>122</v>
      </c>
      <c r="C25" s="10">
        <v>80000</v>
      </c>
      <c r="D25" s="10"/>
      <c r="E25" s="8"/>
      <c r="F25" s="8"/>
      <c r="G25" s="23"/>
      <c r="H25" s="21"/>
      <c r="J25" s="132"/>
      <c r="K25" s="65"/>
      <c r="L25" s="105"/>
      <c r="M25" s="42"/>
    </row>
    <row r="26" spans="2:13" ht="87.75" customHeight="1">
      <c r="B26" s="1" t="s">
        <v>120</v>
      </c>
      <c r="C26" s="10">
        <v>5259890</v>
      </c>
      <c r="D26" s="10">
        <f t="shared" si="0"/>
        <v>825753</v>
      </c>
      <c r="E26" s="10">
        <v>825753</v>
      </c>
      <c r="F26" s="10"/>
      <c r="G26" s="23"/>
      <c r="H26" s="21"/>
      <c r="J26" s="132">
        <f t="shared" si="1"/>
        <v>825753</v>
      </c>
      <c r="K26" s="65">
        <v>825753</v>
      </c>
      <c r="L26" s="105"/>
      <c r="M26" s="42"/>
    </row>
    <row r="27" spans="2:13" ht="63" customHeight="1" thickBot="1">
      <c r="B27" s="90" t="s">
        <v>35</v>
      </c>
      <c r="C27" s="47">
        <v>2663800</v>
      </c>
      <c r="D27" s="47">
        <f t="shared" si="0"/>
        <v>3158500</v>
      </c>
      <c r="E27" s="47"/>
      <c r="F27" s="47"/>
      <c r="G27" s="47">
        <v>3158500</v>
      </c>
      <c r="H27" s="21"/>
      <c r="J27" s="65">
        <f t="shared" si="1"/>
        <v>3158500</v>
      </c>
      <c r="K27" s="91">
        <f t="shared" si="2"/>
        <v>0</v>
      </c>
      <c r="L27" s="106">
        <f t="shared" si="3"/>
        <v>0</v>
      </c>
      <c r="M27" s="42">
        <v>3158500</v>
      </c>
    </row>
    <row r="28" spans="2:13" ht="49.5" customHeight="1" thickBot="1">
      <c r="B28" s="92" t="s">
        <v>36</v>
      </c>
      <c r="C28" s="86">
        <f>SUM(C5:C27)</f>
        <v>264097094</v>
      </c>
      <c r="D28" s="86">
        <f>E28+F28+G28</f>
        <v>251667111</v>
      </c>
      <c r="E28" s="86">
        <f>SUM(E5:E27)</f>
        <v>248232811</v>
      </c>
      <c r="F28" s="86">
        <f>SUM(F5:F27)</f>
        <v>275800</v>
      </c>
      <c r="G28" s="86">
        <f>SUM(G6:G27)</f>
        <v>3158500</v>
      </c>
      <c r="H28" s="86">
        <f>SUM(H6:H27)</f>
        <v>0</v>
      </c>
      <c r="I28" s="86">
        <f>SUM(I6:I27)</f>
        <v>0</v>
      </c>
      <c r="J28" s="86">
        <f>SUM(J5:J26)</f>
        <v>251667111</v>
      </c>
      <c r="K28" s="86">
        <f>SUM(K5:K27)</f>
        <v>248232811</v>
      </c>
      <c r="L28" s="87">
        <f>SUM(L5:L27)</f>
        <v>275800</v>
      </c>
      <c r="M28" s="42"/>
    </row>
    <row r="29" spans="2:13" ht="51" customHeight="1" thickBot="1">
      <c r="B29" s="138" t="s">
        <v>0</v>
      </c>
      <c r="C29" s="139" t="s">
        <v>38</v>
      </c>
      <c r="D29" s="141" t="s">
        <v>39</v>
      </c>
      <c r="E29" s="142"/>
      <c r="F29" s="142"/>
      <c r="G29" s="143"/>
      <c r="H29" s="140"/>
      <c r="I29" s="140"/>
      <c r="J29" s="168" t="s">
        <v>93</v>
      </c>
      <c r="K29" s="169"/>
      <c r="L29" s="170"/>
      <c r="M29" s="42"/>
    </row>
    <row r="30" spans="2:13" ht="54" customHeight="1">
      <c r="B30" s="7" t="s">
        <v>4</v>
      </c>
      <c r="C30" s="9"/>
      <c r="D30" s="60" t="s">
        <v>91</v>
      </c>
      <c r="E30" s="60" t="s">
        <v>32</v>
      </c>
      <c r="F30" s="60" t="s">
        <v>33</v>
      </c>
      <c r="G30" s="60" t="s">
        <v>92</v>
      </c>
      <c r="H30" s="60"/>
      <c r="I30" s="66"/>
      <c r="J30" s="75" t="s">
        <v>91</v>
      </c>
      <c r="K30" s="67" t="s">
        <v>32</v>
      </c>
      <c r="L30" s="66" t="s">
        <v>33</v>
      </c>
      <c r="M30" s="42"/>
    </row>
    <row r="31" spans="1:13" ht="48.75" customHeight="1">
      <c r="A31" s="19">
        <v>1</v>
      </c>
      <c r="B31" s="3" t="s">
        <v>72</v>
      </c>
      <c r="C31" s="10">
        <f>C32+C33+C36+C40+C43+C44+C45+C46+C47+C48+C51+C52+C53+C54+C55+C56+C57+C58+C59+C60+C61+C62+C63+C64+C65+C66+C67+C68+C69+C70+C71+C72</f>
        <v>104301513.47</v>
      </c>
      <c r="D31" s="10">
        <f>D32+D33+D36+D40+D43+D44+D45+D46+D47+D48+D51+D52+D53+D54+D55+D56+D57+D58+D59+D60+D61+D62+D63+D64+D65+D66+D67+D68+D69+D70+D71+D72</f>
        <v>138423144</v>
      </c>
      <c r="E31" s="10">
        <f aca="true" t="shared" si="4" ref="E31:M31">E32+E33+E36+E40+E43+E44+E45+E46+E47+E48+E51+E52+E53+E54+E55+E56+E57+E58+E59+E60+E61+E62+E63+E64+E65+E66+E67+E68+E69+E70+E71+E72</f>
        <v>115785324</v>
      </c>
      <c r="F31" s="10">
        <f t="shared" si="4"/>
        <v>16642820</v>
      </c>
      <c r="G31" s="10">
        <f t="shared" si="4"/>
        <v>3083000</v>
      </c>
      <c r="H31" s="10">
        <f t="shared" si="4"/>
        <v>0</v>
      </c>
      <c r="I31" s="10">
        <f t="shared" si="4"/>
        <v>1227338</v>
      </c>
      <c r="J31" s="10">
        <f t="shared" si="4"/>
        <v>115150163</v>
      </c>
      <c r="K31" s="10">
        <f t="shared" si="4"/>
        <v>99707143</v>
      </c>
      <c r="L31" s="10">
        <f t="shared" si="4"/>
        <v>12360020</v>
      </c>
      <c r="M31" s="10">
        <f t="shared" si="4"/>
        <v>3083000</v>
      </c>
    </row>
    <row r="32" spans="1:13" ht="48.75" customHeight="1">
      <c r="A32" s="19">
        <v>150</v>
      </c>
      <c r="B32" s="3" t="s">
        <v>58</v>
      </c>
      <c r="C32" s="10">
        <v>15850617</v>
      </c>
      <c r="D32" s="10">
        <v>20965165</v>
      </c>
      <c r="E32" s="10">
        <v>19845165</v>
      </c>
      <c r="F32" s="10">
        <v>100000</v>
      </c>
      <c r="G32" s="10">
        <v>20000</v>
      </c>
      <c r="H32" s="27"/>
      <c r="I32" s="28"/>
      <c r="J32" s="76">
        <f>K32+L32+M32</f>
        <v>18904306</v>
      </c>
      <c r="K32" s="70">
        <v>18784306</v>
      </c>
      <c r="L32" s="108">
        <v>100000</v>
      </c>
      <c r="M32" s="42">
        <v>20000</v>
      </c>
    </row>
    <row r="33" spans="1:13" ht="59.25" customHeight="1">
      <c r="A33" s="19">
        <v>180</v>
      </c>
      <c r="B33" s="3" t="s">
        <v>59</v>
      </c>
      <c r="C33" s="10">
        <v>288620</v>
      </c>
      <c r="D33" s="10">
        <f aca="true" t="shared" si="5" ref="D33:D70">E33+F33+G33</f>
        <v>364028</v>
      </c>
      <c r="E33" s="10">
        <v>364028</v>
      </c>
      <c r="F33" s="8"/>
      <c r="G33" s="8"/>
      <c r="H33" s="27"/>
      <c r="I33" s="28"/>
      <c r="J33" s="76">
        <f aca="true" t="shared" si="6" ref="J33:J70">K33+L33+M33</f>
        <v>248014</v>
      </c>
      <c r="K33" s="68">
        <f>K34+K35</f>
        <v>248014</v>
      </c>
      <c r="L33" s="72">
        <f>L34+L35</f>
        <v>0</v>
      </c>
      <c r="M33" s="42"/>
    </row>
    <row r="34" spans="2:13" ht="59.25" customHeight="1" hidden="1">
      <c r="B34" s="17" t="s">
        <v>82</v>
      </c>
      <c r="C34" s="16"/>
      <c r="D34" s="10">
        <f t="shared" si="5"/>
        <v>76061</v>
      </c>
      <c r="E34" s="16">
        <v>76061</v>
      </c>
      <c r="F34" s="18"/>
      <c r="G34" s="18"/>
      <c r="H34" s="27"/>
      <c r="I34" s="28"/>
      <c r="J34" s="76">
        <f t="shared" si="6"/>
        <v>60047</v>
      </c>
      <c r="K34" s="69">
        <v>60047</v>
      </c>
      <c r="L34" s="109"/>
      <c r="M34" s="42"/>
    </row>
    <row r="35" spans="2:13" ht="50.25" customHeight="1" hidden="1">
      <c r="B35" s="17" t="s">
        <v>63</v>
      </c>
      <c r="C35" s="16"/>
      <c r="D35" s="10">
        <f t="shared" si="5"/>
        <v>287967</v>
      </c>
      <c r="E35" s="16">
        <v>287967</v>
      </c>
      <c r="F35" s="18"/>
      <c r="G35" s="18"/>
      <c r="H35" s="27"/>
      <c r="I35" s="28"/>
      <c r="J35" s="76">
        <f t="shared" si="6"/>
        <v>187967</v>
      </c>
      <c r="K35" s="69">
        <v>187967</v>
      </c>
      <c r="L35" s="109"/>
      <c r="M35" s="42"/>
    </row>
    <row r="36" spans="1:13" ht="53.25" customHeight="1">
      <c r="A36" s="19">
        <v>1010</v>
      </c>
      <c r="B36" s="3" t="s">
        <v>1</v>
      </c>
      <c r="C36" s="10">
        <v>26964117.99</v>
      </c>
      <c r="D36" s="10">
        <f t="shared" si="5"/>
        <v>33638367</v>
      </c>
      <c r="E36" s="10">
        <v>32538367</v>
      </c>
      <c r="F36" s="10"/>
      <c r="G36" s="10">
        <v>1100000</v>
      </c>
      <c r="H36" s="29"/>
      <c r="I36" s="28"/>
      <c r="J36" s="76">
        <f t="shared" si="6"/>
        <v>31223367</v>
      </c>
      <c r="K36" s="68">
        <v>30123367</v>
      </c>
      <c r="L36" s="72">
        <f>L37+L38+L39</f>
        <v>0</v>
      </c>
      <c r="M36" s="42">
        <v>1100000</v>
      </c>
    </row>
    <row r="37" spans="2:13" ht="50.25" customHeight="1" hidden="1">
      <c r="B37" s="17" t="s">
        <v>83</v>
      </c>
      <c r="C37" s="16"/>
      <c r="D37" s="10">
        <f t="shared" si="5"/>
        <v>415000</v>
      </c>
      <c r="E37" s="16">
        <v>415000</v>
      </c>
      <c r="F37" s="18"/>
      <c r="G37" s="16"/>
      <c r="H37" s="27"/>
      <c r="I37" s="28"/>
      <c r="J37" s="76">
        <f t="shared" si="6"/>
        <v>0</v>
      </c>
      <c r="K37" s="69"/>
      <c r="L37" s="109"/>
      <c r="M37" s="42"/>
    </row>
    <row r="38" spans="2:13" ht="50.25" customHeight="1" hidden="1">
      <c r="B38" s="17" t="s">
        <v>100</v>
      </c>
      <c r="C38" s="16"/>
      <c r="D38" s="10">
        <f t="shared" si="5"/>
        <v>23200700</v>
      </c>
      <c r="E38" s="16">
        <f aca="true" t="shared" si="7" ref="E38:L38">E6</f>
        <v>23200700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76">
        <f t="shared" si="6"/>
        <v>23200700</v>
      </c>
      <c r="K38" s="16">
        <f t="shared" si="7"/>
        <v>23200700</v>
      </c>
      <c r="L38" s="110">
        <f t="shared" si="7"/>
        <v>0</v>
      </c>
      <c r="M38" s="42"/>
    </row>
    <row r="39" spans="2:13" ht="50.25" customHeight="1" hidden="1">
      <c r="B39" s="17" t="s">
        <v>63</v>
      </c>
      <c r="C39" s="16"/>
      <c r="D39" s="10">
        <f t="shared" si="5"/>
        <v>10022667</v>
      </c>
      <c r="E39" s="16">
        <v>8922667</v>
      </c>
      <c r="F39" s="18"/>
      <c r="G39" s="16">
        <v>1100000</v>
      </c>
      <c r="H39" s="27"/>
      <c r="I39" s="28"/>
      <c r="J39" s="76">
        <f>K39+L39+M39</f>
        <v>8022667</v>
      </c>
      <c r="K39" s="126">
        <v>6922667</v>
      </c>
      <c r="L39" s="109"/>
      <c r="M39" s="42">
        <v>1100000</v>
      </c>
    </row>
    <row r="40" spans="1:13" s="30" customFormat="1" ht="129.75" customHeight="1">
      <c r="A40" s="30">
        <v>3104</v>
      </c>
      <c r="B40" s="4" t="s">
        <v>90</v>
      </c>
      <c r="C40" s="10">
        <v>3705400</v>
      </c>
      <c r="D40" s="10">
        <f t="shared" si="5"/>
        <v>5020200</v>
      </c>
      <c r="E40" s="10">
        <v>4257200</v>
      </c>
      <c r="F40" s="10"/>
      <c r="G40" s="10">
        <v>763000</v>
      </c>
      <c r="H40" s="26"/>
      <c r="I40" s="31">
        <v>1227338</v>
      </c>
      <c r="J40" s="76">
        <f t="shared" si="6"/>
        <v>4829200</v>
      </c>
      <c r="K40" s="70">
        <f>K41+K42</f>
        <v>4066200</v>
      </c>
      <c r="L40" s="111"/>
      <c r="M40" s="10">
        <v>763000</v>
      </c>
    </row>
    <row r="41" spans="2:13" s="30" customFormat="1" ht="60" customHeight="1" hidden="1">
      <c r="B41" s="15" t="s">
        <v>82</v>
      </c>
      <c r="C41" s="16"/>
      <c r="D41" s="10">
        <f t="shared" si="5"/>
        <v>186000</v>
      </c>
      <c r="E41" s="16">
        <v>186000</v>
      </c>
      <c r="F41" s="16"/>
      <c r="G41" s="16"/>
      <c r="H41" s="26"/>
      <c r="I41" s="31"/>
      <c r="J41" s="76">
        <f t="shared" si="6"/>
        <v>95000</v>
      </c>
      <c r="K41" s="71">
        <v>95000</v>
      </c>
      <c r="L41" s="112"/>
      <c r="M41" s="10"/>
    </row>
    <row r="42" spans="2:13" ht="50.25" customHeight="1" hidden="1">
      <c r="B42" s="17" t="s">
        <v>63</v>
      </c>
      <c r="C42" s="16"/>
      <c r="D42" s="10">
        <f t="shared" si="5"/>
        <v>4834200</v>
      </c>
      <c r="E42" s="16">
        <v>4071200</v>
      </c>
      <c r="F42" s="18"/>
      <c r="G42" s="16">
        <v>763000</v>
      </c>
      <c r="H42" s="27"/>
      <c r="I42" s="28"/>
      <c r="J42" s="76">
        <f t="shared" si="6"/>
        <v>4734200</v>
      </c>
      <c r="K42" s="69">
        <v>3971200</v>
      </c>
      <c r="L42" s="109"/>
      <c r="M42" s="42">
        <v>763000</v>
      </c>
    </row>
    <row r="43" spans="1:13" s="30" customFormat="1" ht="67.5" customHeight="1">
      <c r="A43" s="30">
        <v>3105</v>
      </c>
      <c r="B43" s="4" t="s">
        <v>13</v>
      </c>
      <c r="C43" s="10">
        <v>576000</v>
      </c>
      <c r="D43" s="10">
        <f t="shared" si="5"/>
        <v>1030900</v>
      </c>
      <c r="E43" s="10">
        <v>730900</v>
      </c>
      <c r="F43" s="10">
        <v>300000</v>
      </c>
      <c r="G43" s="10"/>
      <c r="H43" s="32"/>
      <c r="I43" s="31"/>
      <c r="J43" s="76">
        <f t="shared" si="6"/>
        <v>730900</v>
      </c>
      <c r="K43" s="70">
        <v>730900</v>
      </c>
      <c r="L43" s="113"/>
      <c r="M43" s="10"/>
    </row>
    <row r="44" spans="1:13" s="30" customFormat="1" ht="57.75" customHeight="1">
      <c r="A44" s="30">
        <v>3121</v>
      </c>
      <c r="B44" s="4" t="s">
        <v>14</v>
      </c>
      <c r="C44" s="10">
        <v>999600</v>
      </c>
      <c r="D44" s="10">
        <f t="shared" si="5"/>
        <v>1304205</v>
      </c>
      <c r="E44" s="10">
        <v>1304205</v>
      </c>
      <c r="F44" s="8"/>
      <c r="G44" s="10"/>
      <c r="H44" s="32"/>
      <c r="I44" s="31"/>
      <c r="J44" s="76">
        <f t="shared" si="6"/>
        <v>1254205</v>
      </c>
      <c r="K44" s="70">
        <v>1254205</v>
      </c>
      <c r="L44" s="113"/>
      <c r="M44" s="10"/>
    </row>
    <row r="45" spans="1:13" s="30" customFormat="1" ht="90.75" customHeight="1">
      <c r="A45" s="30">
        <v>3242</v>
      </c>
      <c r="B45" s="4" t="s">
        <v>69</v>
      </c>
      <c r="C45" s="10">
        <v>746717.2</v>
      </c>
      <c r="D45" s="10">
        <f t="shared" si="5"/>
        <v>700000</v>
      </c>
      <c r="E45" s="10">
        <v>700000</v>
      </c>
      <c r="F45" s="8"/>
      <c r="G45" s="10"/>
      <c r="H45" s="32"/>
      <c r="I45" s="31"/>
      <c r="J45" s="76">
        <f t="shared" si="6"/>
        <v>700000</v>
      </c>
      <c r="K45" s="70">
        <v>700000</v>
      </c>
      <c r="L45" s="113"/>
      <c r="M45" s="10"/>
    </row>
    <row r="46" spans="1:13" s="30" customFormat="1" ht="60" customHeight="1">
      <c r="A46" s="30">
        <v>4082</v>
      </c>
      <c r="B46" s="4" t="s">
        <v>47</v>
      </c>
      <c r="C46" s="10">
        <v>1000000</v>
      </c>
      <c r="D46" s="10">
        <f t="shared" si="5"/>
        <v>1282900</v>
      </c>
      <c r="E46" s="10">
        <v>1282900</v>
      </c>
      <c r="F46" s="8"/>
      <c r="G46" s="10"/>
      <c r="H46" s="32"/>
      <c r="I46" s="31"/>
      <c r="J46" s="76">
        <f t="shared" si="6"/>
        <v>1282900</v>
      </c>
      <c r="K46" s="70">
        <v>1282900</v>
      </c>
      <c r="L46" s="113"/>
      <c r="M46" s="10"/>
    </row>
    <row r="47" spans="1:13" s="30" customFormat="1" ht="111.75" customHeight="1">
      <c r="A47" s="30">
        <v>6030</v>
      </c>
      <c r="B47" s="4" t="s">
        <v>132</v>
      </c>
      <c r="C47" s="10">
        <v>5218093</v>
      </c>
      <c r="D47" s="10">
        <v>8300400</v>
      </c>
      <c r="E47" s="10">
        <v>4838400</v>
      </c>
      <c r="F47" s="10">
        <v>1550000</v>
      </c>
      <c r="G47" s="10"/>
      <c r="H47" s="32"/>
      <c r="I47" s="31"/>
      <c r="J47" s="76">
        <f>K47+L47+M47+600000</f>
        <v>7288400</v>
      </c>
      <c r="K47" s="70">
        <v>5138400</v>
      </c>
      <c r="L47" s="113">
        <v>1550000</v>
      </c>
      <c r="M47" s="10"/>
    </row>
    <row r="48" spans="1:13" s="30" customFormat="1" ht="168.75" customHeight="1">
      <c r="A48" s="93" t="s">
        <v>97</v>
      </c>
      <c r="B48" s="3" t="s">
        <v>64</v>
      </c>
      <c r="C48" s="10">
        <v>400000</v>
      </c>
      <c r="D48" s="10">
        <f t="shared" si="5"/>
        <v>320000</v>
      </c>
      <c r="E48" s="10">
        <f>E49+E50</f>
        <v>0</v>
      </c>
      <c r="F48" s="10">
        <f>F49+F50</f>
        <v>320000</v>
      </c>
      <c r="G48" s="10">
        <f>G49+G50</f>
        <v>0</v>
      </c>
      <c r="H48" s="32"/>
      <c r="I48" s="31"/>
      <c r="J48" s="76">
        <f t="shared" si="6"/>
        <v>320000</v>
      </c>
      <c r="K48" s="70">
        <f>K49+K50</f>
        <v>0</v>
      </c>
      <c r="L48" s="113">
        <f>L49+L50</f>
        <v>320000</v>
      </c>
      <c r="M48" s="10"/>
    </row>
    <row r="49" spans="2:13" s="34" customFormat="1" ht="52.5" customHeight="1" hidden="1">
      <c r="B49" s="15" t="s">
        <v>84</v>
      </c>
      <c r="C49" s="16"/>
      <c r="D49" s="10">
        <f t="shared" si="5"/>
        <v>160000</v>
      </c>
      <c r="E49" s="16"/>
      <c r="F49" s="16">
        <v>160000</v>
      </c>
      <c r="G49" s="16"/>
      <c r="H49" s="35"/>
      <c r="I49" s="36"/>
      <c r="J49" s="76">
        <f t="shared" si="6"/>
        <v>160000</v>
      </c>
      <c r="K49" s="69"/>
      <c r="L49" s="109">
        <v>160000</v>
      </c>
      <c r="M49" s="118"/>
    </row>
    <row r="50" spans="2:13" s="34" customFormat="1" ht="51" customHeight="1" hidden="1">
      <c r="B50" s="15" t="s">
        <v>63</v>
      </c>
      <c r="C50" s="16"/>
      <c r="D50" s="10">
        <f t="shared" si="5"/>
        <v>160000</v>
      </c>
      <c r="E50" s="16"/>
      <c r="F50" s="16">
        <v>160000</v>
      </c>
      <c r="G50" s="16"/>
      <c r="H50" s="35"/>
      <c r="I50" s="36"/>
      <c r="J50" s="76">
        <f t="shared" si="6"/>
        <v>160000</v>
      </c>
      <c r="K50" s="69"/>
      <c r="L50" s="109">
        <v>160000</v>
      </c>
      <c r="M50" s="118"/>
    </row>
    <row r="51" spans="1:13" s="30" customFormat="1" ht="65.25" customHeight="1">
      <c r="A51" s="30">
        <v>7461</v>
      </c>
      <c r="B51" s="4" t="s">
        <v>16</v>
      </c>
      <c r="C51" s="10">
        <v>2151200</v>
      </c>
      <c r="D51" s="10">
        <f t="shared" si="5"/>
        <v>1820625</v>
      </c>
      <c r="E51" s="10">
        <v>1820625</v>
      </c>
      <c r="F51" s="8"/>
      <c r="G51" s="8"/>
      <c r="H51" s="32"/>
      <c r="I51" s="31"/>
      <c r="J51" s="76">
        <f t="shared" si="6"/>
        <v>1820625</v>
      </c>
      <c r="K51" s="70">
        <v>1820625</v>
      </c>
      <c r="L51" s="113"/>
      <c r="M51" s="10"/>
    </row>
    <row r="52" spans="1:13" s="30" customFormat="1" ht="50.25" customHeight="1">
      <c r="A52" s="30">
        <v>7640</v>
      </c>
      <c r="B52" s="4" t="s">
        <v>125</v>
      </c>
      <c r="C52" s="10"/>
      <c r="D52" s="10">
        <f t="shared" si="5"/>
        <v>3270000</v>
      </c>
      <c r="E52" s="10"/>
      <c r="F52" s="8">
        <v>3270000</v>
      </c>
      <c r="G52" s="8"/>
      <c r="H52" s="32"/>
      <c r="I52" s="31"/>
      <c r="J52" s="76">
        <f t="shared" si="6"/>
        <v>3270000</v>
      </c>
      <c r="K52" s="70"/>
      <c r="L52" s="113">
        <v>3270000</v>
      </c>
      <c r="M52" s="10"/>
    </row>
    <row r="53" spans="1:13" s="30" customFormat="1" ht="88.5" customHeight="1">
      <c r="A53" s="30">
        <v>7680</v>
      </c>
      <c r="B53" s="4" t="s">
        <v>70</v>
      </c>
      <c r="C53" s="10">
        <v>40644</v>
      </c>
      <c r="D53" s="10">
        <f t="shared" si="5"/>
        <v>50000</v>
      </c>
      <c r="E53" s="10">
        <v>50000</v>
      </c>
      <c r="F53" s="8"/>
      <c r="G53" s="8"/>
      <c r="H53" s="32"/>
      <c r="I53" s="31"/>
      <c r="J53" s="76">
        <f t="shared" si="6"/>
        <v>50000</v>
      </c>
      <c r="K53" s="70">
        <v>50000</v>
      </c>
      <c r="L53" s="113"/>
      <c r="M53" s="10"/>
    </row>
    <row r="54" spans="1:13" s="30" customFormat="1" ht="47.25" customHeight="1">
      <c r="A54" s="30">
        <v>8130</v>
      </c>
      <c r="B54" s="4" t="s">
        <v>17</v>
      </c>
      <c r="C54" s="10">
        <v>193300</v>
      </c>
      <c r="D54" s="10">
        <f t="shared" si="5"/>
        <v>250300</v>
      </c>
      <c r="E54" s="10">
        <v>250300</v>
      </c>
      <c r="F54" s="8"/>
      <c r="G54" s="8"/>
      <c r="H54" s="32"/>
      <c r="I54" s="31"/>
      <c r="J54" s="76">
        <f t="shared" si="6"/>
        <v>250300</v>
      </c>
      <c r="K54" s="70">
        <v>250300</v>
      </c>
      <c r="L54" s="113"/>
      <c r="M54" s="10"/>
    </row>
    <row r="55" spans="1:13" s="30" customFormat="1" ht="40.5" customHeight="1">
      <c r="A55" s="30">
        <v>8700</v>
      </c>
      <c r="B55" s="4" t="s">
        <v>3</v>
      </c>
      <c r="C55" s="10">
        <v>70000</v>
      </c>
      <c r="D55" s="10">
        <f t="shared" si="5"/>
        <v>100000</v>
      </c>
      <c r="E55" s="10">
        <v>100000</v>
      </c>
      <c r="F55" s="8"/>
      <c r="G55" s="8"/>
      <c r="H55" s="32"/>
      <c r="I55" s="31"/>
      <c r="J55" s="76">
        <f t="shared" si="6"/>
        <v>100000</v>
      </c>
      <c r="K55" s="70">
        <v>100000</v>
      </c>
      <c r="L55" s="113"/>
      <c r="M55" s="10"/>
    </row>
    <row r="56" spans="1:13" s="30" customFormat="1" ht="53.25" customHeight="1">
      <c r="A56" s="30">
        <v>8210</v>
      </c>
      <c r="B56" s="3" t="s">
        <v>137</v>
      </c>
      <c r="C56" s="10"/>
      <c r="D56" s="10"/>
      <c r="E56" s="10"/>
      <c r="F56" s="10"/>
      <c r="G56" s="8"/>
      <c r="H56" s="32"/>
      <c r="I56" s="31"/>
      <c r="J56" s="76"/>
      <c r="K56" s="70">
        <v>600000</v>
      </c>
      <c r="L56" s="113"/>
      <c r="M56" s="10"/>
    </row>
    <row r="57" spans="2:13" s="30" customFormat="1" ht="99.75" customHeight="1">
      <c r="B57" s="3" t="s">
        <v>102</v>
      </c>
      <c r="C57" s="10"/>
      <c r="D57" s="10">
        <f t="shared" si="5"/>
        <v>3963000</v>
      </c>
      <c r="E57" s="10">
        <v>3963000</v>
      </c>
      <c r="F57" s="10"/>
      <c r="G57" s="8"/>
      <c r="H57" s="32"/>
      <c r="I57" s="31"/>
      <c r="J57" s="76">
        <f t="shared" si="6"/>
        <v>963000</v>
      </c>
      <c r="K57" s="130">
        <v>963000</v>
      </c>
      <c r="L57" s="113"/>
      <c r="M57" s="10"/>
    </row>
    <row r="58" spans="2:13" s="30" customFormat="1" ht="54.75" customHeight="1">
      <c r="B58" s="3" t="s">
        <v>99</v>
      </c>
      <c r="C58" s="10"/>
      <c r="D58" s="10">
        <f t="shared" si="5"/>
        <v>200000</v>
      </c>
      <c r="E58" s="10"/>
      <c r="F58" s="10">
        <v>200000</v>
      </c>
      <c r="G58" s="8"/>
      <c r="H58" s="32"/>
      <c r="I58" s="31"/>
      <c r="J58" s="76">
        <f t="shared" si="6"/>
        <v>200000</v>
      </c>
      <c r="K58" s="70"/>
      <c r="L58" s="113">
        <v>200000</v>
      </c>
      <c r="M58" s="10"/>
    </row>
    <row r="59" spans="2:13" s="30" customFormat="1" ht="86.25" customHeight="1">
      <c r="B59" s="3" t="s">
        <v>55</v>
      </c>
      <c r="C59" s="10"/>
      <c r="D59" s="10">
        <f t="shared" si="5"/>
        <v>0</v>
      </c>
      <c r="E59" s="10"/>
      <c r="F59" s="10"/>
      <c r="G59" s="8"/>
      <c r="H59" s="32"/>
      <c r="I59" s="31"/>
      <c r="J59" s="76">
        <f t="shared" si="6"/>
        <v>0</v>
      </c>
      <c r="K59" s="70"/>
      <c r="L59" s="113"/>
      <c r="M59" s="10"/>
    </row>
    <row r="60" spans="2:13" s="30" customFormat="1" ht="80.25" customHeight="1">
      <c r="B60" s="3" t="s">
        <v>56</v>
      </c>
      <c r="C60" s="10"/>
      <c r="D60" s="10">
        <f t="shared" si="5"/>
        <v>47000</v>
      </c>
      <c r="E60" s="60"/>
      <c r="F60" s="10">
        <v>47000</v>
      </c>
      <c r="G60" s="8"/>
      <c r="H60" s="32"/>
      <c r="I60" s="31"/>
      <c r="J60" s="76">
        <f t="shared" si="6"/>
        <v>47000</v>
      </c>
      <c r="K60" s="70"/>
      <c r="L60" s="113">
        <v>47000</v>
      </c>
      <c r="M60" s="10"/>
    </row>
    <row r="61" spans="2:13" s="30" customFormat="1" ht="63.75" customHeight="1">
      <c r="B61" s="3" t="s">
        <v>57</v>
      </c>
      <c r="C61" s="10"/>
      <c r="D61" s="10">
        <f t="shared" si="5"/>
        <v>0</v>
      </c>
      <c r="E61" s="10"/>
      <c r="F61" s="10"/>
      <c r="G61" s="8"/>
      <c r="H61" s="32"/>
      <c r="I61" s="31"/>
      <c r="J61" s="76">
        <f t="shared" si="6"/>
        <v>0</v>
      </c>
      <c r="K61" s="70"/>
      <c r="L61" s="113"/>
      <c r="M61" s="10"/>
    </row>
    <row r="62" spans="1:13" ht="68.25" customHeight="1">
      <c r="A62" s="19">
        <v>9770</v>
      </c>
      <c r="B62" s="3" t="s">
        <v>20</v>
      </c>
      <c r="C62" s="8">
        <v>360000</v>
      </c>
      <c r="D62" s="10">
        <f t="shared" si="5"/>
        <v>300000</v>
      </c>
      <c r="E62" s="10">
        <v>300000</v>
      </c>
      <c r="F62" s="8"/>
      <c r="G62" s="8"/>
      <c r="H62" s="32"/>
      <c r="I62" s="33"/>
      <c r="J62" s="76">
        <f t="shared" si="6"/>
        <v>200000</v>
      </c>
      <c r="K62" s="68">
        <v>200000</v>
      </c>
      <c r="L62" s="108"/>
      <c r="M62" s="42"/>
    </row>
    <row r="63" spans="1:13" ht="58.5" customHeight="1">
      <c r="A63" s="19">
        <v>9770</v>
      </c>
      <c r="B63" s="3" t="s">
        <v>37</v>
      </c>
      <c r="C63" s="8"/>
      <c r="D63" s="10">
        <f t="shared" si="5"/>
        <v>160000</v>
      </c>
      <c r="E63" s="10">
        <v>160000</v>
      </c>
      <c r="F63" s="8"/>
      <c r="G63" s="8"/>
      <c r="H63" s="32"/>
      <c r="I63" s="33"/>
      <c r="J63" s="76">
        <f t="shared" si="6"/>
        <v>0</v>
      </c>
      <c r="K63" s="68"/>
      <c r="L63" s="108"/>
      <c r="M63" s="42"/>
    </row>
    <row r="64" spans="1:13" ht="253.5" customHeight="1">
      <c r="A64" s="19">
        <v>9770</v>
      </c>
      <c r="B64" s="6" t="s">
        <v>89</v>
      </c>
      <c r="C64" s="8">
        <v>343500</v>
      </c>
      <c r="D64" s="10">
        <f t="shared" si="5"/>
        <v>546700</v>
      </c>
      <c r="E64" s="10">
        <v>546700</v>
      </c>
      <c r="F64" s="8"/>
      <c r="G64" s="8"/>
      <c r="H64" s="32"/>
      <c r="I64" s="33"/>
      <c r="J64" s="76">
        <f t="shared" si="6"/>
        <v>346700</v>
      </c>
      <c r="K64" s="68">
        <v>346700</v>
      </c>
      <c r="L64" s="108"/>
      <c r="M64" s="42"/>
    </row>
    <row r="65" spans="2:13" ht="65.25" customHeight="1">
      <c r="B65" s="6" t="s">
        <v>87</v>
      </c>
      <c r="C65" s="8"/>
      <c r="D65" s="10">
        <f t="shared" si="5"/>
        <v>5000000</v>
      </c>
      <c r="E65" s="121"/>
      <c r="F65" s="120">
        <v>5000000</v>
      </c>
      <c r="G65" s="120"/>
      <c r="H65" s="122"/>
      <c r="I65" s="123"/>
      <c r="J65" s="76">
        <f t="shared" si="6"/>
        <v>2000000</v>
      </c>
      <c r="K65" s="124"/>
      <c r="L65" s="125">
        <v>2000000</v>
      </c>
      <c r="M65" s="121"/>
    </row>
    <row r="66" spans="2:13" ht="67.5" customHeight="1">
      <c r="B66" s="6" t="s">
        <v>101</v>
      </c>
      <c r="C66" s="8">
        <v>553000</v>
      </c>
      <c r="D66" s="10">
        <f t="shared" si="5"/>
        <v>663000</v>
      </c>
      <c r="E66" s="10">
        <v>663000</v>
      </c>
      <c r="F66" s="8"/>
      <c r="G66" s="8"/>
      <c r="H66" s="32"/>
      <c r="I66" s="33"/>
      <c r="J66" s="76">
        <f t="shared" si="6"/>
        <v>663000</v>
      </c>
      <c r="K66" s="130">
        <v>663000</v>
      </c>
      <c r="L66" s="108"/>
      <c r="M66" s="42"/>
    </row>
    <row r="67" spans="1:13" ht="120" customHeight="1">
      <c r="A67" s="19">
        <v>7361</v>
      </c>
      <c r="B67" s="6" t="s">
        <v>133</v>
      </c>
      <c r="C67" s="8"/>
      <c r="D67" s="10">
        <f t="shared" si="5"/>
        <v>1264020</v>
      </c>
      <c r="E67" s="10"/>
      <c r="F67" s="8">
        <v>1264020</v>
      </c>
      <c r="G67" s="8"/>
      <c r="H67" s="32"/>
      <c r="I67" s="33"/>
      <c r="J67" s="76">
        <f t="shared" si="6"/>
        <v>3264020</v>
      </c>
      <c r="K67" s="68"/>
      <c r="L67" s="108">
        <v>3264020</v>
      </c>
      <c r="M67" s="42"/>
    </row>
    <row r="68" spans="1:13" ht="69" customHeight="1">
      <c r="A68" s="19">
        <v>7350</v>
      </c>
      <c r="B68" s="6" t="s">
        <v>115</v>
      </c>
      <c r="C68" s="8">
        <v>200000</v>
      </c>
      <c r="D68" s="10">
        <f t="shared" si="5"/>
        <v>3000000</v>
      </c>
      <c r="E68" s="10"/>
      <c r="F68" s="8">
        <v>3000000</v>
      </c>
      <c r="G68" s="8"/>
      <c r="H68" s="32"/>
      <c r="I68" s="33"/>
      <c r="J68" s="76">
        <f t="shared" si="6"/>
        <v>1500000</v>
      </c>
      <c r="K68" s="68"/>
      <c r="L68" s="108">
        <v>1500000</v>
      </c>
      <c r="M68" s="42"/>
    </row>
    <row r="69" spans="1:13" ht="61.5" customHeight="1">
      <c r="A69" s="19">
        <v>7130</v>
      </c>
      <c r="B69" s="6" t="s">
        <v>103</v>
      </c>
      <c r="C69" s="8">
        <v>60000</v>
      </c>
      <c r="D69" s="10">
        <f t="shared" si="5"/>
        <v>60000</v>
      </c>
      <c r="E69" s="10"/>
      <c r="F69" s="8">
        <v>60000</v>
      </c>
      <c r="G69" s="8"/>
      <c r="H69" s="32"/>
      <c r="I69" s="33"/>
      <c r="J69" s="76">
        <f t="shared" si="6"/>
        <v>60000</v>
      </c>
      <c r="K69" s="68"/>
      <c r="L69" s="108">
        <v>60000</v>
      </c>
      <c r="M69" s="42"/>
    </row>
    <row r="70" spans="1:13" ht="61.5" customHeight="1">
      <c r="A70" s="19">
        <v>8313</v>
      </c>
      <c r="B70" s="6" t="s">
        <v>126</v>
      </c>
      <c r="C70" s="8">
        <v>72000</v>
      </c>
      <c r="D70" s="10">
        <f t="shared" si="5"/>
        <v>49000</v>
      </c>
      <c r="E70" s="10"/>
      <c r="F70" s="8">
        <v>49000</v>
      </c>
      <c r="G70" s="8"/>
      <c r="H70" s="32"/>
      <c r="I70" s="33"/>
      <c r="J70" s="76">
        <f t="shared" si="6"/>
        <v>49000</v>
      </c>
      <c r="K70" s="72"/>
      <c r="L70" s="72">
        <v>49000</v>
      </c>
      <c r="M70" s="129"/>
    </row>
    <row r="71" spans="1:13" ht="105" customHeight="1">
      <c r="A71" s="19">
        <v>9770</v>
      </c>
      <c r="B71" s="6" t="s">
        <v>127</v>
      </c>
      <c r="C71" s="8">
        <v>35800</v>
      </c>
      <c r="D71" s="10">
        <v>49926</v>
      </c>
      <c r="E71" s="10">
        <v>49926</v>
      </c>
      <c r="F71" s="8"/>
      <c r="G71" s="8"/>
      <c r="H71" s="32"/>
      <c r="I71" s="33"/>
      <c r="J71" s="76"/>
      <c r="K71" s="72"/>
      <c r="L71" s="72"/>
      <c r="M71" s="129"/>
    </row>
    <row r="72" spans="2:13" ht="33" customHeight="1">
      <c r="B72" s="133" t="s">
        <v>5</v>
      </c>
      <c r="C72" s="135">
        <f aca="true" t="shared" si="8" ref="C72:M72">C73+C79+C82+C84+C86</f>
        <v>44472904.28</v>
      </c>
      <c r="D72" s="135">
        <f t="shared" si="8"/>
        <v>44703408</v>
      </c>
      <c r="E72" s="135">
        <f t="shared" si="8"/>
        <v>42020608</v>
      </c>
      <c r="F72" s="135">
        <f t="shared" si="8"/>
        <v>1482800</v>
      </c>
      <c r="G72" s="135">
        <f t="shared" si="8"/>
        <v>1200000</v>
      </c>
      <c r="H72" s="135">
        <f t="shared" si="8"/>
        <v>0</v>
      </c>
      <c r="I72" s="136">
        <f t="shared" si="8"/>
        <v>0</v>
      </c>
      <c r="J72" s="137">
        <f t="shared" si="8"/>
        <v>33585226</v>
      </c>
      <c r="K72" s="77">
        <f t="shared" si="8"/>
        <v>32385226</v>
      </c>
      <c r="L72" s="77">
        <f t="shared" si="8"/>
        <v>0</v>
      </c>
      <c r="M72" s="77">
        <f t="shared" si="8"/>
        <v>1200000</v>
      </c>
    </row>
    <row r="73" spans="1:13" ht="93.75" customHeight="1">
      <c r="A73" s="19">
        <v>2010</v>
      </c>
      <c r="B73" s="4" t="s">
        <v>138</v>
      </c>
      <c r="C73" s="10">
        <v>30078728.9</v>
      </c>
      <c r="D73" s="10">
        <f>E73+F73+G73</f>
        <v>40098738</v>
      </c>
      <c r="E73" s="10">
        <v>37723738</v>
      </c>
      <c r="F73" s="10">
        <v>1175000</v>
      </c>
      <c r="G73" s="10">
        <v>1200000</v>
      </c>
      <c r="H73" s="163"/>
      <c r="I73" s="164"/>
      <c r="J73" s="76">
        <f>K73+L73+M73</f>
        <v>31585820</v>
      </c>
      <c r="K73" s="68">
        <f>K74+K75+K76+K77+K78</f>
        <v>30385820</v>
      </c>
      <c r="L73" s="72">
        <f>L74+L75+L76+L77+L78</f>
        <v>0</v>
      </c>
      <c r="M73" s="42">
        <v>1200000</v>
      </c>
    </row>
    <row r="74" spans="2:13" s="34" customFormat="1" ht="46.5" customHeight="1" hidden="1">
      <c r="B74" s="15" t="s">
        <v>60</v>
      </c>
      <c r="C74" s="16"/>
      <c r="D74" s="10">
        <f aca="true" t="shared" si="9" ref="D74:D86">E74+F74+G74</f>
        <v>33693269</v>
      </c>
      <c r="E74" s="16">
        <v>33693269</v>
      </c>
      <c r="F74" s="16"/>
      <c r="G74" s="16"/>
      <c r="H74" s="35"/>
      <c r="I74" s="36"/>
      <c r="J74" s="76">
        <f aca="true" t="shared" si="10" ref="J74:J85">K74+L74+M74</f>
        <v>26988500</v>
      </c>
      <c r="K74" s="69">
        <v>26988500</v>
      </c>
      <c r="L74" s="109"/>
      <c r="M74" s="118"/>
    </row>
    <row r="75" spans="2:13" s="34" customFormat="1" ht="46.5" customHeight="1" hidden="1">
      <c r="B75" s="15" t="s">
        <v>94</v>
      </c>
      <c r="C75" s="16"/>
      <c r="D75" s="10">
        <f t="shared" si="9"/>
        <v>35500</v>
      </c>
      <c r="E75" s="16">
        <v>35500</v>
      </c>
      <c r="F75" s="16"/>
      <c r="G75" s="16"/>
      <c r="H75" s="35"/>
      <c r="I75" s="36"/>
      <c r="J75" s="76">
        <f t="shared" si="10"/>
        <v>35500</v>
      </c>
      <c r="K75" s="69">
        <v>35500</v>
      </c>
      <c r="L75" s="109"/>
      <c r="M75" s="118"/>
    </row>
    <row r="76" spans="2:13" s="34" customFormat="1" ht="54" customHeight="1" hidden="1">
      <c r="B76" s="15" t="s">
        <v>61</v>
      </c>
      <c r="C76" s="16"/>
      <c r="D76" s="10">
        <f t="shared" si="9"/>
        <v>2490372</v>
      </c>
      <c r="E76" s="16">
        <v>2490372</v>
      </c>
      <c r="F76" s="16"/>
      <c r="G76" s="16"/>
      <c r="H76" s="35"/>
      <c r="I76" s="36"/>
      <c r="J76" s="76">
        <f t="shared" si="10"/>
        <v>2483518</v>
      </c>
      <c r="K76" s="69">
        <v>2483518</v>
      </c>
      <c r="L76" s="109"/>
      <c r="M76" s="118"/>
    </row>
    <row r="77" spans="2:13" s="34" customFormat="1" ht="58.5" customHeight="1" hidden="1">
      <c r="B77" s="15" t="s">
        <v>82</v>
      </c>
      <c r="C77" s="16"/>
      <c r="D77" s="10">
        <f t="shared" si="9"/>
        <v>1719014</v>
      </c>
      <c r="E77" s="16">
        <v>1504597</v>
      </c>
      <c r="F77" s="16">
        <v>214417</v>
      </c>
      <c r="G77" s="16"/>
      <c r="H77" s="35"/>
      <c r="I77" s="36"/>
      <c r="J77" s="76">
        <f t="shared" si="10"/>
        <v>378302</v>
      </c>
      <c r="K77" s="69">
        <v>378302</v>
      </c>
      <c r="L77" s="109"/>
      <c r="M77" s="118"/>
    </row>
    <row r="78" spans="2:13" s="34" customFormat="1" ht="58.5" customHeight="1" hidden="1">
      <c r="B78" s="15" t="s">
        <v>63</v>
      </c>
      <c r="C78" s="16"/>
      <c r="D78" s="10">
        <f t="shared" si="9"/>
        <v>2160583</v>
      </c>
      <c r="E78" s="16"/>
      <c r="F78" s="16">
        <v>960583</v>
      </c>
      <c r="G78" s="16">
        <v>1200000</v>
      </c>
      <c r="H78" s="35"/>
      <c r="I78" s="36"/>
      <c r="J78" s="76">
        <f t="shared" si="10"/>
        <v>1700000</v>
      </c>
      <c r="K78" s="127">
        <v>500000</v>
      </c>
      <c r="L78" s="109"/>
      <c r="M78" s="118">
        <v>1200000</v>
      </c>
    </row>
    <row r="79" spans="1:13" ht="62.25" customHeight="1">
      <c r="A79" s="19">
        <v>2111</v>
      </c>
      <c r="B79" s="4" t="s">
        <v>7</v>
      </c>
      <c r="C79" s="10">
        <v>11991762.38</v>
      </c>
      <c r="D79" s="10">
        <f t="shared" si="9"/>
        <v>3547770</v>
      </c>
      <c r="E79" s="10">
        <v>3239970</v>
      </c>
      <c r="F79" s="10">
        <v>307800</v>
      </c>
      <c r="G79" s="8"/>
      <c r="H79" s="163"/>
      <c r="I79" s="164"/>
      <c r="J79" s="76">
        <f t="shared" si="10"/>
        <v>1033506</v>
      </c>
      <c r="K79" s="68">
        <f>K80+K81</f>
        <v>1033506</v>
      </c>
      <c r="L79" s="72">
        <f>L80+L81</f>
        <v>0</v>
      </c>
      <c r="M79" s="42"/>
    </row>
    <row r="80" spans="2:13" s="34" customFormat="1" ht="1.5" customHeight="1">
      <c r="B80" s="15" t="s">
        <v>61</v>
      </c>
      <c r="C80" s="16"/>
      <c r="D80" s="10">
        <f t="shared" si="9"/>
        <v>700088</v>
      </c>
      <c r="E80" s="16">
        <v>700088</v>
      </c>
      <c r="F80" s="16"/>
      <c r="G80" s="16"/>
      <c r="H80" s="35"/>
      <c r="I80" s="36"/>
      <c r="J80" s="76">
        <f t="shared" si="10"/>
        <v>683506</v>
      </c>
      <c r="K80" s="69">
        <v>683506</v>
      </c>
      <c r="L80" s="114"/>
      <c r="M80" s="118"/>
    </row>
    <row r="81" spans="2:13" s="34" customFormat="1" ht="58.5" customHeight="1" hidden="1">
      <c r="B81" s="15" t="s">
        <v>63</v>
      </c>
      <c r="C81" s="16"/>
      <c r="D81" s="10">
        <f t="shared" si="9"/>
        <v>2847682</v>
      </c>
      <c r="E81" s="16">
        <v>2539882</v>
      </c>
      <c r="F81" s="16">
        <v>307800</v>
      </c>
      <c r="G81" s="16"/>
      <c r="H81" s="35"/>
      <c r="I81" s="36"/>
      <c r="J81" s="76">
        <f t="shared" si="10"/>
        <v>350000</v>
      </c>
      <c r="K81" s="69">
        <v>350000</v>
      </c>
      <c r="L81" s="114"/>
      <c r="M81" s="118"/>
    </row>
    <row r="82" spans="1:13" ht="93.75" customHeight="1">
      <c r="A82" s="19">
        <v>2144</v>
      </c>
      <c r="B82" s="4" t="s">
        <v>8</v>
      </c>
      <c r="C82" s="10">
        <v>610113</v>
      </c>
      <c r="D82" s="10">
        <f t="shared" si="9"/>
        <v>533600</v>
      </c>
      <c r="E82" s="10">
        <v>533600</v>
      </c>
      <c r="F82" s="8"/>
      <c r="G82" s="8"/>
      <c r="H82" s="26"/>
      <c r="I82" s="28"/>
      <c r="J82" s="76">
        <f t="shared" si="10"/>
        <v>533600</v>
      </c>
      <c r="K82" s="68">
        <v>533600</v>
      </c>
      <c r="L82" s="115"/>
      <c r="M82" s="42"/>
    </row>
    <row r="83" spans="2:13" s="34" customFormat="1" ht="47.25" customHeight="1" hidden="1">
      <c r="B83" s="15" t="s">
        <v>62</v>
      </c>
      <c r="C83" s="16"/>
      <c r="D83" s="10">
        <f t="shared" si="9"/>
        <v>533600</v>
      </c>
      <c r="E83" s="16">
        <v>533600</v>
      </c>
      <c r="F83" s="16"/>
      <c r="G83" s="16"/>
      <c r="H83" s="49"/>
      <c r="I83" s="51"/>
      <c r="J83" s="76">
        <f t="shared" si="10"/>
        <v>533600</v>
      </c>
      <c r="K83" s="69">
        <v>533600</v>
      </c>
      <c r="L83" s="114"/>
      <c r="M83" s="118"/>
    </row>
    <row r="84" spans="1:13" ht="45" customHeight="1">
      <c r="A84" s="19">
        <v>2146</v>
      </c>
      <c r="B84" s="4" t="s">
        <v>128</v>
      </c>
      <c r="C84" s="10">
        <v>1030300</v>
      </c>
      <c r="D84" s="10">
        <f t="shared" si="9"/>
        <v>233300</v>
      </c>
      <c r="E84" s="10">
        <v>233300</v>
      </c>
      <c r="F84" s="10"/>
      <c r="G84" s="10"/>
      <c r="H84" s="52"/>
      <c r="I84" s="53"/>
      <c r="J84" s="76">
        <f t="shared" si="10"/>
        <v>233300</v>
      </c>
      <c r="K84" s="68">
        <v>233300</v>
      </c>
      <c r="L84" s="115"/>
      <c r="M84" s="42"/>
    </row>
    <row r="85" spans="2:13" s="34" customFormat="1" ht="47.25" customHeight="1" hidden="1">
      <c r="B85" s="15" t="s">
        <v>62</v>
      </c>
      <c r="C85" s="16"/>
      <c r="D85" s="10">
        <f t="shared" si="9"/>
        <v>233300</v>
      </c>
      <c r="E85" s="16">
        <v>233300</v>
      </c>
      <c r="F85" s="16"/>
      <c r="G85" s="16"/>
      <c r="H85" s="49"/>
      <c r="I85" s="51"/>
      <c r="J85" s="76">
        <f t="shared" si="10"/>
        <v>233300</v>
      </c>
      <c r="K85" s="69">
        <v>233300</v>
      </c>
      <c r="L85" s="114"/>
      <c r="M85" s="118"/>
    </row>
    <row r="86" spans="1:13" ht="49.5" customHeight="1">
      <c r="A86" s="19">
        <v>2152</v>
      </c>
      <c r="B86" s="4" t="s">
        <v>29</v>
      </c>
      <c r="C86" s="10">
        <v>762000</v>
      </c>
      <c r="D86" s="10">
        <f t="shared" si="9"/>
        <v>290000</v>
      </c>
      <c r="E86" s="10">
        <v>290000</v>
      </c>
      <c r="F86" s="10"/>
      <c r="G86" s="10"/>
      <c r="H86" s="43"/>
      <c r="I86" s="53"/>
      <c r="J86" s="76">
        <f>K86+L86</f>
        <v>199000</v>
      </c>
      <c r="K86" s="128">
        <v>199000</v>
      </c>
      <c r="L86" s="115"/>
      <c r="M86" s="42"/>
    </row>
    <row r="87" spans="2:13" ht="57" customHeight="1">
      <c r="B87" s="133" t="s">
        <v>21</v>
      </c>
      <c r="C87" s="135">
        <f>C88+C93+C96+C97+C98+C99+C100+C101+C102+C103+C104+C105+C106+C107</f>
        <v>113648891.37</v>
      </c>
      <c r="D87" s="135">
        <f aca="true" t="shared" si="11" ref="D87:M87">D88+D93+D96+D97+D98+D99+D100+D101+D102+D103+D104+D105+D106+D107</f>
        <v>138422716</v>
      </c>
      <c r="E87" s="135">
        <f t="shared" si="11"/>
        <v>136797816</v>
      </c>
      <c r="F87" s="135">
        <f t="shared" si="11"/>
        <v>1600000</v>
      </c>
      <c r="G87" s="135">
        <f t="shared" si="11"/>
        <v>24900</v>
      </c>
      <c r="H87" s="135">
        <f t="shared" si="11"/>
        <v>0</v>
      </c>
      <c r="I87" s="136">
        <f t="shared" si="11"/>
        <v>0</v>
      </c>
      <c r="J87" s="137">
        <f t="shared" si="11"/>
        <v>125865540</v>
      </c>
      <c r="K87" s="77">
        <f t="shared" si="11"/>
        <v>125840640</v>
      </c>
      <c r="L87" s="77">
        <f t="shared" si="11"/>
        <v>0</v>
      </c>
      <c r="M87" s="77">
        <f t="shared" si="11"/>
        <v>24900</v>
      </c>
    </row>
    <row r="88" spans="2:13" ht="69" customHeight="1">
      <c r="B88" s="3" t="s">
        <v>129</v>
      </c>
      <c r="C88" s="10">
        <v>105387930.72</v>
      </c>
      <c r="D88" s="10">
        <f>E88+F88+G88</f>
        <v>124581332</v>
      </c>
      <c r="E88" s="10">
        <v>124579432</v>
      </c>
      <c r="F88" s="10"/>
      <c r="G88" s="10">
        <v>1900</v>
      </c>
      <c r="H88" s="21"/>
      <c r="J88" s="76">
        <f>K88+L88+M88-20000</f>
        <v>116618332</v>
      </c>
      <c r="K88" s="68">
        <f>K89+K90+K91+K92</f>
        <v>116636432</v>
      </c>
      <c r="L88" s="72">
        <f>L89+L90+L91+L92</f>
        <v>0</v>
      </c>
      <c r="M88" s="42">
        <v>1900</v>
      </c>
    </row>
    <row r="89" spans="2:13" s="34" customFormat="1" ht="1.5" customHeight="1">
      <c r="B89" s="17" t="s">
        <v>48</v>
      </c>
      <c r="C89" s="16">
        <v>13684925</v>
      </c>
      <c r="D89" s="10">
        <f aca="true" t="shared" si="12" ref="D89:D107">E89+F89+G89</f>
        <v>11596774</v>
      </c>
      <c r="E89" s="16">
        <v>11596774</v>
      </c>
      <c r="F89" s="16"/>
      <c r="G89" s="16"/>
      <c r="H89" s="38"/>
      <c r="J89" s="76">
        <f aca="true" t="shared" si="13" ref="J89:J107">K89+L89+M89</f>
        <v>11596774</v>
      </c>
      <c r="K89" s="69">
        <v>11596774</v>
      </c>
      <c r="L89" s="114"/>
      <c r="M89" s="118"/>
    </row>
    <row r="90" spans="2:13" s="34" customFormat="1" ht="141" customHeight="1" hidden="1">
      <c r="B90" s="17" t="s">
        <v>46</v>
      </c>
      <c r="C90" s="16">
        <v>616750</v>
      </c>
      <c r="D90" s="10">
        <f t="shared" si="12"/>
        <v>704900</v>
      </c>
      <c r="E90" s="16">
        <v>704900</v>
      </c>
      <c r="F90" s="16"/>
      <c r="G90" s="16"/>
      <c r="H90" s="38"/>
      <c r="J90" s="76">
        <f t="shared" si="13"/>
        <v>704900</v>
      </c>
      <c r="K90" s="69">
        <v>704900</v>
      </c>
      <c r="L90" s="114"/>
      <c r="M90" s="118"/>
    </row>
    <row r="91" spans="2:13" s="34" customFormat="1" ht="60" customHeight="1" hidden="1">
      <c r="B91" s="17" t="s">
        <v>43</v>
      </c>
      <c r="C91" s="16">
        <v>82984800</v>
      </c>
      <c r="D91" s="10">
        <f t="shared" si="12"/>
        <v>95334100</v>
      </c>
      <c r="E91" s="16">
        <v>95334100</v>
      </c>
      <c r="F91" s="16"/>
      <c r="G91" s="16"/>
      <c r="H91" s="38"/>
      <c r="J91" s="76">
        <f t="shared" si="13"/>
        <v>95334100</v>
      </c>
      <c r="K91" s="69">
        <v>95334100</v>
      </c>
      <c r="L91" s="114"/>
      <c r="M91" s="118"/>
    </row>
    <row r="92" spans="2:13" s="34" customFormat="1" ht="60" customHeight="1" hidden="1">
      <c r="B92" s="15" t="s">
        <v>63</v>
      </c>
      <c r="C92" s="16"/>
      <c r="D92" s="10">
        <f t="shared" si="12"/>
        <v>16945558</v>
      </c>
      <c r="E92" s="16">
        <v>16943658</v>
      </c>
      <c r="F92" s="16"/>
      <c r="G92" s="16">
        <v>1900</v>
      </c>
      <c r="H92" s="38"/>
      <c r="J92" s="76">
        <f t="shared" si="13"/>
        <v>9002558</v>
      </c>
      <c r="K92" s="69">
        <v>9000658</v>
      </c>
      <c r="L92" s="114"/>
      <c r="M92" s="118">
        <v>1900</v>
      </c>
    </row>
    <row r="93" spans="2:13" ht="63" customHeight="1">
      <c r="B93" s="3" t="s">
        <v>117</v>
      </c>
      <c r="C93" s="10">
        <f>C94+C95</f>
        <v>161720</v>
      </c>
      <c r="D93" s="10">
        <f t="shared" si="12"/>
        <v>3028720</v>
      </c>
      <c r="E93" s="10">
        <f aca="true" t="shared" si="14" ref="E93:L93">E94+E95</f>
        <v>1428720</v>
      </c>
      <c r="F93" s="10">
        <f t="shared" si="14"/>
        <v>1600000</v>
      </c>
      <c r="G93" s="10">
        <f t="shared" si="14"/>
        <v>0</v>
      </c>
      <c r="H93" s="10">
        <f t="shared" si="14"/>
        <v>0</v>
      </c>
      <c r="I93" s="10">
        <f t="shared" si="14"/>
        <v>0</v>
      </c>
      <c r="J93" s="76">
        <f>K93+L93+M93+20000</f>
        <v>1060760</v>
      </c>
      <c r="K93" s="10">
        <f t="shared" si="14"/>
        <v>1040760</v>
      </c>
      <c r="L93" s="107">
        <f t="shared" si="14"/>
        <v>0</v>
      </c>
      <c r="M93" s="42"/>
    </row>
    <row r="94" spans="2:13" ht="64.5" customHeight="1" hidden="1">
      <c r="B94" s="3" t="s">
        <v>116</v>
      </c>
      <c r="C94" s="10">
        <v>161720</v>
      </c>
      <c r="D94" s="10">
        <f t="shared" si="12"/>
        <v>1190720</v>
      </c>
      <c r="E94" s="10">
        <v>1190720</v>
      </c>
      <c r="F94" s="10"/>
      <c r="G94" s="10"/>
      <c r="H94" s="21"/>
      <c r="J94" s="76">
        <f t="shared" si="13"/>
        <v>1040760</v>
      </c>
      <c r="K94" s="68">
        <v>1040760</v>
      </c>
      <c r="L94" s="115"/>
      <c r="M94" s="42"/>
    </row>
    <row r="95" spans="2:13" ht="64.5" customHeight="1" hidden="1">
      <c r="B95" s="3" t="s">
        <v>118</v>
      </c>
      <c r="C95" s="10"/>
      <c r="D95" s="10">
        <f t="shared" si="12"/>
        <v>1838000</v>
      </c>
      <c r="E95" s="10">
        <v>238000</v>
      </c>
      <c r="F95" s="10">
        <v>1600000</v>
      </c>
      <c r="G95" s="10"/>
      <c r="H95" s="21"/>
      <c r="J95" s="76">
        <f t="shared" si="13"/>
        <v>0</v>
      </c>
      <c r="K95" s="68"/>
      <c r="L95" s="115"/>
      <c r="M95" s="42"/>
    </row>
    <row r="96" spans="2:13" ht="123" customHeight="1">
      <c r="B96" s="4" t="s">
        <v>67</v>
      </c>
      <c r="C96" s="10">
        <v>1106310.95</v>
      </c>
      <c r="D96" s="10">
        <f t="shared" si="12"/>
        <v>1368535</v>
      </c>
      <c r="E96" s="10">
        <v>1365535</v>
      </c>
      <c r="F96" s="10"/>
      <c r="G96" s="42">
        <v>3000</v>
      </c>
      <c r="H96" s="21"/>
      <c r="J96" s="76">
        <f t="shared" si="13"/>
        <v>1288535</v>
      </c>
      <c r="K96" s="68">
        <v>1285535</v>
      </c>
      <c r="L96" s="115"/>
      <c r="M96" s="42">
        <v>3000</v>
      </c>
    </row>
    <row r="97" spans="2:13" ht="95.25" customHeight="1">
      <c r="B97" s="4" t="s">
        <v>134</v>
      </c>
      <c r="C97" s="10">
        <v>653150</v>
      </c>
      <c r="D97" s="10">
        <f t="shared" si="12"/>
        <v>1005508</v>
      </c>
      <c r="E97" s="10">
        <v>1005508</v>
      </c>
      <c r="F97" s="10"/>
      <c r="G97" s="42"/>
      <c r="H97" s="21"/>
      <c r="J97" s="76">
        <f t="shared" si="13"/>
        <v>505508</v>
      </c>
      <c r="K97" s="68">
        <v>505508</v>
      </c>
      <c r="L97" s="115"/>
      <c r="M97" s="42"/>
    </row>
    <row r="98" spans="2:13" ht="63" customHeight="1">
      <c r="B98" s="4" t="s">
        <v>135</v>
      </c>
      <c r="C98" s="10">
        <v>1620000</v>
      </c>
      <c r="D98" s="10">
        <f t="shared" si="12"/>
        <v>2435650</v>
      </c>
      <c r="E98" s="10">
        <v>2435650</v>
      </c>
      <c r="F98" s="10"/>
      <c r="G98" s="42"/>
      <c r="H98" s="21"/>
      <c r="J98" s="76">
        <f t="shared" si="13"/>
        <v>1935650</v>
      </c>
      <c r="K98" s="68">
        <v>1935650</v>
      </c>
      <c r="L98" s="115"/>
      <c r="M98" s="42"/>
    </row>
    <row r="99" spans="2:13" ht="77.25" customHeight="1">
      <c r="B99" s="4" t="s">
        <v>130</v>
      </c>
      <c r="C99" s="10">
        <v>392925</v>
      </c>
      <c r="D99" s="10">
        <f t="shared" si="12"/>
        <v>329442</v>
      </c>
      <c r="E99" s="10">
        <v>329442</v>
      </c>
      <c r="F99" s="10"/>
      <c r="G99" s="42"/>
      <c r="H99" s="21"/>
      <c r="J99" s="76">
        <f t="shared" si="13"/>
        <v>309442</v>
      </c>
      <c r="K99" s="68">
        <v>309442</v>
      </c>
      <c r="L99" s="115"/>
      <c r="M99" s="42"/>
    </row>
    <row r="100" spans="2:13" ht="72" customHeight="1">
      <c r="B100" s="4" t="s">
        <v>131</v>
      </c>
      <c r="C100" s="10">
        <v>1852500</v>
      </c>
      <c r="D100" s="10">
        <f t="shared" si="12"/>
        <v>2533123</v>
      </c>
      <c r="E100" s="10">
        <v>2513123</v>
      </c>
      <c r="F100" s="10"/>
      <c r="G100" s="42">
        <v>20000</v>
      </c>
      <c r="H100" s="21"/>
      <c r="J100" s="76">
        <f t="shared" si="13"/>
        <v>1277123</v>
      </c>
      <c r="K100" s="68">
        <v>1257123</v>
      </c>
      <c r="L100" s="115"/>
      <c r="M100" s="42">
        <v>20000</v>
      </c>
    </row>
    <row r="101" spans="2:13" ht="120" customHeight="1">
      <c r="B101" s="4" t="s">
        <v>68</v>
      </c>
      <c r="C101" s="10">
        <v>50000</v>
      </c>
      <c r="D101" s="10">
        <f t="shared" si="12"/>
        <v>25340</v>
      </c>
      <c r="E101" s="10">
        <v>25340</v>
      </c>
      <c r="F101" s="10"/>
      <c r="G101" s="42"/>
      <c r="H101" s="21"/>
      <c r="J101" s="76">
        <f t="shared" si="13"/>
        <v>25340</v>
      </c>
      <c r="K101" s="68">
        <v>25340</v>
      </c>
      <c r="L101" s="115"/>
      <c r="M101" s="42"/>
    </row>
    <row r="102" spans="2:13" ht="58.5" customHeight="1">
      <c r="B102" s="4" t="s">
        <v>136</v>
      </c>
      <c r="C102" s="10">
        <v>199000</v>
      </c>
      <c r="D102" s="10">
        <f t="shared" si="12"/>
        <v>199000</v>
      </c>
      <c r="E102" s="10">
        <v>199000</v>
      </c>
      <c r="F102" s="10"/>
      <c r="G102" s="42"/>
      <c r="H102" s="21"/>
      <c r="J102" s="76">
        <f t="shared" si="13"/>
        <v>199000</v>
      </c>
      <c r="K102" s="72">
        <v>199000</v>
      </c>
      <c r="L102" s="115"/>
      <c r="M102" s="42"/>
    </row>
    <row r="103" spans="2:13" ht="53.25" customHeight="1">
      <c r="B103" s="5" t="s">
        <v>44</v>
      </c>
      <c r="C103" s="42">
        <v>506510</v>
      </c>
      <c r="D103" s="10">
        <f t="shared" si="12"/>
        <v>837684</v>
      </c>
      <c r="E103" s="42">
        <v>837684</v>
      </c>
      <c r="F103" s="42"/>
      <c r="G103" s="42"/>
      <c r="H103" s="21"/>
      <c r="J103" s="76">
        <f t="shared" si="13"/>
        <v>737684</v>
      </c>
      <c r="K103" s="72">
        <v>737684</v>
      </c>
      <c r="L103" s="115"/>
      <c r="M103" s="42"/>
    </row>
    <row r="104" spans="2:13" ht="71.25" customHeight="1">
      <c r="B104" s="5" t="s">
        <v>30</v>
      </c>
      <c r="C104" s="42">
        <v>109522.68</v>
      </c>
      <c r="D104" s="10">
        <f t="shared" si="12"/>
        <v>102200</v>
      </c>
      <c r="E104" s="42">
        <v>102200</v>
      </c>
      <c r="F104" s="42"/>
      <c r="G104" s="42"/>
      <c r="H104" s="21"/>
      <c r="J104" s="76">
        <f t="shared" si="13"/>
        <v>102200</v>
      </c>
      <c r="K104" s="72">
        <v>102200</v>
      </c>
      <c r="L104" s="115"/>
      <c r="M104" s="42"/>
    </row>
    <row r="105" spans="2:13" ht="96" customHeight="1">
      <c r="B105" s="4" t="s">
        <v>15</v>
      </c>
      <c r="C105" s="10">
        <v>1476822.02</v>
      </c>
      <c r="D105" s="10">
        <f t="shared" si="12"/>
        <v>1577182</v>
      </c>
      <c r="E105" s="10">
        <v>1577182</v>
      </c>
      <c r="F105" s="10"/>
      <c r="G105" s="10"/>
      <c r="H105" s="161"/>
      <c r="I105" s="162"/>
      <c r="J105" s="76">
        <f t="shared" si="13"/>
        <v>1506966</v>
      </c>
      <c r="K105" s="72">
        <v>1506966</v>
      </c>
      <c r="L105" s="115"/>
      <c r="M105" s="42"/>
    </row>
    <row r="106" spans="2:13" ht="135" customHeight="1">
      <c r="B106" s="14" t="s">
        <v>119</v>
      </c>
      <c r="C106" s="10">
        <v>20000</v>
      </c>
      <c r="D106" s="10">
        <f t="shared" si="12"/>
        <v>0</v>
      </c>
      <c r="E106" s="10"/>
      <c r="F106" s="10"/>
      <c r="G106" s="10"/>
      <c r="H106" s="43"/>
      <c r="I106" s="44"/>
      <c r="J106" s="76">
        <f t="shared" si="13"/>
        <v>200000</v>
      </c>
      <c r="K106" s="72">
        <v>200000</v>
      </c>
      <c r="L106" s="115"/>
      <c r="M106" s="42"/>
    </row>
    <row r="107" spans="2:13" ht="61.5" customHeight="1">
      <c r="B107" s="4" t="s">
        <v>45</v>
      </c>
      <c r="C107" s="10">
        <v>112500</v>
      </c>
      <c r="D107" s="10">
        <f t="shared" si="12"/>
        <v>399000</v>
      </c>
      <c r="E107" s="10">
        <v>399000</v>
      </c>
      <c r="F107" s="10"/>
      <c r="G107" s="10"/>
      <c r="H107" s="43"/>
      <c r="I107" s="44"/>
      <c r="J107" s="76">
        <f t="shared" si="13"/>
        <v>99000</v>
      </c>
      <c r="K107" s="72">
        <v>99000</v>
      </c>
      <c r="L107" s="115"/>
      <c r="M107" s="42"/>
    </row>
    <row r="108" spans="2:13" ht="51" customHeight="1">
      <c r="B108" s="133" t="s">
        <v>6</v>
      </c>
      <c r="C108" s="134">
        <f>D108+E108+F108</f>
        <v>25305376</v>
      </c>
      <c r="D108" s="134">
        <f>E108+F108+G108</f>
        <v>12677988</v>
      </c>
      <c r="E108" s="135">
        <f aca="true" t="shared" si="15" ref="E108:M108">E109+E110+E111+E112+E116+E117</f>
        <v>12627388</v>
      </c>
      <c r="F108" s="135">
        <f t="shared" si="15"/>
        <v>0</v>
      </c>
      <c r="G108" s="135">
        <f t="shared" si="15"/>
        <v>50600</v>
      </c>
      <c r="H108" s="135">
        <f t="shared" si="15"/>
        <v>0</v>
      </c>
      <c r="I108" s="136">
        <f t="shared" si="15"/>
        <v>0</v>
      </c>
      <c r="J108" s="137">
        <f t="shared" si="15"/>
        <v>10651408</v>
      </c>
      <c r="K108" s="77">
        <f t="shared" si="15"/>
        <v>10600808</v>
      </c>
      <c r="L108" s="77">
        <f t="shared" si="15"/>
        <v>0</v>
      </c>
      <c r="M108" s="77">
        <f t="shared" si="15"/>
        <v>50600</v>
      </c>
    </row>
    <row r="109" spans="2:13" ht="51" customHeight="1">
      <c r="B109" s="4" t="s">
        <v>9</v>
      </c>
      <c r="C109" s="10">
        <v>2313100</v>
      </c>
      <c r="D109" s="10">
        <f>E109+F109+G109</f>
        <v>2840769</v>
      </c>
      <c r="E109" s="10">
        <v>2839169</v>
      </c>
      <c r="F109" s="10"/>
      <c r="G109" s="10">
        <v>1600</v>
      </c>
      <c r="H109" s="45"/>
      <c r="J109" s="76">
        <f>K109:K110+L109+M109</f>
        <v>2376769</v>
      </c>
      <c r="K109" s="72">
        <v>2375169</v>
      </c>
      <c r="L109" s="115"/>
      <c r="M109" s="42">
        <v>1600</v>
      </c>
    </row>
    <row r="110" spans="2:13" ht="45.75" customHeight="1">
      <c r="B110" s="4" t="s">
        <v>10</v>
      </c>
      <c r="C110" s="10">
        <v>209714</v>
      </c>
      <c r="D110" s="10">
        <f aca="true" t="shared" si="16" ref="D110:D117">E110+F110+G110</f>
        <v>250190</v>
      </c>
      <c r="E110" s="10">
        <v>250190</v>
      </c>
      <c r="F110" s="10"/>
      <c r="G110" s="10"/>
      <c r="H110" s="45"/>
      <c r="J110" s="76">
        <f aca="true" t="shared" si="17" ref="J110:J116">K110:K111+L110+M110</f>
        <v>230190</v>
      </c>
      <c r="K110" s="72">
        <v>230190</v>
      </c>
      <c r="L110" s="115"/>
      <c r="M110" s="42"/>
    </row>
    <row r="111" spans="2:13" ht="74.25" customHeight="1">
      <c r="B111" s="4" t="s">
        <v>11</v>
      </c>
      <c r="C111" s="10">
        <v>4322318</v>
      </c>
      <c r="D111" s="10">
        <f t="shared" si="16"/>
        <v>5655852</v>
      </c>
      <c r="E111" s="10">
        <v>5614852</v>
      </c>
      <c r="F111" s="10"/>
      <c r="G111" s="10">
        <v>41000</v>
      </c>
      <c r="H111" s="45"/>
      <c r="J111" s="76">
        <f t="shared" si="17"/>
        <v>4655852</v>
      </c>
      <c r="K111" s="72">
        <v>4614852</v>
      </c>
      <c r="L111" s="115"/>
      <c r="M111" s="42">
        <v>41000</v>
      </c>
    </row>
    <row r="112" spans="2:13" ht="60" customHeight="1">
      <c r="B112" s="37" t="s">
        <v>71</v>
      </c>
      <c r="C112" s="46">
        <v>2420934</v>
      </c>
      <c r="D112" s="10">
        <f t="shared" si="16"/>
        <v>2661732</v>
      </c>
      <c r="E112" s="47">
        <v>2653732</v>
      </c>
      <c r="F112" s="10"/>
      <c r="G112" s="10">
        <v>8000</v>
      </c>
      <c r="H112" s="43"/>
      <c r="J112" s="76">
        <f t="shared" si="17"/>
        <v>2271152</v>
      </c>
      <c r="K112" s="62">
        <f>K113+K114+K115</f>
        <v>2263152</v>
      </c>
      <c r="L112" s="72">
        <f>L113+L114+L115</f>
        <v>0</v>
      </c>
      <c r="M112" s="42">
        <v>8000</v>
      </c>
    </row>
    <row r="113" spans="2:13" s="34" customFormat="1" ht="60" customHeight="1" hidden="1">
      <c r="B113" s="15" t="s">
        <v>65</v>
      </c>
      <c r="C113" s="16"/>
      <c r="D113" s="10">
        <f t="shared" si="16"/>
        <v>317522</v>
      </c>
      <c r="E113" s="16">
        <v>317522</v>
      </c>
      <c r="F113" s="16"/>
      <c r="G113" s="16"/>
      <c r="H113" s="48"/>
      <c r="J113" s="76">
        <f t="shared" si="17"/>
        <v>292404</v>
      </c>
      <c r="K113" s="73">
        <v>292404</v>
      </c>
      <c r="L113" s="114"/>
      <c r="M113" s="118"/>
    </row>
    <row r="114" spans="2:13" s="34" customFormat="1" ht="60" customHeight="1" hidden="1">
      <c r="B114" s="15" t="s">
        <v>66</v>
      </c>
      <c r="C114" s="16"/>
      <c r="D114" s="10">
        <f t="shared" si="16"/>
        <v>15462</v>
      </c>
      <c r="E114" s="16">
        <v>15462</v>
      </c>
      <c r="F114" s="16"/>
      <c r="G114" s="16"/>
      <c r="H114" s="48"/>
      <c r="J114" s="76">
        <f t="shared" si="17"/>
        <v>0</v>
      </c>
      <c r="K114" s="73"/>
      <c r="L114" s="114"/>
      <c r="M114" s="118"/>
    </row>
    <row r="115" spans="2:13" s="34" customFormat="1" ht="60" customHeight="1" hidden="1">
      <c r="B115" s="15" t="s">
        <v>63</v>
      </c>
      <c r="C115" s="16"/>
      <c r="D115" s="10">
        <f t="shared" si="16"/>
        <v>2328748</v>
      </c>
      <c r="E115" s="16">
        <v>2320748</v>
      </c>
      <c r="F115" s="16"/>
      <c r="G115" s="16">
        <v>8000</v>
      </c>
      <c r="H115" s="48"/>
      <c r="J115" s="76">
        <f t="shared" si="17"/>
        <v>1978748</v>
      </c>
      <c r="K115" s="73">
        <v>1970748</v>
      </c>
      <c r="L115" s="114"/>
      <c r="M115" s="118">
        <v>8000</v>
      </c>
    </row>
    <row r="116" spans="2:13" ht="53.25" customHeight="1">
      <c r="B116" s="4" t="s">
        <v>12</v>
      </c>
      <c r="C116" s="10">
        <v>481500</v>
      </c>
      <c r="D116" s="10">
        <f t="shared" si="16"/>
        <v>587437</v>
      </c>
      <c r="E116" s="10">
        <v>587437</v>
      </c>
      <c r="F116" s="10"/>
      <c r="G116" s="10"/>
      <c r="H116" s="45"/>
      <c r="J116" s="76">
        <f t="shared" si="17"/>
        <v>577437</v>
      </c>
      <c r="K116" s="72">
        <v>577437</v>
      </c>
      <c r="L116" s="115"/>
      <c r="M116" s="42"/>
    </row>
    <row r="117" spans="2:13" ht="53.25" customHeight="1" thickBot="1">
      <c r="B117" s="37" t="s">
        <v>44</v>
      </c>
      <c r="C117" s="47">
        <v>343450</v>
      </c>
      <c r="D117" s="10">
        <f t="shared" si="16"/>
        <v>682008</v>
      </c>
      <c r="E117" s="47">
        <v>682008</v>
      </c>
      <c r="F117" s="47"/>
      <c r="G117" s="47"/>
      <c r="H117" s="45"/>
      <c r="J117" s="76">
        <v>540008</v>
      </c>
      <c r="K117" s="79">
        <v>540008</v>
      </c>
      <c r="L117" s="116"/>
      <c r="M117" s="42"/>
    </row>
    <row r="118" spans="2:20" ht="53.25" customHeight="1" thickBot="1">
      <c r="B118" s="85" t="s">
        <v>73</v>
      </c>
      <c r="C118" s="86">
        <f>C31+C87+C108</f>
        <v>243255780.84</v>
      </c>
      <c r="D118" s="86">
        <f>D31+D87+D108</f>
        <v>289523848</v>
      </c>
      <c r="E118" s="86">
        <f aca="true" t="shared" si="18" ref="E118:M118">E31+E87+E108</f>
        <v>265210528</v>
      </c>
      <c r="F118" s="86">
        <f t="shared" si="18"/>
        <v>18242820</v>
      </c>
      <c r="G118" s="86">
        <f t="shared" si="18"/>
        <v>3158500</v>
      </c>
      <c r="H118" s="86">
        <f t="shared" si="18"/>
        <v>0</v>
      </c>
      <c r="I118" s="87">
        <f t="shared" si="18"/>
        <v>1227338</v>
      </c>
      <c r="J118" s="88">
        <f t="shared" si="18"/>
        <v>251667111</v>
      </c>
      <c r="K118" s="89">
        <f t="shared" si="18"/>
        <v>236148591</v>
      </c>
      <c r="L118" s="87">
        <f t="shared" si="18"/>
        <v>12360020</v>
      </c>
      <c r="M118" s="87">
        <f t="shared" si="18"/>
        <v>3158500</v>
      </c>
      <c r="N118" s="25"/>
      <c r="O118" s="25"/>
      <c r="P118" s="25"/>
      <c r="Q118" s="25"/>
      <c r="R118" s="25"/>
      <c r="S118" s="25"/>
      <c r="T118" s="25"/>
    </row>
    <row r="119" spans="2:13" s="38" customFormat="1" ht="45" customHeight="1" hidden="1">
      <c r="B119" s="80" t="s">
        <v>2</v>
      </c>
      <c r="C119" s="80"/>
      <c r="D119" s="81">
        <f aca="true" t="shared" si="19" ref="D119:K119">D91</f>
        <v>95334100</v>
      </c>
      <c r="E119" s="81">
        <f t="shared" si="19"/>
        <v>95334100</v>
      </c>
      <c r="F119" s="81">
        <f t="shared" si="19"/>
        <v>0</v>
      </c>
      <c r="G119" s="81">
        <f t="shared" si="19"/>
        <v>0</v>
      </c>
      <c r="H119" s="81">
        <f t="shared" si="19"/>
        <v>0</v>
      </c>
      <c r="I119" s="82">
        <f t="shared" si="19"/>
        <v>0</v>
      </c>
      <c r="J119" s="83">
        <f t="shared" si="19"/>
        <v>95334100</v>
      </c>
      <c r="K119" s="84">
        <f t="shared" si="19"/>
        <v>95334100</v>
      </c>
      <c r="L119" s="82"/>
      <c r="M119" s="118"/>
    </row>
    <row r="120" spans="2:13" s="38" customFormat="1" ht="45" customHeight="1" hidden="1">
      <c r="B120" s="39" t="s">
        <v>80</v>
      </c>
      <c r="C120" s="39"/>
      <c r="D120" s="40">
        <f aca="true" t="shared" si="20" ref="D120:K120">D90</f>
        <v>704900</v>
      </c>
      <c r="E120" s="40">
        <f t="shared" si="20"/>
        <v>704900</v>
      </c>
      <c r="F120" s="40">
        <f t="shared" si="20"/>
        <v>0</v>
      </c>
      <c r="G120" s="40">
        <f t="shared" si="20"/>
        <v>0</v>
      </c>
      <c r="H120" s="40">
        <f t="shared" si="20"/>
        <v>0</v>
      </c>
      <c r="I120" s="61">
        <f t="shared" si="20"/>
        <v>0</v>
      </c>
      <c r="J120" s="78">
        <f t="shared" si="20"/>
        <v>704900</v>
      </c>
      <c r="K120" s="74">
        <f t="shared" si="20"/>
        <v>704900</v>
      </c>
      <c r="L120" s="61"/>
      <c r="M120" s="118"/>
    </row>
    <row r="121" spans="2:13" s="38" customFormat="1" ht="30.75" customHeight="1" hidden="1">
      <c r="B121" s="39" t="s">
        <v>86</v>
      </c>
      <c r="C121" s="39"/>
      <c r="D121" s="40">
        <f>D94</f>
        <v>1190720</v>
      </c>
      <c r="E121" s="40">
        <f aca="true" t="shared" si="21" ref="E121:L121">E94</f>
        <v>1190720</v>
      </c>
      <c r="F121" s="40">
        <f t="shared" si="21"/>
        <v>0</v>
      </c>
      <c r="G121" s="40">
        <f t="shared" si="21"/>
        <v>0</v>
      </c>
      <c r="H121" s="40">
        <f t="shared" si="21"/>
        <v>0</v>
      </c>
      <c r="I121" s="40">
        <f t="shared" si="21"/>
        <v>0</v>
      </c>
      <c r="J121" s="40">
        <f t="shared" si="21"/>
        <v>1040760</v>
      </c>
      <c r="K121" s="40">
        <f t="shared" si="21"/>
        <v>1040760</v>
      </c>
      <c r="L121" s="61">
        <f t="shared" si="21"/>
        <v>0</v>
      </c>
      <c r="M121" s="118"/>
    </row>
    <row r="122" spans="2:14" s="38" customFormat="1" ht="45" customHeight="1" hidden="1">
      <c r="B122" s="40" t="s">
        <v>74</v>
      </c>
      <c r="C122" s="39"/>
      <c r="D122" s="40">
        <f aca="true" t="shared" si="22" ref="D122:K123">D74</f>
        <v>33693269</v>
      </c>
      <c r="E122" s="40">
        <f t="shared" si="22"/>
        <v>33693269</v>
      </c>
      <c r="F122" s="40">
        <f t="shared" si="22"/>
        <v>0</v>
      </c>
      <c r="G122" s="40">
        <f t="shared" si="22"/>
        <v>0</v>
      </c>
      <c r="H122" s="40">
        <f t="shared" si="22"/>
        <v>0</v>
      </c>
      <c r="I122" s="61">
        <f t="shared" si="22"/>
        <v>0</v>
      </c>
      <c r="J122" s="78">
        <f t="shared" si="22"/>
        <v>26988500</v>
      </c>
      <c r="K122" s="74">
        <f t="shared" si="22"/>
        <v>26988500</v>
      </c>
      <c r="L122" s="61"/>
      <c r="M122" s="118"/>
      <c r="N122" s="131"/>
    </row>
    <row r="123" spans="2:13" s="38" customFormat="1" ht="45" customHeight="1" hidden="1">
      <c r="B123" s="39" t="s">
        <v>75</v>
      </c>
      <c r="C123" s="39"/>
      <c r="D123" s="40">
        <f t="shared" si="22"/>
        <v>35500</v>
      </c>
      <c r="E123" s="40">
        <f t="shared" si="22"/>
        <v>35500</v>
      </c>
      <c r="F123" s="40">
        <f t="shared" si="22"/>
        <v>0</v>
      </c>
      <c r="G123" s="40">
        <f t="shared" si="22"/>
        <v>0</v>
      </c>
      <c r="H123" s="40">
        <f t="shared" si="22"/>
        <v>0</v>
      </c>
      <c r="I123" s="61">
        <f t="shared" si="22"/>
        <v>0</v>
      </c>
      <c r="J123" s="78">
        <f t="shared" si="22"/>
        <v>35500</v>
      </c>
      <c r="K123" s="74">
        <f t="shared" si="22"/>
        <v>35500</v>
      </c>
      <c r="L123" s="61"/>
      <c r="M123" s="118"/>
    </row>
    <row r="124" spans="2:13" s="38" customFormat="1" ht="45" customHeight="1" hidden="1">
      <c r="B124" s="39" t="s">
        <v>76</v>
      </c>
      <c r="C124" s="39"/>
      <c r="D124" s="40">
        <f aca="true" t="shared" si="23" ref="D124:K124">D83</f>
        <v>533600</v>
      </c>
      <c r="E124" s="40">
        <f t="shared" si="23"/>
        <v>533600</v>
      </c>
      <c r="F124" s="40">
        <f t="shared" si="23"/>
        <v>0</v>
      </c>
      <c r="G124" s="40">
        <f t="shared" si="23"/>
        <v>0</v>
      </c>
      <c r="H124" s="40">
        <f t="shared" si="23"/>
        <v>0</v>
      </c>
      <c r="I124" s="61">
        <f t="shared" si="23"/>
        <v>0</v>
      </c>
      <c r="J124" s="78">
        <f t="shared" si="23"/>
        <v>533600</v>
      </c>
      <c r="K124" s="74">
        <f t="shared" si="23"/>
        <v>533600</v>
      </c>
      <c r="L124" s="61"/>
      <c r="M124" s="118"/>
    </row>
    <row r="125" spans="2:13" s="38" customFormat="1" ht="45" customHeight="1" hidden="1">
      <c r="B125" s="39" t="s">
        <v>79</v>
      </c>
      <c r="C125" s="39"/>
      <c r="D125" s="40">
        <f aca="true" t="shared" si="24" ref="D125:K125">D85</f>
        <v>233300</v>
      </c>
      <c r="E125" s="40">
        <f t="shared" si="24"/>
        <v>233300</v>
      </c>
      <c r="F125" s="40">
        <f t="shared" si="24"/>
        <v>0</v>
      </c>
      <c r="G125" s="40">
        <f t="shared" si="24"/>
        <v>0</v>
      </c>
      <c r="H125" s="40">
        <f t="shared" si="24"/>
        <v>0</v>
      </c>
      <c r="I125" s="61">
        <f t="shared" si="24"/>
        <v>0</v>
      </c>
      <c r="J125" s="78">
        <f t="shared" si="24"/>
        <v>233300</v>
      </c>
      <c r="K125" s="74">
        <f t="shared" si="24"/>
        <v>233300</v>
      </c>
      <c r="L125" s="61"/>
      <c r="M125" s="118"/>
    </row>
    <row r="126" spans="2:13" s="38" customFormat="1" ht="45" customHeight="1" hidden="1">
      <c r="B126" s="39" t="s">
        <v>81</v>
      </c>
      <c r="C126" s="39"/>
      <c r="D126" s="40">
        <f aca="true" t="shared" si="25" ref="D126:K126">D76+D80+D89</f>
        <v>14787234</v>
      </c>
      <c r="E126" s="40">
        <f t="shared" si="25"/>
        <v>14787234</v>
      </c>
      <c r="F126" s="40">
        <f t="shared" si="25"/>
        <v>0</v>
      </c>
      <c r="G126" s="40">
        <f t="shared" si="25"/>
        <v>0</v>
      </c>
      <c r="H126" s="40">
        <f t="shared" si="25"/>
        <v>0</v>
      </c>
      <c r="I126" s="61">
        <f t="shared" si="25"/>
        <v>0</v>
      </c>
      <c r="J126" s="78">
        <f t="shared" si="25"/>
        <v>14763798</v>
      </c>
      <c r="K126" s="74">
        <f t="shared" si="25"/>
        <v>14763798</v>
      </c>
      <c r="L126" s="61"/>
      <c r="M126" s="118"/>
    </row>
    <row r="127" spans="2:13" s="38" customFormat="1" ht="45" customHeight="1" hidden="1">
      <c r="B127" s="39" t="s">
        <v>85</v>
      </c>
      <c r="C127" s="39"/>
      <c r="D127" s="40">
        <f aca="true" t="shared" si="26" ref="D127:M127">D49</f>
        <v>160000</v>
      </c>
      <c r="E127" s="40">
        <f t="shared" si="26"/>
        <v>0</v>
      </c>
      <c r="F127" s="40">
        <f t="shared" si="26"/>
        <v>160000</v>
      </c>
      <c r="G127" s="40">
        <f t="shared" si="26"/>
        <v>0</v>
      </c>
      <c r="H127" s="40">
        <f t="shared" si="26"/>
        <v>0</v>
      </c>
      <c r="I127" s="61">
        <f t="shared" si="26"/>
        <v>0</v>
      </c>
      <c r="J127" s="78">
        <f t="shared" si="26"/>
        <v>160000</v>
      </c>
      <c r="K127" s="78">
        <f t="shared" si="26"/>
        <v>0</v>
      </c>
      <c r="L127" s="78">
        <f t="shared" si="26"/>
        <v>160000</v>
      </c>
      <c r="M127" s="78">
        <f t="shared" si="26"/>
        <v>0</v>
      </c>
    </row>
    <row r="128" spans="2:13" s="38" customFormat="1" ht="58.5" customHeight="1" hidden="1">
      <c r="B128" s="41" t="s">
        <v>78</v>
      </c>
      <c r="C128" s="39"/>
      <c r="D128" s="40">
        <f aca="true" t="shared" si="27" ref="D128:K128">D34+D37+D41+D77+D113+D114</f>
        <v>2729059</v>
      </c>
      <c r="E128" s="40">
        <f t="shared" si="27"/>
        <v>2514642</v>
      </c>
      <c r="F128" s="40">
        <f t="shared" si="27"/>
        <v>214417</v>
      </c>
      <c r="G128" s="40">
        <f t="shared" si="27"/>
        <v>0</v>
      </c>
      <c r="H128" s="40">
        <f t="shared" si="27"/>
        <v>0</v>
      </c>
      <c r="I128" s="61">
        <f t="shared" si="27"/>
        <v>0</v>
      </c>
      <c r="J128" s="78">
        <f t="shared" si="27"/>
        <v>825753</v>
      </c>
      <c r="K128" s="74">
        <f t="shared" si="27"/>
        <v>825753</v>
      </c>
      <c r="L128" s="61"/>
      <c r="M128" s="118"/>
    </row>
    <row r="129" spans="2:13" s="38" customFormat="1" ht="58.5" customHeight="1" hidden="1">
      <c r="B129" s="41" t="s">
        <v>18</v>
      </c>
      <c r="C129" s="39"/>
      <c r="D129" s="40">
        <f>D6</f>
        <v>23200700</v>
      </c>
      <c r="E129" s="40">
        <f aca="true" t="shared" si="28" ref="E129:L129">E6</f>
        <v>23200700</v>
      </c>
      <c r="F129" s="40">
        <f t="shared" si="28"/>
        <v>0</v>
      </c>
      <c r="G129" s="40">
        <f t="shared" si="28"/>
        <v>0</v>
      </c>
      <c r="H129" s="40">
        <f t="shared" si="28"/>
        <v>0</v>
      </c>
      <c r="I129" s="40">
        <f t="shared" si="28"/>
        <v>0</v>
      </c>
      <c r="J129" s="40">
        <f t="shared" si="28"/>
        <v>23200700</v>
      </c>
      <c r="K129" s="40">
        <f t="shared" si="28"/>
        <v>23200700</v>
      </c>
      <c r="L129" s="61">
        <f t="shared" si="28"/>
        <v>0</v>
      </c>
      <c r="M129" s="118"/>
    </row>
    <row r="130" spans="2:13" s="38" customFormat="1" ht="52.5" customHeight="1" hidden="1">
      <c r="B130" s="39" t="s">
        <v>77</v>
      </c>
      <c r="C130" s="39"/>
      <c r="D130" s="40">
        <f>D32+D35+D39+D42+D43+D44+D45+D46+D47+D50+D51+D52+D53+D54+D55+D56+D57+D58+D59+D60+D61+D62+D63+D64+D65+D66+D67+D68+D69+D70+D71+D78+D81+D86+D92+D96+D97+D98+D99+D100+D101+D102+D103+D104+D105+D106+D107+D109+D110+D111+D115+D116+D117+D95</f>
        <v>116921466</v>
      </c>
      <c r="E130" s="40">
        <f aca="true" t="shared" si="29" ref="E130:M130">E32+E35+E39+E42+E43+E44+E45+E46+E47+E50+E51+E52+E53+E54+E55+E56+E57+E58+E59+E60+E61+E62+E63+E64+E65+E66+E67+E68+E69+E70+E71+E78+E81+E86+E92+E96+E97+E98+E99+E100+E101+E102+E103+E104+E105+E106+E107+E109+E110+E111+E115+E116+E117+E95</f>
        <v>92982563</v>
      </c>
      <c r="F130" s="40">
        <f t="shared" si="29"/>
        <v>17868403</v>
      </c>
      <c r="G130" s="40">
        <f t="shared" si="29"/>
        <v>3158500</v>
      </c>
      <c r="H130" s="40">
        <f t="shared" si="29"/>
        <v>0</v>
      </c>
      <c r="I130" s="40">
        <f t="shared" si="29"/>
        <v>0</v>
      </c>
      <c r="J130" s="40">
        <f t="shared" si="29"/>
        <v>87846200</v>
      </c>
      <c r="K130" s="40">
        <f t="shared" si="29"/>
        <v>72487680</v>
      </c>
      <c r="L130" s="40">
        <f t="shared" si="29"/>
        <v>12200020</v>
      </c>
      <c r="M130" s="40">
        <f t="shared" si="29"/>
        <v>3158500</v>
      </c>
    </row>
    <row r="131" spans="2:13" ht="45" customHeight="1" hidden="1">
      <c r="B131" s="21" t="s">
        <v>88</v>
      </c>
      <c r="C131" s="21"/>
      <c r="D131" s="119">
        <f>SUM(D119:D130)</f>
        <v>289523848</v>
      </c>
      <c r="E131" s="119">
        <f aca="true" t="shared" si="30" ref="E131:L131">SUM(E119:E130)</f>
        <v>265210528</v>
      </c>
      <c r="F131" s="119">
        <f t="shared" si="30"/>
        <v>18242820</v>
      </c>
      <c r="G131" s="119">
        <f t="shared" si="30"/>
        <v>3158500</v>
      </c>
      <c r="H131" s="119">
        <f t="shared" si="30"/>
        <v>0</v>
      </c>
      <c r="I131" s="119">
        <f t="shared" si="30"/>
        <v>0</v>
      </c>
      <c r="J131" s="119">
        <f t="shared" si="30"/>
        <v>251667111</v>
      </c>
      <c r="K131" s="119">
        <f t="shared" si="30"/>
        <v>236148591</v>
      </c>
      <c r="L131" s="119">
        <f t="shared" si="30"/>
        <v>12360020</v>
      </c>
      <c r="M131" s="42">
        <f>D131-D28</f>
        <v>37856737</v>
      </c>
    </row>
    <row r="132" ht="45.75" customHeight="1">
      <c r="E132" s="25"/>
    </row>
    <row r="133" ht="45.75" customHeight="1">
      <c r="E133" s="25"/>
    </row>
    <row r="134" ht="45.75" customHeight="1"/>
    <row r="135" ht="45.75" customHeight="1"/>
  </sheetData>
  <sheetProtection/>
  <mergeCells count="14">
    <mergeCell ref="H105:I105"/>
    <mergeCell ref="H73:I73"/>
    <mergeCell ref="H79:I79"/>
    <mergeCell ref="J2:L2"/>
    <mergeCell ref="J29:L29"/>
    <mergeCell ref="D29:G29"/>
    <mergeCell ref="D3:D4"/>
    <mergeCell ref="K3:M3"/>
    <mergeCell ref="E3:G3"/>
    <mergeCell ref="B1:L1"/>
    <mergeCell ref="D2:G2"/>
    <mergeCell ref="J3:J4"/>
    <mergeCell ref="B3:B4"/>
    <mergeCell ref="C3:C4"/>
  </mergeCells>
  <printOptions/>
  <pageMargins left="0.1968503937007874" right="0.15748031496062992" top="0.3937007874015748" bottom="0.3937007874015748" header="0.5118110236220472" footer="0.5118110236220472"/>
  <pageSetup fitToHeight="6" fitToWidth="1" horizontalDpi="600" verticalDpi="600" orientation="portrait" paperSize="9" scale="58" r:id="rId1"/>
  <rowBreaks count="5" manualBreakCount="5">
    <brk id="28" min="1" max="12" man="1"/>
    <brk id="52" min="1" max="12" man="1"/>
    <brk id="71" min="1" max="12" man="1"/>
    <brk id="86" min="1" max="12" man="1"/>
    <brk id="107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view="pageBreakPreview" zoomScale="60" zoomScalePageLayoutView="0" workbookViewId="0" topLeftCell="A1">
      <selection activeCell="D5" sqref="D5"/>
    </sheetView>
  </sheetViews>
  <sheetFormatPr defaultColWidth="9.125" defaultRowHeight="12.75"/>
  <cols>
    <col min="1" max="1" width="25.875" style="95" customWidth="1"/>
    <col min="2" max="2" width="20.125" style="95" customWidth="1"/>
    <col min="3" max="3" width="21.875" style="95" customWidth="1"/>
    <col min="4" max="4" width="19.50390625" style="95" customWidth="1"/>
    <col min="5" max="5" width="20.50390625" style="95" customWidth="1"/>
    <col min="6" max="6" width="18.875" style="95" customWidth="1"/>
    <col min="7" max="16384" width="9.125" style="95" customWidth="1"/>
  </cols>
  <sheetData>
    <row r="2" spans="1:6" ht="44.25" customHeight="1">
      <c r="A2" s="171" t="s">
        <v>111</v>
      </c>
      <c r="B2" s="171" t="s">
        <v>105</v>
      </c>
      <c r="C2" s="171" t="s">
        <v>113</v>
      </c>
      <c r="D2" s="171"/>
      <c r="E2" s="171" t="s">
        <v>114</v>
      </c>
      <c r="F2" s="171"/>
    </row>
    <row r="3" spans="1:6" s="96" customFormat="1" ht="31.5" customHeight="1">
      <c r="A3" s="173"/>
      <c r="B3" s="172"/>
      <c r="C3" s="98" t="s">
        <v>109</v>
      </c>
      <c r="D3" s="98" t="s">
        <v>110</v>
      </c>
      <c r="E3" s="98" t="s">
        <v>109</v>
      </c>
      <c r="F3" s="98" t="s">
        <v>110</v>
      </c>
    </row>
    <row r="4" spans="1:6" ht="44.25" customHeight="1">
      <c r="A4" s="99" t="s">
        <v>106</v>
      </c>
      <c r="B4" s="100">
        <v>14316200</v>
      </c>
      <c r="C4" s="100">
        <v>2035920</v>
      </c>
      <c r="D4" s="100">
        <v>683506</v>
      </c>
      <c r="E4" s="100">
        <v>2035920</v>
      </c>
      <c r="F4" s="100">
        <v>683506</v>
      </c>
    </row>
    <row r="5" spans="1:6" ht="41.25" customHeight="1">
      <c r="A5" s="99" t="s">
        <v>107</v>
      </c>
      <c r="B5" s="100">
        <v>2054900</v>
      </c>
      <c r="C5" s="100">
        <v>357598</v>
      </c>
      <c r="D5" s="100"/>
      <c r="E5" s="100">
        <v>357598</v>
      </c>
      <c r="F5" s="100"/>
    </row>
    <row r="6" spans="1:6" ht="33" customHeight="1">
      <c r="A6" s="99" t="s">
        <v>108</v>
      </c>
      <c r="B6" s="100">
        <v>674900</v>
      </c>
      <c r="C6" s="100">
        <v>96854</v>
      </c>
      <c r="D6" s="100">
        <v>16582</v>
      </c>
      <c r="E6" s="100"/>
      <c r="F6" s="100"/>
    </row>
    <row r="7" spans="1:6" ht="33.75" customHeight="1">
      <c r="A7" s="101" t="s">
        <v>112</v>
      </c>
      <c r="B7" s="102"/>
      <c r="C7" s="102">
        <f>C4+C5+C6</f>
        <v>2490372</v>
      </c>
      <c r="D7" s="102">
        <f>D4+D5+D6</f>
        <v>700088</v>
      </c>
      <c r="E7" s="102">
        <f>E4+E5+E6</f>
        <v>2393518</v>
      </c>
      <c r="F7" s="102">
        <f>F4+F5+F6</f>
        <v>683506</v>
      </c>
    </row>
    <row r="8" spans="2:4" ht="17.25">
      <c r="B8" s="97"/>
      <c r="C8" s="97"/>
      <c r="D8" s="97"/>
    </row>
    <row r="9" spans="2:4" ht="17.25">
      <c r="B9" s="97"/>
      <c r="C9" s="97"/>
      <c r="D9" s="97"/>
    </row>
    <row r="10" spans="2:4" ht="17.25">
      <c r="B10" s="97"/>
      <c r="C10" s="97"/>
      <c r="D10" s="97"/>
    </row>
  </sheetData>
  <sheetProtection/>
  <mergeCells count="4">
    <mergeCell ref="C2:D2"/>
    <mergeCell ref="E2:F2"/>
    <mergeCell ref="B2:B3"/>
    <mergeCell ref="A2:A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2018-12-17T11:21:01Z</cp:lastPrinted>
  <dcterms:created xsi:type="dcterms:W3CDTF">2015-01-06T08:53:51Z</dcterms:created>
  <dcterms:modified xsi:type="dcterms:W3CDTF">2018-12-20T10:53:22Z</dcterms:modified>
  <cp:category/>
  <cp:version/>
  <cp:contentType/>
  <cp:contentStatus/>
</cp:coreProperties>
</file>