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585" windowWidth="15480" windowHeight="10260" tabRatio="878" activeTab="3"/>
  </bookViews>
  <sheets>
    <sheet name="Дод1" sheetId="18" r:id="rId1"/>
    <sheet name="дод 1.1" sheetId="20" r:id="rId2"/>
    <sheet name="дод2 " sheetId="24" r:id="rId3"/>
    <sheet name="дод.3" sheetId="1" r:id="rId4"/>
    <sheet name="дод 4" sheetId="11" r:id="rId5"/>
    <sheet name="дод 4.1" sheetId="17" r:id="rId6"/>
    <sheet name="дод.4.2" sheetId="25" r:id="rId7"/>
    <sheet name="дод 5" sheetId="21" r:id="rId8"/>
    <sheet name="дод 6" sheetId="8" r:id="rId9"/>
    <sheet name="дод 7" sheetId="26" r:id="rId10"/>
  </sheets>
  <definedNames>
    <definedName name="_xlnm._FilterDatabase" localSheetId="5" hidden="1">'дод 4.1'!$H$1:$H$36</definedName>
    <definedName name="_xlnm.Print_Titles" localSheetId="4">'дод 4'!$D:$E</definedName>
    <definedName name="_xlnm.Print_Titles" localSheetId="5">'дод 4.1'!$A:$A,'дод 4.1'!$6:$6</definedName>
    <definedName name="_xlnm.Print_Titles" localSheetId="3">дод.3!$5:$8</definedName>
    <definedName name="_xlnm.Print_Area" localSheetId="1">'дод 1.1'!$A$1:$H$32</definedName>
    <definedName name="_xlnm.Print_Area" localSheetId="4">'дод 4'!$D$4:$X$20</definedName>
    <definedName name="_xlnm.Print_Area" localSheetId="5">'дод 4.1'!$A$1:$E$11</definedName>
    <definedName name="_xlnm.Print_Area" localSheetId="8">'дод 6'!$B$1:$M$40</definedName>
    <definedName name="_xlnm.Print_Area" localSheetId="3">дод.3!$B$1:$Q$73</definedName>
    <definedName name="_xlnm.Print_Area" localSheetId="0">Дод1!$A$1:$G$101</definedName>
  </definedNames>
  <calcPr calcId="125725"/>
</workbook>
</file>

<file path=xl/calcChain.xml><?xml version="1.0" encoding="utf-8"?>
<calcChain xmlns="http://schemas.openxmlformats.org/spreadsheetml/2006/main">
  <c r="D21" i="20"/>
  <c r="E21"/>
  <c r="C21"/>
  <c r="C98" i="1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O77" i="1"/>
  <c r="J11" i="26"/>
  <c r="K11"/>
  <c r="L11"/>
  <c r="I9" i="8"/>
  <c r="I8" s="1"/>
  <c r="J9"/>
  <c r="J39" s="1"/>
  <c r="K9"/>
  <c r="H12"/>
  <c r="H9" s="1"/>
  <c r="H14"/>
  <c r="H15"/>
  <c r="H16"/>
  <c r="H17"/>
  <c r="H20"/>
  <c r="H24"/>
  <c r="H25"/>
  <c r="I30"/>
  <c r="I29" s="1"/>
  <c r="I39" s="1"/>
  <c r="J30"/>
  <c r="J29" s="1"/>
  <c r="K30"/>
  <c r="K29" s="1"/>
  <c r="H32"/>
  <c r="H30" s="1"/>
  <c r="H29" s="1"/>
  <c r="H33"/>
  <c r="H35"/>
  <c r="H37"/>
  <c r="H36" s="1"/>
  <c r="I37"/>
  <c r="I36" s="1"/>
  <c r="J37"/>
  <c r="J36" s="1"/>
  <c r="K37"/>
  <c r="K36" s="1"/>
  <c r="H38"/>
  <c r="H9" i="21"/>
  <c r="H10"/>
  <c r="H15"/>
  <c r="H16"/>
  <c r="H18"/>
  <c r="C9" i="25"/>
  <c r="D9"/>
  <c r="C16"/>
  <c r="D16"/>
  <c r="E16"/>
  <c r="C9" i="17"/>
  <c r="D9"/>
  <c r="E9"/>
  <c r="Q13" i="11"/>
  <c r="X13"/>
  <c r="Q14"/>
  <c r="X14"/>
  <c r="Q15"/>
  <c r="X15"/>
  <c r="Q16"/>
  <c r="X16"/>
  <c r="Q17"/>
  <c r="Q18"/>
  <c r="X18"/>
  <c r="F19"/>
  <c r="Q19" s="1"/>
  <c r="G19"/>
  <c r="H19"/>
  <c r="J19"/>
  <c r="L19"/>
  <c r="M19"/>
  <c r="N19"/>
  <c r="O19"/>
  <c r="P19"/>
  <c r="R19"/>
  <c r="T19"/>
  <c r="U19"/>
  <c r="V19"/>
  <c r="W19"/>
  <c r="X19"/>
  <c r="D9" i="24"/>
  <c r="E9"/>
  <c r="F9"/>
  <c r="D10"/>
  <c r="E10"/>
  <c r="F10"/>
  <c r="C11"/>
  <c r="C10" s="1"/>
  <c r="C12"/>
  <c r="D13"/>
  <c r="E13"/>
  <c r="C13" s="1"/>
  <c r="C21" s="1"/>
  <c r="C14"/>
  <c r="C15"/>
  <c r="C16"/>
  <c r="C9" s="1"/>
  <c r="F16"/>
  <c r="F13" s="1"/>
  <c r="F21" s="1"/>
  <c r="C18"/>
  <c r="D21"/>
  <c r="D31"/>
  <c r="E31"/>
  <c r="F31"/>
  <c r="C32"/>
  <c r="C31" s="1"/>
  <c r="C33"/>
  <c r="D35"/>
  <c r="D34" s="1"/>
  <c r="E35"/>
  <c r="C35" s="1"/>
  <c r="F35"/>
  <c r="F34" s="1"/>
  <c r="F30" s="1"/>
  <c r="F38" s="1"/>
  <c r="D36"/>
  <c r="E36"/>
  <c r="C36" s="1"/>
  <c r="F36"/>
  <c r="D37"/>
  <c r="E37"/>
  <c r="C37" s="1"/>
  <c r="F37"/>
  <c r="C10" i="20"/>
  <c r="C11"/>
  <c r="C12"/>
  <c r="F12"/>
  <c r="G12"/>
  <c r="C13"/>
  <c r="D14"/>
  <c r="D28" s="1"/>
  <c r="C28" s="1"/>
  <c r="E14"/>
  <c r="C15"/>
  <c r="D16"/>
  <c r="C16" s="1"/>
  <c r="E16"/>
  <c r="C23"/>
  <c r="C27"/>
  <c r="D27"/>
  <c r="E27"/>
  <c r="E28"/>
  <c r="C34" i="24" l="1"/>
  <c r="D30"/>
  <c r="H8" i="8"/>
  <c r="H39"/>
  <c r="K39"/>
  <c r="P39"/>
  <c r="C14" i="20"/>
  <c r="E34" i="24"/>
  <c r="E30" s="1"/>
  <c r="E38" s="1"/>
  <c r="J8" i="8"/>
  <c r="K8"/>
  <c r="E21" i="24"/>
  <c r="D38" l="1"/>
  <c r="C30"/>
  <c r="C38" s="1"/>
  <c r="P37" i="8"/>
</calcChain>
</file>

<file path=xl/sharedStrings.xml><?xml version="1.0" encoding="utf-8"?>
<sst xmlns="http://schemas.openxmlformats.org/spreadsheetml/2006/main" count="786" uniqueCount="506">
  <si>
    <t>Трансферти іншим бюджетам</t>
  </si>
  <si>
    <t>Трансферти з інших місцевих бюджетів</t>
  </si>
  <si>
    <t>Міжбюджетні трансферти на 2019 рік</t>
  </si>
  <si>
    <t>Ліквідація іншого забруднення навколишнього природного середовища</t>
  </si>
  <si>
    <t>8700</t>
  </si>
  <si>
    <t>9770</t>
  </si>
  <si>
    <t>0610160</t>
  </si>
  <si>
    <t>Керівництво і управління у відповідній сфері у містах (місті Києві), селищах, селах, об`єднаних територіальних громадах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</si>
  <si>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</si>
  <si>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</si>
  <si>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1150</t>
  </si>
  <si>
    <t>Методичне забезпечення діяльності навчальних закладів</t>
  </si>
  <si>
    <t>1161</t>
  </si>
  <si>
    <t>1162</t>
  </si>
  <si>
    <t>3140</t>
  </si>
  <si>
    <t>5011</t>
  </si>
  <si>
    <t>5031</t>
  </si>
  <si>
    <t>0615053</t>
  </si>
  <si>
    <t>5053</t>
  </si>
  <si>
    <t>Фінансова підтримка на утримання місцевих осередків (рад) всеукраїнських організацій фізкультурно-спортивної спрямованості</t>
  </si>
  <si>
    <t>5062</t>
  </si>
  <si>
    <t>1000000</t>
  </si>
  <si>
    <t>1010000</t>
  </si>
  <si>
    <t>1010160</t>
  </si>
  <si>
    <t>1100</t>
  </si>
  <si>
    <t>1014030</t>
  </si>
  <si>
    <t>4030</t>
  </si>
  <si>
    <t>1014040</t>
  </si>
  <si>
    <t>4060</t>
  </si>
  <si>
    <t>4081</t>
  </si>
  <si>
    <t>Забезпечення діяльності інших закладів в галузі культури і мистецтва</t>
  </si>
  <si>
    <t>Надходження бюджетних установ від реалізації в установленому порядку майна (крім нерухомого майна) </t>
  </si>
  <si>
    <t>Надходження від продажу основного капіталу  </t>
  </si>
  <si>
    <t>Дотації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</si>
  <si>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</si>
  <si>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</si>
  <si>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</si>
  <si>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0117130</t>
  </si>
  <si>
    <t>7130</t>
  </si>
  <si>
    <t>0421</t>
  </si>
  <si>
    <t>Здійснення заходів із землеустрою</t>
  </si>
  <si>
    <t>0117680</t>
  </si>
  <si>
    <t>7680</t>
  </si>
  <si>
    <t>Членські внески до асоціацій органів місцевого самоврядування</t>
  </si>
  <si>
    <t>Обласний бюджет Житомирської області</t>
  </si>
  <si>
    <t>Код Програмної класифікації видатків та кредитування 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</si>
  <si>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</si>
  <si>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</si>
  <si>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 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</si>
  <si>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/регіональної програми</t>
  </si>
  <si>
    <t>Дата та номер документа, яким затверджено місцеву регіональну програму</t>
  </si>
  <si>
    <t>у тому числі бюджет розвитку</t>
  </si>
  <si>
    <t>1</t>
  </si>
  <si>
    <t>2</t>
  </si>
  <si>
    <t>3</t>
  </si>
  <si>
    <t>Найменування об"єкта відповідно до проектно-кошторисної документації</t>
  </si>
  <si>
    <t>Строк реалізації об"єкта (рік початку і завершення)</t>
  </si>
  <si>
    <t>Загальна вартість об"єкта, гривень</t>
  </si>
  <si>
    <t xml:space="preserve">Обсяг видатків бюджету розвитку, гривень </t>
  </si>
  <si>
    <t>Рівень будівельної готовності об"єкта на кінець бюджетного періоду, %</t>
  </si>
  <si>
    <t>0320</t>
  </si>
  <si>
    <t>Найменування згідно з Класифікацією доходів бюджету</t>
  </si>
  <si>
    <t>Разом доходів</t>
  </si>
  <si>
    <t>Кошти від відчуження майна, що належить Автономній Республіці Крим та майна, що перебуває в комунальній власності  </t>
  </si>
  <si>
    <t>Міський голова</t>
  </si>
  <si>
    <t>О.В.Омельчук</t>
  </si>
  <si>
    <t>на виконання Регіональної (комплексної) цільової соціальної Програми забезпечення житлом дітей-сиріт, дітей, позбавлених батьківського піклування, та осіб з їх числа на 2018-2022 роки</t>
  </si>
  <si>
    <t>Програма надання фінансових гарантій медичного обслуговування населення на період до 2022 року</t>
  </si>
  <si>
    <t>0117693</t>
  </si>
  <si>
    <t>Екологічний податок </t>
  </si>
  <si>
    <t>Інші податки та збори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</si>
  <si>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</si>
  <si>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</si>
  <si>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Міська комплексна цільова Програма  забезпечення житлом дітей-сиріт, дітей, позбавлених батьківського піклування, та осіб з їх числа на 2018-2022 роки</t>
  </si>
  <si>
    <t>0117640</t>
  </si>
  <si>
    <t>7640</t>
  </si>
  <si>
    <t>0470</t>
  </si>
  <si>
    <t>Заходи з енергозбереження</t>
  </si>
  <si>
    <t>Надходження коштів пайової участі у розвитку інфраструктури населеного пункту</t>
  </si>
  <si>
    <t>Програма з енергозбереження Олевської ОТГ на 2018-2022 роки</t>
  </si>
  <si>
    <t xml:space="preserve">Додаток  2 </t>
  </si>
  <si>
    <t>(грн)</t>
  </si>
  <si>
    <t>Найменування згідно з Класифікацією фінансування бюджету</t>
  </si>
  <si>
    <t>Усього</t>
  </si>
  <si>
    <t>усього</t>
  </si>
  <si>
    <t>в тому числі бюджет розвитку</t>
  </si>
  <si>
    <t>Фінансування за типом кредитора</t>
  </si>
  <si>
    <t>Х</t>
  </si>
  <si>
    <t>Загальне фінансування</t>
  </si>
  <si>
    <t xml:space="preserve">  Фінансування за типом боргового зобов"язання</t>
  </si>
  <si>
    <t>Міський голова                                                                      О.В. Омельчук</t>
  </si>
  <si>
    <t>Код</t>
  </si>
  <si>
    <t>Фінансування за активними операціями</t>
  </si>
  <si>
    <t>Зміни обсягів бюджетних коштів</t>
  </si>
  <si>
    <t>-</t>
  </si>
  <si>
    <t>Загальний фонд</t>
  </si>
  <si>
    <t>Спеціальний фонд</t>
  </si>
  <si>
    <t>Всього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</si>
  <si>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</si>
  <si>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</si>
  <si>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</si>
  <si>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</si>
  <si>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</si>
  <si>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0110000</t>
  </si>
  <si>
    <t>0111</t>
  </si>
  <si>
    <t>Код бюджету</t>
  </si>
  <si>
    <t xml:space="preserve">Назва місцевого бюджету адміністративно-територіальної одиниці  </t>
  </si>
  <si>
    <t>О5</t>
  </si>
  <si>
    <t>О3</t>
  </si>
  <si>
    <t>O2</t>
  </si>
  <si>
    <t>О4</t>
  </si>
  <si>
    <t>0100000</t>
  </si>
  <si>
    <t xml:space="preserve">Всього 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</si>
  <si>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</si>
  <si>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</si>
  <si>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</si>
  <si>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0111010</t>
  </si>
  <si>
    <t>0910</t>
  </si>
  <si>
    <t>0960</t>
  </si>
  <si>
    <t>1090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</si>
  <si>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</si>
  <si>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3104</t>
  </si>
  <si>
    <t>1020</t>
  </si>
  <si>
    <t>0113104</t>
  </si>
  <si>
    <t>1010</t>
  </si>
  <si>
    <t>0824</t>
  </si>
  <si>
    <t>0828</t>
  </si>
  <si>
    <t>0829</t>
  </si>
  <si>
    <t>Проведення навчально-тренувальних зборів і змагань з олімпійських видів спорту</t>
  </si>
  <si>
    <t>0810</t>
  </si>
  <si>
    <t>0620</t>
  </si>
  <si>
    <t>Резервний фонд</t>
  </si>
  <si>
    <t>0133</t>
  </si>
  <si>
    <t>0180</t>
  </si>
  <si>
    <t>грн.</t>
  </si>
  <si>
    <t>Місцевий бюджет якому надається субвенція</t>
  </si>
  <si>
    <t>Призначення субвенції</t>
  </si>
  <si>
    <t>загальний фонд</t>
  </si>
  <si>
    <t>спеціальний фонд</t>
  </si>
  <si>
    <t>Всього:</t>
  </si>
  <si>
    <t>Додаток 1</t>
  </si>
  <si>
    <t>(грн.)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</si>
  <si>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</si>
  <si>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</si>
  <si>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</si>
  <si>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</si>
  <si>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</si>
  <si>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</si>
  <si>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</si>
  <si>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</si>
  <si>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</si>
  <si>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</si>
  <si>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</si>
  <si>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</si>
  <si>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</si>
  <si>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</si>
  <si>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</si>
  <si>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</si>
  <si>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</si>
  <si>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</si>
  <si>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</si>
  <si>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</si>
  <si>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</si>
  <si>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</si>
  <si>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</si>
  <si>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</si>
  <si>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</si>
  <si>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</si>
  <si>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</si>
  <si>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</si>
  <si>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Офіційні трансферти  </t>
  </si>
  <si>
    <t>Від органів державного управління  </t>
  </si>
  <si>
    <t>3105</t>
  </si>
  <si>
    <t>0113105</t>
  </si>
  <si>
    <t>Програма соціального захисту населення Олевської об"єднаної територіальної громади на 2017-2020 роки</t>
  </si>
  <si>
    <t>Додаток 4.1</t>
  </si>
  <si>
    <t>Утримання та навчально-тренувальна робота комунальних дитячо-юнацьких спортивних шкіл</t>
  </si>
  <si>
    <t>0990</t>
  </si>
  <si>
    <t>Відділ культури Олевської міської ради</t>
  </si>
  <si>
    <t>Комплексна програма розвитку  фізичної культури і спорту на 2017-2021 роки</t>
  </si>
  <si>
    <t>На пільгове перевезення автомобільним транспортом ТзОВ "Рім-Богдан"</t>
  </si>
  <si>
    <t>Пальне</t>
  </si>
  <si>
    <t>Відділ освіти, молоді та спорту Олевської міської ради</t>
  </si>
  <si>
    <t>0921</t>
  </si>
  <si>
    <t xml:space="preserve"> 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</si>
  <si>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</si>
  <si>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</si>
  <si>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</si>
  <si>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</si>
  <si>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Доходи від операцій з капіталом  </t>
  </si>
  <si>
    <t>0112010</t>
  </si>
  <si>
    <t>2010</t>
  </si>
  <si>
    <t>0731</t>
  </si>
  <si>
    <t>Багатопрофільна стаціонарна медична допомога населенню</t>
  </si>
  <si>
    <t>0763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</si>
  <si>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</si>
  <si>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Підтримка спорту вищих досягнень та організацій, які здійснюють фізкультурно-спортивну діяльність в регіоні</t>
  </si>
  <si>
    <t>Програма забезпечення громадян Олевськорї ОТГ життєво-необхідними медичнмими препаратами та виробами медичного призначення на 2017-2019 роки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</si>
  <si>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</si>
  <si>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</si>
  <si>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Надання дошкільної освіти</t>
  </si>
  <si>
    <t>Інші заходи в галузі культури і мистецтва</t>
  </si>
  <si>
    <t>Забезпечення діяльності інших закладів у сфері освіти</t>
  </si>
  <si>
    <t>Інші заходи у сфері соціального захисту і соціального забезпечення</t>
  </si>
  <si>
    <t>Забезпечення діяльності бібліотек</t>
  </si>
  <si>
    <t>4040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</si>
  <si>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</si>
  <si>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</si>
  <si>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</si>
  <si>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0114082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</si>
  <si>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</si>
  <si>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</si>
  <si>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Відшкодування вартості лікарських засобів для лікування окремих захворювань</t>
  </si>
  <si>
    <t>0112111</t>
  </si>
  <si>
    <t>0112144</t>
  </si>
  <si>
    <t>2144</t>
  </si>
  <si>
    <t>0112146</t>
  </si>
  <si>
    <t>1014060</t>
  </si>
  <si>
    <t>1011100</t>
  </si>
  <si>
    <t>1014081</t>
  </si>
  <si>
    <t>1014082</t>
  </si>
  <si>
    <t>0600000</t>
  </si>
  <si>
    <t>0610000</t>
  </si>
  <si>
    <t>0611020</t>
  </si>
  <si>
    <t>0611090</t>
  </si>
  <si>
    <t>0611150</t>
  </si>
  <si>
    <t>0611161</t>
  </si>
  <si>
    <t>0613140</t>
  </si>
  <si>
    <t>0615011</t>
  </si>
  <si>
    <t>0615062</t>
  </si>
  <si>
    <t>0615031</t>
  </si>
  <si>
    <t>Організація благоустрою населених пунктів</t>
  </si>
  <si>
    <t>0116030</t>
  </si>
  <si>
    <t>0456</t>
  </si>
  <si>
    <t>Інші програми та заходи у сфері охорони здоров’я</t>
  </si>
  <si>
    <t>0112152</t>
  </si>
  <si>
    <t>0113242</t>
  </si>
  <si>
    <t>0117350</t>
  </si>
  <si>
    <t>Розроблення схем планування та забудови територій (містобудівної документації)</t>
  </si>
  <si>
    <t>0443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</si>
  <si>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</si>
  <si>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</si>
  <si>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0118130</t>
  </si>
  <si>
    <t>Забезпечення діяльності місцевої пожежної охорони</t>
  </si>
  <si>
    <t>0118700</t>
  </si>
  <si>
    <t>0119770</t>
  </si>
  <si>
    <t xml:space="preserve">Інші субвенції з місцевого бюджету </t>
  </si>
  <si>
    <t>Програма регулювання чисельності безпритульних тварин на 2016-2020 роки</t>
  </si>
  <si>
    <t>Разом:</t>
  </si>
  <si>
    <t>Додаток 1.1</t>
  </si>
  <si>
    <t>Місцевий бюджет з якого надається субвенція</t>
  </si>
  <si>
    <t>Кишинському стаціонарному відділенню для постійного проживання на утримання жителів Білокоровицької громади</t>
  </si>
  <si>
    <t>На утримання КУ «Трудовий архів»</t>
  </si>
  <si>
    <t>Субвенції з місцевих бюджетів іншим місцевим бюджетам</t>
  </si>
  <si>
    <t>0110150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</si>
  <si>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</si>
  <si>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</si>
  <si>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Надання реабілітаційних послуг особам з інвалідністю та дітям з інвалідністю</t>
  </si>
  <si>
    <t>0110180</t>
  </si>
  <si>
    <t>Інша діяльність у сфері державного управління</t>
  </si>
  <si>
    <t>0116083</t>
  </si>
  <si>
    <t>0610</t>
  </si>
  <si>
    <t>0611162</t>
  </si>
  <si>
    <t>Інші програми та заходи у сфері освіти</t>
  </si>
  <si>
    <t>На утримання КУ "Олевська ЦЛ" Олевської міської ради</t>
  </si>
  <si>
    <t>Комплексна програма оздоровлення дітей на 2017-2021 роки</t>
  </si>
  <si>
    <t>0726</t>
  </si>
  <si>
    <t>Програма розвитку культури  на 2018-2020 роки</t>
  </si>
  <si>
    <t>0160</t>
  </si>
  <si>
    <t>На початок періоду</t>
  </si>
  <si>
    <t>На кінець періоду</t>
  </si>
  <si>
    <t>2111</t>
  </si>
  <si>
    <t>2146</t>
  </si>
  <si>
    <t>2152</t>
  </si>
  <si>
    <t>Інші програми та заходи у сфері охорони здоров`я</t>
  </si>
  <si>
    <t>0113121</t>
  </si>
  <si>
    <t>3121</t>
  </si>
  <si>
    <t>1040</t>
  </si>
  <si>
    <t>Утримання та забезпечення діяльності центрів соціальних служб для сім`ї, дітей та молоді</t>
  </si>
  <si>
    <t>3242</t>
  </si>
  <si>
    <t>4082</t>
  </si>
  <si>
    <t>6030</t>
  </si>
  <si>
    <t>6083</t>
  </si>
  <si>
    <t>7350</t>
  </si>
  <si>
    <t>0490</t>
  </si>
  <si>
    <t>7461</t>
  </si>
  <si>
    <t>8130</t>
  </si>
  <si>
    <t>0118313</t>
  </si>
  <si>
    <t>8313</t>
  </si>
  <si>
    <t>0513</t>
  </si>
  <si>
    <t>Програми біобезпеки та біологічного захисту населення Олевської територіальної об’єднаної громади на 2019 рік</t>
  </si>
  <si>
    <t>Районний бюджет Олевського району</t>
  </si>
  <si>
    <t>06317200000</t>
  </si>
  <si>
    <t>06524000000</t>
  </si>
  <si>
    <t>інші субвенції з місцевого бюджету</t>
  </si>
  <si>
    <t xml:space="preserve">субвенція з місцевого бюджету на здійснення переданих видатків у сфері охорони здоров’я за рахунок коштів медичної субвенції 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</si>
  <si>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</si>
  <si>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Розподіл коштів бюджету розвитку за об"єктами у 2019 році</t>
  </si>
  <si>
    <t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t>
  </si>
  <si>
    <t>Відділу культури на утримання філіалу музичної школи</t>
  </si>
  <si>
    <t>На виплати компенсації за надання соціальних послуг, що надаються відповідно до Порядку призначення і виплати компенсації фізичним особам, які надають соціальні послуги, затвердженого постановою Кабінету Міністрів України від 29.04.2004 року №558</t>
  </si>
  <si>
    <t>Рішення міської ради від 21.12.2018 №885</t>
  </si>
  <si>
    <t>Рішення міської ради від 05.07.2018 №667 із змінами</t>
  </si>
  <si>
    <t>Рішення міської ради від 12.09.2017 №248</t>
  </si>
  <si>
    <t>Рішення міської ради від 11.05.2018 №620</t>
  </si>
  <si>
    <t>Рішення міської ради від 23.01.2017 №24 із змінами</t>
  </si>
  <si>
    <t>Рішення міської ради від 26.04.2018 №576 із змінами</t>
  </si>
  <si>
    <t>Рішення міської ради від 01.03.2016 №83 із змінами</t>
  </si>
  <si>
    <t>Рішення міської ради від 08.02.2018 №459</t>
  </si>
  <si>
    <t>Рішення міської ради від 08.11.2018 №811</t>
  </si>
  <si>
    <t>Рішення міської ради від 11.08.2017 №219</t>
  </si>
  <si>
    <t>Рішення міської ради від 13.06.2017 №159</t>
  </si>
  <si>
    <t>Рішення міської ради від 13.06.2017 №166</t>
  </si>
  <si>
    <t>Рішення міської ради від 13.06.2017 №168</t>
  </si>
  <si>
    <t>Сільський бюджет Білокоровицької сільської об’єднаної територіальної громади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</si>
  <si>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</si>
  <si>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</si>
  <si>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</si>
  <si>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</si>
  <si>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</si>
  <si>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</si>
  <si>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</si>
  <si>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</si>
  <si>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</si>
  <si>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</si>
  <si>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</si>
  <si>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</si>
  <si>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</si>
  <si>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</si>
  <si>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</si>
  <si>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</si>
  <si>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</si>
  <si>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</si>
  <si>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</si>
  <si>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</si>
  <si>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</si>
  <si>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</si>
  <si>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Усього доходів (без урахування міжбюджетних трансфертів)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</si>
  <si>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</si>
  <si>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</si>
  <si>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</si>
  <si>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</si>
  <si>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освіти за рахунок коштів освітньої субвенції</t>
  </si>
  <si>
    <t>X</t>
  </si>
  <si>
    <t>Код Програмної класифікації видатків та кредитування місцевих бюджетів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</si>
  <si>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</si>
  <si>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</si>
  <si>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</si>
  <si>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7693</t>
  </si>
  <si>
    <t>Інші заходи, пов`язані з економічною діяльністю</t>
  </si>
  <si>
    <t>дотація на:</t>
  </si>
  <si>
    <t>субвенції</t>
  </si>
  <si>
    <t xml:space="preserve"> загального фонду на:</t>
  </si>
  <si>
    <r>
      <t xml:space="preserve">Доходи </t>
    </r>
    <r>
      <rPr>
        <b/>
        <i/>
        <sz val="16"/>
        <rFont val="Times New Roman"/>
        <family val="1"/>
        <charset val="204"/>
      </rPr>
      <t>міського</t>
    </r>
    <r>
      <rPr>
        <b/>
        <sz val="16"/>
        <rFont val="Times New Roman"/>
        <family val="1"/>
        <charset val="204"/>
      </rPr>
      <t xml:space="preserve"> бюджету  на 2019 рік</t>
    </r>
  </si>
  <si>
    <t xml:space="preserve">                 Інші субвенції з місцевих бюджетів до міського бюджету на 2019 рік</t>
  </si>
  <si>
    <t>Фінансування міського бюджету  на 2019 рік</t>
  </si>
  <si>
    <t>РОЗПОДІЛ
видатків міського бюджету  на 2019 рік</t>
  </si>
  <si>
    <t xml:space="preserve">                 Інші субвенції з міського бюджету місцевим бюджетам на 2019 рік</t>
  </si>
  <si>
    <t>Розподіл витрат міського бюджету  на реалізацію місцевих (регіональних) програм у 2019 році</t>
  </si>
  <si>
    <t>Міська рада м.Олевськ</t>
  </si>
  <si>
    <t>Програма компенсаційних виплат та надання пільг окремим категоріям громадян Олевської об"єднаної територіальної громади на 2018-2019 роки</t>
  </si>
  <si>
    <t>в тому числі</t>
  </si>
  <si>
    <t xml:space="preserve"> медичне обслуговування внутрішньо переміщених осіб </t>
  </si>
  <si>
    <t>лікування хворих на цукровий та нецукровий діабет</t>
  </si>
  <si>
    <t xml:space="preserve">Програма охорони навколишнього природного
середовища та раціональне використання
природних ресурсів на 2017-2021 роки
</t>
  </si>
  <si>
    <t>"Про внесення змін до міського бюджету Олевської міської об’єднаної  територіальної громади на 2019 рік"</t>
  </si>
  <si>
    <t>Додаток 4.2</t>
  </si>
  <si>
    <t>№ з/п</t>
  </si>
  <si>
    <t>Назва програми / призначення субвенції</t>
  </si>
  <si>
    <t>Комплексна програма захисту населення і території громади та міста Олевськ від надзвичайних ситуацій техногенного та природного характеру, забезпечення пожежної безпеки на 2017-2020 роки</t>
  </si>
  <si>
    <t xml:space="preserve">в тому числі: </t>
  </si>
  <si>
    <t>1.1</t>
  </si>
  <si>
    <t>Олевському районному сектору Управління ДСНС України у Житомирській області на придбання паливо-мастильних матеріалів для підрозділів оперативно-рятувальної служби</t>
  </si>
  <si>
    <t>Програма організації допомоги правоохоронним органам у забезпеченні  охорони громадського порядку та профілактики злочинності на території Олевської міської ОТГ на 2018-2020 роки</t>
  </si>
  <si>
    <t xml:space="preserve"> Овруцькому міжрайонному УСБУ в Житомирській області на придбання пально-мастильних матеріалів</t>
  </si>
  <si>
    <t>2.1</t>
  </si>
  <si>
    <t>2.2</t>
  </si>
  <si>
    <t xml:space="preserve"> Олевському відділенню поліції Коростенського ВП ГУНП в Житомирській області на закупівлю канцелярського приладдя, ремонту та заміни оргтехніки</t>
  </si>
  <si>
    <t>найменування трансферту</t>
  </si>
  <si>
    <t>спеціального фонду на:</t>
  </si>
  <si>
    <t>Субвенція з місцевого бюджету на співфінансування інвестиційних проектів, всього</t>
  </si>
  <si>
    <t>в тому числі:</t>
  </si>
  <si>
    <t>співфінансування проекту «Капітальний ремонт зовнішнього освітлення вулиць в с.Копище Олевського району Житомирської області»</t>
  </si>
  <si>
    <t>Державний бюджет</t>
  </si>
  <si>
    <t>Рішення міської ради  від 11.07.2017 року  №203</t>
  </si>
  <si>
    <t>Рішення  міської ради  від 11.08.2017 року № 211</t>
  </si>
  <si>
    <t xml:space="preserve"> Програма територіальної оборони Олевської об’єднаної  територіальної громади на 2017-2020 роки</t>
  </si>
  <si>
    <t>Рішення  міської ради від 09.08.2018 року № 713</t>
  </si>
  <si>
    <t>Будівництво  інших об'єктів комунальної власності</t>
  </si>
  <si>
    <t>0117330</t>
  </si>
  <si>
    <t>Виготовлення ПКД по об'єкту "Реконструкція  мосту через р.Уборть по вулиці Свято-Воздвиженській в м.Олевськ Житомирської області"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</si>
  <si>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</si>
  <si>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</si>
  <si>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</si>
  <si>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Сільський бюджет Руднє-Іванівської сільської ради Ємільчинського району</t>
  </si>
  <si>
    <t>співфінансування об'єкту "Амбулаторія на 1-2 лікаря з житлом по вул.Малікова, 51б в с.Хочине Олевського району Житомирської області - будівництво"</t>
  </si>
  <si>
    <t>На проведення заходів по вшануванню учасників бойових дій</t>
  </si>
  <si>
    <t>На утримання дітей в ДЗО с.Зубковичі</t>
  </si>
  <si>
    <t xml:space="preserve">Заходи та роботи з територіальної оборони
</t>
  </si>
  <si>
    <t>Зовнішнє фінансування</t>
  </si>
  <si>
    <t>Позики, надані міжнародними фінансовими організаціями</t>
  </si>
  <si>
    <t>Одержано позик</t>
  </si>
  <si>
    <t>Погашено позик</t>
  </si>
  <si>
    <t>Фінансування за борговими операціями</t>
  </si>
  <si>
    <t>Запозичення</t>
  </si>
  <si>
    <t>Зовнішні запозичення</t>
  </si>
  <si>
    <t>Довгострокові зобов'язання</t>
  </si>
  <si>
    <t>Погашення</t>
  </si>
  <si>
    <t>Зовнішні зобов"язання</t>
  </si>
  <si>
    <t>Капітальний ремонт мереж вуличного освітлення Олевської об’єднаної територіальної громади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</si>
  <si>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</si>
  <si>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</si>
  <si>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7330</t>
  </si>
  <si>
    <t>0117363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</si>
  <si>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</si>
  <si>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</si>
  <si>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0118240</t>
  </si>
  <si>
    <t>8240</t>
  </si>
  <si>
    <t>0380</t>
  </si>
  <si>
    <t>Заходи та роботи з територіальної оборони</t>
  </si>
  <si>
    <t>0118600</t>
  </si>
  <si>
    <t>8600</t>
  </si>
  <si>
    <t>0170</t>
  </si>
  <si>
    <t>Обслуговування місцевого боргу</t>
  </si>
  <si>
    <t>0119750</t>
  </si>
  <si>
    <t>9750</t>
  </si>
  <si>
    <t>Субвенція з місцевого бюджету на співфінансування інвестиційних проектів</t>
  </si>
  <si>
    <t>0617363</t>
  </si>
  <si>
    <t>1017363</t>
  </si>
  <si>
    <t xml:space="preserve">                 Субвенції з міського бюджету державному бюджету на виконання програм соціально-економічного розвитку регіонів на 2019 рік</t>
  </si>
  <si>
    <t>Програма соціальної підтримки внутрішньо переміщених осіб з тимчасово окупованої території, районів проведення антитерористичної операції на території Олевської ОТГ та військовослужбовців, працівників Збройних Сил України, Національної гвардії України, Служби безпеки України, інших силових структур громади, що брали участь у актитерористичних операцій на 2019 рік</t>
  </si>
  <si>
    <t>0610000000</t>
  </si>
  <si>
    <t>06307524000</t>
  </si>
  <si>
    <t>Для громадської спортивної організації «Колос» на придбання спортивного інвентарю та нагородної атрибутики</t>
  </si>
  <si>
    <t>Кишинському стаціонарному відділенню на утримання одиноких громадян, які прибули на постійне проживання з с.Радовель</t>
  </si>
  <si>
    <t xml:space="preserve">Комунальній установі «Центр соціальних служб для сім’ї, дітей та молоді» Олевської міської ради </t>
  </si>
  <si>
    <t xml:space="preserve">На утримання КУ «Трудовий архів» Олевської міської ради </t>
  </si>
  <si>
    <t>Сільський бюджет Радовельської сільської ради Олевського району</t>
  </si>
  <si>
    <t>Субвенція з місцевого бюджету за рахунок залишку коштів освітньої субвенції, що утворився на початок бюджетного періоду</t>
  </si>
  <si>
    <t>06317514000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</si>
  <si>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</si>
  <si>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</si>
  <si>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</si>
  <si>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Міський голова </t>
  </si>
  <si>
    <t>співфінансування об'єкту Коригування робочого проекту по об’єкту: «Олевська гімназія по вул.Інтернаціональна, 34 в м.Олевськ Житомирської області – будівництво» (завершення будівництва)</t>
  </si>
  <si>
    <t>0117150</t>
  </si>
  <si>
    <t>7150</t>
  </si>
  <si>
    <t>0422</t>
  </si>
  <si>
    <t>Реалізація програм у галузі лісового господарства і мисливства</t>
  </si>
  <si>
    <t>0117321</t>
  </si>
  <si>
    <t>7321</t>
  </si>
  <si>
    <t>Будівництво освітніх установ та закладів</t>
  </si>
  <si>
    <t>Будівництво мереж водопостачання та водовідведення з відновленням громадських туалетів по вул.С-Миколаївській в м.Олевськ</t>
  </si>
  <si>
    <t>Програма охорони, захисту, використання та відтворення лісів Олевської об1єднаної територіальної громади на 2019 рік</t>
  </si>
  <si>
    <t>Рішення міської ради від 14.03.2019 №1006</t>
  </si>
  <si>
    <t>Виготовлення ПКД по об'єкту "Реконструкція зовнішньої мережі водовідведення ДНЗ с.Кишин"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</si>
  <si>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</si>
  <si>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</t>
  </si>
  <si>
    <t xml:space="preserve">Розміщення бюджетних коштів на депозитах </t>
  </si>
  <si>
    <t>0617325</t>
  </si>
  <si>
    <t>7325</t>
  </si>
  <si>
    <t>Будівництво споруд, установ та закладів фізичної культури і спорту</t>
  </si>
  <si>
    <t xml:space="preserve">Реконструкція  спортивного комплексу (палацу спорту) по вул. Промисловій, 8а в 
м. Олевськ Житомирської області
</t>
  </si>
  <si>
    <t>На проведення зборових заходів з підрозділами ТрО (оплата послуг автопідприємства по перевезенню особового складу підрозділів ТрО Олевського РВК на навчальні збори товариством з додатковою відповідальністю "РІМ-БОГДАН" по маршруту Олевськ-Овруч)</t>
  </si>
  <si>
    <t>Програма територіальної оборони Олевської об’єднаної  територіальної громади на 2017-2020 роки</t>
  </si>
  <si>
    <t>Код 
Програмної класифікації видатків та кредитування місцевих бюджетів</t>
  </si>
  <si>
    <t>Код 
Типової 
програмної класифікації видатків та кредитування місцевих бюджетів</t>
  </si>
  <si>
    <t>Код 
Функціональної класифікації видатків та кредитування бюджету</t>
  </si>
  <si>
    <t>Найменування 
головного розпорядника 
коштів місцевого бюджету/ 
відповідального виконавця, 
найменування бюджетної програми згідно з Типовою програмною класифікацією видатків та кредитування місцевих бюджетів</t>
  </si>
  <si>
    <t>Найменування кредитора</t>
  </si>
  <si>
    <t>Найменування інвестиційного проекту, що реалізується за рахунок кредиту (позики</t>
  </si>
  <si>
    <t>Номер та дата договору</t>
  </si>
  <si>
    <t>Термін кредитуванн</t>
  </si>
  <si>
    <t>Загальний обсяг кредиту (позики)</t>
  </si>
  <si>
    <t>назва валюти, в якій залучається кредит 
(позика)</t>
  </si>
  <si>
    <t>х</t>
  </si>
  <si>
    <t>Міжнародна фінансова організація – Північна екологічна фінансова корпорація (НЕФКО)</t>
  </si>
  <si>
    <t>ESC 13/18 від 31.12.2018</t>
  </si>
  <si>
    <t>5 років</t>
  </si>
  <si>
    <t>гривня</t>
  </si>
  <si>
    <t>Програма забезпечення хворих на цукровий діабет лікарськими засобами та виробами медичного призначення на 2018-2019 роки</t>
  </si>
  <si>
    <t>Рішення міської ради від 06.12.2018 №853 із змінами</t>
  </si>
  <si>
    <t>Додаток  7</t>
  </si>
  <si>
    <t>ПЕРЕЛІК 
кредитів (позик), що залучаються міською радою до спеціального фонду міського бюджету у 2019 році від міжнародних фінансових організацій для реалізації інвестиційних проектів</t>
  </si>
  <si>
    <t>загальний обсяг кредиту (позики), 
тис.одиниць</t>
  </si>
  <si>
    <t>загальний обсяг залучення кредиту (позики), 
тис. гривень</t>
  </si>
  <si>
    <t>Обсяг залучення кредиту (позики) у плановому році, 
тис.гривень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</si>
  <si>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</si>
  <si>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 xml:space="preserve">На матеріальну допомогу Денисенко Юлії Петрівни м.Олевськ  (на ліквідацію наслідків пожежі) </t>
  </si>
  <si>
    <t xml:space="preserve">На придбання футбольної форми  та м"ячів для КУ "Олевська ДЮСШ" </t>
  </si>
  <si>
    <t>Будівництво1 інших об`єктів комунальної власності</t>
  </si>
  <si>
    <t>0611170</t>
  </si>
  <si>
    <t>1170</t>
  </si>
  <si>
    <t>Забезпечення діяльності інклюзивно-ресурсних центрів</t>
  </si>
  <si>
    <t>до рішення ХХХІХ  сесії VII скликання Олевської міської ради від  18.04.2019 року №1038</t>
  </si>
  <si>
    <t>до рішення ХХХІХ  сесії VII скликання Олевської міської ради від  18.04.2019 року №1038    "Про внесення змін до міського бюджету Олевської міської об’єднаної  територіальної громади на 2019 рік"</t>
  </si>
  <si>
    <t>до рішення ХХХІХ  сесії VII скликання Олевської міської ради від  18.04.2019 року №1038  "Про внесення змін до міського бюджету Олевської міської об’єднаної  територіальної громади на 2019 рік"</t>
  </si>
  <si>
    <t>Додаток № 3
до рішення ХХХІХ  сесії VII скликання Олевської міської ради від  18.04.2019 року №1038
"Про внесення змін до міського бюджету Олевської міської об’єднаної  територіальної громади на 2019 рік"</t>
  </si>
  <si>
    <t>Додаток №4                                                                                                                                                                                                         до рішення ХХХІХ  сесії VII скликання Олевської міської ради від  18.04.2019 року №1038  "Про внесення змін до міського бюджету Олевської міської об’єднаної  територіальної громади на 2019 рік"</t>
  </si>
  <si>
    <t>до рішення ХХХІХ  сесії VII скликання Олевської міської ради від  18.04.2019 року №1038
"Про внесення змін до міського бюджету Олевської міської об’єднаної  територіальної громади на 2019 рік"</t>
  </si>
  <si>
    <t>до рішення ХХХХ  сесії VII скликання Олевської міської ради від  18.04.2019 року №1038
"Про внесення змін до міського бюджету Олевської міської об’єднаної  територіальної громади на 2019 рік"</t>
  </si>
  <si>
    <t>Додаток №5                                                                                                                                                          до рішення ХХХІХ сесії VII скликання Олевської міської ради від  18.04.2019 року №1038 "Про внесення змін до міського бюджету Олевської міської об’єднаної  територіальної громади на 2019 рік"</t>
  </si>
  <si>
    <t>Додаток №6
до рішення ХХХІХ  сесії VII скликання Олевської міської ради від  18.04.2019 року №1038 "Про внесення змін до міського бюджету Олевської міської об’єднаної  територіальної громади на 2019 рік"</t>
  </si>
  <si>
    <t>0116013</t>
  </si>
  <si>
    <t>6013</t>
  </si>
  <si>
    <t>Забезпечення діяльності водопровідно-каналізаційного господарства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</si>
</sst>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73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charset val="204"/>
    </font>
    <font>
      <b/>
      <sz val="11"/>
      <name val="Times New Roman Cyr"/>
      <family val="1"/>
      <charset val="204"/>
    </font>
    <font>
      <b/>
      <sz val="10"/>
      <name val="Times New Roman CYR"/>
      <charset val="204"/>
    </font>
    <font>
      <sz val="9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 CYR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 Cyr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sz val="14"/>
      <name val="Arial Cyr"/>
      <family val="2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 CYR"/>
    </font>
    <font>
      <sz val="16"/>
      <name val="Times New Roman CYR"/>
      <charset val="204"/>
    </font>
    <font>
      <sz val="16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name val="Arial Cyr"/>
      <charset val="204"/>
    </font>
    <font>
      <b/>
      <i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8" fillId="0" borderId="0"/>
    <xf numFmtId="0" fontId="19" fillId="0" borderId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6" fillId="22" borderId="2" applyNumberFormat="0" applyAlignment="0" applyProtection="0"/>
    <xf numFmtId="0" fontId="12" fillId="22" borderId="1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>
      <alignment vertical="top"/>
    </xf>
    <xf numFmtId="0" fontId="8" fillId="0" borderId="3" applyNumberFormat="0" applyFill="0" applyAlignment="0" applyProtection="0"/>
    <xf numFmtId="0" fontId="13" fillId="13" borderId="0" applyNumberFormat="0" applyBorder="0" applyAlignment="0" applyProtection="0"/>
    <xf numFmtId="0" fontId="66" fillId="0" borderId="0"/>
    <xf numFmtId="0" fontId="67" fillId="0" borderId="0"/>
    <xf numFmtId="0" fontId="66" fillId="0" borderId="0"/>
    <xf numFmtId="0" fontId="18" fillId="0" borderId="0"/>
    <xf numFmtId="0" fontId="19" fillId="0" borderId="0"/>
    <xf numFmtId="0" fontId="6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42" fillId="0" borderId="0"/>
    <xf numFmtId="0" fontId="19" fillId="0" borderId="0"/>
    <xf numFmtId="0" fontId="5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10" borderId="4" applyNumberFormat="0" applyFont="0" applyAlignment="0" applyProtection="0"/>
    <xf numFmtId="0" fontId="17" fillId="0" borderId="0"/>
    <xf numFmtId="164" fontId="18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421">
    <xf numFmtId="0" fontId="0" fillId="0" borderId="0" xfId="0"/>
    <xf numFmtId="0" fontId="1" fillId="0" borderId="0" xfId="0" applyNumberFormat="1" applyFont="1" applyFill="1" applyAlignment="1" applyProtection="1"/>
    <xf numFmtId="0" fontId="11" fillId="0" borderId="0" xfId="0" applyFont="1" applyFill="1"/>
    <xf numFmtId="0" fontId="11" fillId="0" borderId="0" xfId="0" applyNumberFormat="1" applyFont="1" applyFill="1" applyAlignment="1" applyProtection="1"/>
    <xf numFmtId="0" fontId="11" fillId="0" borderId="5" xfId="0" applyFont="1" applyFill="1" applyBorder="1" applyAlignment="1">
      <alignment horizontal="center"/>
    </xf>
    <xf numFmtId="0" fontId="25" fillId="0" borderId="6" xfId="20" applyFont="1" applyBorder="1" applyAlignment="1">
      <alignment horizontal="right"/>
    </xf>
    <xf numFmtId="0" fontId="25" fillId="0" borderId="6" xfId="20" applyFont="1" applyBorder="1" applyAlignment="1">
      <alignment horizontal="right" wrapText="1"/>
    </xf>
    <xf numFmtId="0" fontId="21" fillId="0" borderId="0" xfId="0" applyFont="1"/>
    <xf numFmtId="0" fontId="23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right"/>
    </xf>
    <xf numFmtId="0" fontId="0" fillId="0" borderId="0" xfId="0" applyFont="1"/>
    <xf numFmtId="0" fontId="15" fillId="0" borderId="6" xfId="0" applyFont="1" applyBorder="1"/>
    <xf numFmtId="0" fontId="28" fillId="0" borderId="0" xfId="0" applyFont="1" applyBorder="1" applyAlignment="1">
      <alignment horizontal="right"/>
    </xf>
    <xf numFmtId="0" fontId="30" fillId="0" borderId="6" xfId="0" applyFont="1" applyBorder="1" applyAlignment="1">
      <alignment horizontal="right"/>
    </xf>
    <xf numFmtId="0" fontId="31" fillId="0" borderId="6" xfId="0" applyFont="1" applyBorder="1" applyAlignment="1">
      <alignment horizontal="right"/>
    </xf>
    <xf numFmtId="0" fontId="15" fillId="0" borderId="0" xfId="0" applyFont="1"/>
    <xf numFmtId="0" fontId="0" fillId="0" borderId="0" xfId="0" applyFont="1" applyBorder="1"/>
    <xf numFmtId="2" fontId="0" fillId="0" borderId="0" xfId="0" applyNumberFormat="1" applyFont="1"/>
    <xf numFmtId="2" fontId="28" fillId="0" borderId="0" xfId="0" applyNumberFormat="1" applyFont="1" applyBorder="1" applyAlignment="1">
      <alignment horizontal="right"/>
    </xf>
    <xf numFmtId="2" fontId="0" fillId="0" borderId="0" xfId="0" applyNumberFormat="1" applyFont="1" applyBorder="1"/>
    <xf numFmtId="0" fontId="29" fillId="0" borderId="7" xfId="0" applyFont="1" applyBorder="1" applyAlignment="1">
      <alignment horizont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36" fillId="0" borderId="0" xfId="0" applyNumberFormat="1" applyFont="1" applyFill="1" applyAlignment="1" applyProtection="1"/>
    <xf numFmtId="0" fontId="36" fillId="0" borderId="0" xfId="0" applyFont="1" applyFill="1"/>
    <xf numFmtId="0" fontId="36" fillId="0" borderId="0" xfId="0" applyFont="1"/>
    <xf numFmtId="0" fontId="25" fillId="0" borderId="8" xfId="20" applyFont="1" applyBorder="1" applyAlignment="1">
      <alignment horizontal="center"/>
    </xf>
    <xf numFmtId="0" fontId="38" fillId="0" borderId="5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Alignment="1" applyProtection="1"/>
    <xf numFmtId="0" fontId="24" fillId="0" borderId="5" xfId="0" applyNumberFormat="1" applyFont="1" applyFill="1" applyBorder="1" applyAlignment="1" applyProtection="1">
      <alignment horizontal="center"/>
    </xf>
    <xf numFmtId="0" fontId="15" fillId="0" borderId="5" xfId="0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/>
    <xf numFmtId="0" fontId="40" fillId="0" borderId="6" xfId="0" applyFont="1" applyBorder="1" applyAlignment="1">
      <alignment horizontal="right"/>
    </xf>
    <xf numFmtId="0" fontId="16" fillId="0" borderId="6" xfId="20" applyFont="1" applyBorder="1" applyAlignment="1">
      <alignment horizontal="right"/>
    </xf>
    <xf numFmtId="0" fontId="16" fillId="0" borderId="8" xfId="20" applyFont="1" applyBorder="1" applyAlignment="1">
      <alignment horizontal="center"/>
    </xf>
    <xf numFmtId="0" fontId="22" fillId="0" borderId="0" xfId="0" applyFont="1"/>
    <xf numFmtId="0" fontId="1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vertical="center" wrapText="1"/>
    </xf>
    <xf numFmtId="0" fontId="43" fillId="0" borderId="0" xfId="58" applyFont="1" applyFill="1" applyAlignment="1">
      <alignment horizontal="centerContinuous"/>
    </xf>
    <xf numFmtId="0" fontId="33" fillId="0" borderId="0" xfId="58" applyFont="1" applyFill="1" applyAlignment="1"/>
    <xf numFmtId="0" fontId="18" fillId="0" borderId="0" xfId="58" applyFill="1"/>
    <xf numFmtId="0" fontId="18" fillId="0" borderId="0" xfId="58"/>
    <xf numFmtId="0" fontId="33" fillId="0" borderId="0" xfId="58" applyFont="1" applyAlignment="1"/>
    <xf numFmtId="0" fontId="33" fillId="0" borderId="0" xfId="58" applyFont="1" applyFill="1"/>
    <xf numFmtId="0" fontId="19" fillId="0" borderId="0" xfId="58" applyFont="1" applyFill="1"/>
    <xf numFmtId="0" fontId="43" fillId="0" borderId="0" xfId="58" applyFont="1" applyFill="1" applyAlignment="1">
      <alignment horizontal="left"/>
    </xf>
    <xf numFmtId="0" fontId="43" fillId="0" borderId="0" xfId="58" applyFont="1" applyAlignment="1">
      <alignment horizontal="center"/>
    </xf>
    <xf numFmtId="0" fontId="35" fillId="0" borderId="0" xfId="58" applyFont="1" applyFill="1" applyBorder="1" applyAlignment="1">
      <alignment horizontal="center"/>
    </xf>
    <xf numFmtId="0" fontId="33" fillId="0" borderId="0" xfId="58" applyFont="1" applyFill="1" applyAlignment="1">
      <alignment horizontal="right"/>
    </xf>
    <xf numFmtId="0" fontId="22" fillId="0" borderId="9" xfId="58" applyFont="1" applyBorder="1" applyAlignment="1">
      <alignment horizontal="center" vertical="top" wrapText="1"/>
    </xf>
    <xf numFmtId="0" fontId="22" fillId="0" borderId="6" xfId="58" applyFont="1" applyBorder="1" applyAlignment="1">
      <alignment horizontal="center" vertical="top" wrapText="1"/>
    </xf>
    <xf numFmtId="165" fontId="33" fillId="0" borderId="0" xfId="58" applyNumberFormat="1" applyFont="1" applyFill="1"/>
    <xf numFmtId="165" fontId="33" fillId="0" borderId="0" xfId="58" applyNumberFormat="1" applyFont="1"/>
    <xf numFmtId="0" fontId="33" fillId="0" borderId="0" xfId="58" applyFont="1"/>
    <xf numFmtId="0" fontId="45" fillId="0" borderId="0" xfId="58" applyFont="1"/>
    <xf numFmtId="1" fontId="33" fillId="0" borderId="0" xfId="58" applyNumberFormat="1" applyFont="1" applyFill="1"/>
    <xf numFmtId="3" fontId="33" fillId="0" borderId="0" xfId="58" applyNumberFormat="1" applyFont="1" applyFill="1"/>
    <xf numFmtId="0" fontId="33" fillId="0" borderId="0" xfId="59" applyFont="1" applyBorder="1"/>
    <xf numFmtId="0" fontId="33" fillId="0" borderId="0" xfId="58" applyFont="1" applyAlignment="1">
      <alignment horizontal="left"/>
    </xf>
    <xf numFmtId="0" fontId="47" fillId="0" borderId="0" xfId="58" applyFont="1" applyAlignment="1">
      <alignment horizontal="left"/>
    </xf>
    <xf numFmtId="1" fontId="45" fillId="0" borderId="0" xfId="58" applyNumberFormat="1" applyFont="1"/>
    <xf numFmtId="1" fontId="33" fillId="0" borderId="0" xfId="58" applyNumberFormat="1" applyFont="1"/>
    <xf numFmtId="3" fontId="46" fillId="0" borderId="0" xfId="58" applyNumberFormat="1" applyFont="1" applyFill="1"/>
    <xf numFmtId="0" fontId="46" fillId="0" borderId="0" xfId="58" applyFont="1" applyFill="1"/>
    <xf numFmtId="0" fontId="27" fillId="0" borderId="0" xfId="0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165" fontId="32" fillId="0" borderId="0" xfId="0" applyNumberFormat="1" applyFont="1" applyBorder="1" applyAlignment="1">
      <alignment vertical="justify"/>
    </xf>
    <xf numFmtId="0" fontId="22" fillId="0" borderId="0" xfId="57" applyFont="1"/>
    <xf numFmtId="0" fontId="33" fillId="0" borderId="0" xfId="59" applyFont="1" applyBorder="1" applyAlignment="1"/>
    <xf numFmtId="0" fontId="15" fillId="23" borderId="0" xfId="0" applyNumberFormat="1" applyFont="1" applyFill="1" applyBorder="1" applyAlignment="1" applyProtection="1">
      <alignment horizontal="left" vertical="center" wrapText="1"/>
    </xf>
    <xf numFmtId="0" fontId="43" fillId="0" borderId="0" xfId="60" applyFont="1" applyAlignment="1">
      <alignment horizontal="centerContinuous"/>
    </xf>
    <xf numFmtId="0" fontId="18" fillId="0" borderId="0" xfId="60"/>
    <xf numFmtId="0" fontId="19" fillId="0" borderId="0" xfId="60" applyFont="1"/>
    <xf numFmtId="0" fontId="43" fillId="0" borderId="0" xfId="60" applyFont="1" applyAlignment="1">
      <alignment horizontal="left"/>
    </xf>
    <xf numFmtId="0" fontId="33" fillId="0" borderId="0" xfId="60" applyFont="1" applyAlignment="1"/>
    <xf numFmtId="0" fontId="35" fillId="0" borderId="0" xfId="60" applyFont="1" applyBorder="1" applyAlignment="1">
      <alignment horizontal="center"/>
    </xf>
    <xf numFmtId="0" fontId="22" fillId="0" borderId="9" xfId="60" applyFont="1" applyBorder="1" applyAlignment="1">
      <alignment horizontal="center" vertical="top" wrapText="1"/>
    </xf>
    <xf numFmtId="0" fontId="33" fillId="0" borderId="0" xfId="60" applyFont="1"/>
    <xf numFmtId="0" fontId="33" fillId="0" borderId="6" xfId="60" applyFont="1" applyBorder="1" applyAlignment="1">
      <alignment horizontal="center" vertical="center" wrapText="1"/>
    </xf>
    <xf numFmtId="0" fontId="33" fillId="0" borderId="6" xfId="60" applyFont="1" applyBorder="1" applyAlignment="1">
      <alignment horizontal="center" vertical="top" wrapText="1"/>
    </xf>
    <xf numFmtId="0" fontId="33" fillId="0" borderId="6" xfId="60" applyFont="1" applyFill="1" applyBorder="1" applyAlignment="1">
      <alignment horizontal="center" vertical="center" wrapText="1"/>
    </xf>
    <xf numFmtId="0" fontId="22" fillId="0" borderId="0" xfId="60" applyFont="1" applyBorder="1" applyAlignment="1">
      <alignment horizontal="center" vertical="top" wrapText="1"/>
    </xf>
    <xf numFmtId="0" fontId="33" fillId="0" borderId="6" xfId="0" applyFont="1" applyFill="1" applyBorder="1" applyAlignment="1">
      <alignment horizontal="center" vertical="center" wrapText="1"/>
    </xf>
    <xf numFmtId="3" fontId="16" fillId="0" borderId="0" xfId="60" applyNumberFormat="1" applyFont="1" applyBorder="1" applyAlignment="1">
      <alignment wrapText="1"/>
    </xf>
    <xf numFmtId="3" fontId="33" fillId="24" borderId="0" xfId="60" applyNumberFormat="1" applyFont="1" applyFill="1"/>
    <xf numFmtId="0" fontId="24" fillId="0" borderId="0" xfId="60" applyFont="1"/>
    <xf numFmtId="1" fontId="33" fillId="0" borderId="0" xfId="60" applyNumberFormat="1" applyFont="1"/>
    <xf numFmtId="0" fontId="33" fillId="0" borderId="0" xfId="60" applyFont="1" applyBorder="1" applyAlignment="1">
      <alignment horizontal="center"/>
    </xf>
    <xf numFmtId="0" fontId="33" fillId="0" borderId="0" xfId="60" applyFont="1" applyBorder="1"/>
    <xf numFmtId="3" fontId="33" fillId="0" borderId="0" xfId="60" applyNumberFormat="1" applyFont="1"/>
    <xf numFmtId="3" fontId="24" fillId="0" borderId="6" xfId="60" applyNumberFormat="1" applyFont="1" applyBorder="1" applyAlignment="1">
      <alignment wrapText="1"/>
    </xf>
    <xf numFmtId="0" fontId="45" fillId="0" borderId="0" xfId="60" applyFont="1"/>
    <xf numFmtId="1" fontId="45" fillId="0" borderId="0" xfId="60" applyNumberFormat="1" applyFont="1"/>
    <xf numFmtId="0" fontId="46" fillId="0" borderId="0" xfId="60" applyFont="1"/>
    <xf numFmtId="3" fontId="46" fillId="0" borderId="0" xfId="60" applyNumberFormat="1" applyFont="1"/>
    <xf numFmtId="0" fontId="43" fillId="0" borderId="0" xfId="60" applyFont="1" applyAlignment="1">
      <alignment horizontal="center"/>
    </xf>
    <xf numFmtId="0" fontId="33" fillId="0" borderId="0" xfId="60" applyFont="1" applyAlignment="1">
      <alignment horizontal="right"/>
    </xf>
    <xf numFmtId="0" fontId="22" fillId="0" borderId="6" xfId="60" applyFont="1" applyBorder="1" applyAlignment="1">
      <alignment horizontal="center" vertical="top" wrapText="1"/>
    </xf>
    <xf numFmtId="3" fontId="16" fillId="0" borderId="9" xfId="60" applyNumberFormat="1" applyFont="1" applyBorder="1" applyAlignment="1">
      <alignment wrapText="1"/>
    </xf>
    <xf numFmtId="3" fontId="16" fillId="0" borderId="6" xfId="60" applyNumberFormat="1" applyFont="1" applyBorder="1" applyAlignment="1">
      <alignment wrapText="1"/>
    </xf>
    <xf numFmtId="3" fontId="33" fillId="0" borderId="0" xfId="60" applyNumberFormat="1" applyFont="1" applyFill="1"/>
    <xf numFmtId="0" fontId="24" fillId="0" borderId="0" xfId="60" applyFont="1" applyFill="1"/>
    <xf numFmtId="3" fontId="24" fillId="0" borderId="0" xfId="60" applyNumberFormat="1" applyFont="1" applyFill="1"/>
    <xf numFmtId="0" fontId="33" fillId="0" borderId="0" xfId="60" applyFont="1" applyFill="1"/>
    <xf numFmtId="0" fontId="3" fillId="0" borderId="6" xfId="61" quotePrefix="1" applyFont="1" applyFill="1" applyBorder="1" applyAlignment="1">
      <alignment horizontal="center" vertical="center" wrapText="1"/>
    </xf>
    <xf numFmtId="165" fontId="41" fillId="0" borderId="6" xfId="48" applyNumberFormat="1" applyFont="1" applyFill="1" applyBorder="1" applyAlignment="1">
      <alignment horizontal="center" vertical="center" wrapText="1"/>
    </xf>
    <xf numFmtId="4" fontId="41" fillId="0" borderId="6" xfId="48" applyNumberFormat="1" applyFont="1" applyFill="1" applyBorder="1" applyAlignment="1">
      <alignment horizontal="center" vertical="center" wrapText="1"/>
    </xf>
    <xf numFmtId="0" fontId="33" fillId="0" borderId="0" xfId="57" applyFont="1" applyAlignment="1"/>
    <xf numFmtId="0" fontId="49" fillId="0" borderId="0" xfId="57" applyFont="1"/>
    <xf numFmtId="0" fontId="47" fillId="0" borderId="0" xfId="57" applyFont="1" applyAlignment="1"/>
    <xf numFmtId="0" fontId="49" fillId="0" borderId="0" xfId="57" applyFont="1" applyFill="1"/>
    <xf numFmtId="0" fontId="49" fillId="0" borderId="0" xfId="57" applyFont="1" applyAlignment="1">
      <alignment horizontal="right"/>
    </xf>
    <xf numFmtId="0" fontId="47" fillId="0" borderId="6" xfId="57" applyFont="1" applyBorder="1" applyAlignment="1">
      <alignment horizontal="center" vertical="center" wrapText="1"/>
    </xf>
    <xf numFmtId="0" fontId="47" fillId="0" borderId="6" xfId="57" applyFont="1" applyFill="1" applyBorder="1" applyAlignment="1">
      <alignment horizontal="center" vertical="center" wrapText="1"/>
    </xf>
    <xf numFmtId="0" fontId="47" fillId="0" borderId="0" xfId="0" applyNumberFormat="1" applyFont="1" applyFill="1" applyAlignment="1" applyProtection="1"/>
    <xf numFmtId="0" fontId="47" fillId="0" borderId="0" xfId="0" applyFont="1" applyFill="1"/>
    <xf numFmtId="0" fontId="47" fillId="0" borderId="0" xfId="0" applyNumberFormat="1" applyFont="1" applyFill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horizontal="center"/>
    </xf>
    <xf numFmtId="0" fontId="47" fillId="0" borderId="5" xfId="0" applyFont="1" applyFill="1" applyBorder="1" applyAlignment="1">
      <alignment horizontal="center"/>
    </xf>
    <xf numFmtId="0" fontId="26" fillId="0" borderId="5" xfId="0" applyNumberFormat="1" applyFont="1" applyFill="1" applyBorder="1" applyAlignment="1" applyProtection="1">
      <alignment horizontal="center" vertical="top"/>
    </xf>
    <xf numFmtId="0" fontId="26" fillId="0" borderId="0" xfId="0" applyNumberFormat="1" applyFont="1" applyFill="1" applyAlignment="1" applyProtection="1">
      <alignment horizontal="center"/>
    </xf>
    <xf numFmtId="0" fontId="47" fillId="0" borderId="0" xfId="0" applyFont="1" applyFill="1" applyAlignment="1">
      <alignment horizontal="center"/>
    </xf>
    <xf numFmtId="0" fontId="47" fillId="23" borderId="10" xfId="0" applyNumberFormat="1" applyFont="1" applyFill="1" applyBorder="1" applyAlignment="1" applyProtection="1"/>
    <xf numFmtId="0" fontId="47" fillId="23" borderId="0" xfId="0" applyFont="1" applyFill="1"/>
    <xf numFmtId="0" fontId="47" fillId="23" borderId="11" xfId="0" applyNumberFormat="1" applyFont="1" applyFill="1" applyBorder="1" applyAlignment="1" applyProtection="1"/>
    <xf numFmtId="0" fontId="47" fillId="23" borderId="12" xfId="0" applyNumberFormat="1" applyFont="1" applyFill="1" applyBorder="1" applyAlignment="1" applyProtection="1"/>
    <xf numFmtId="0" fontId="47" fillId="23" borderId="0" xfId="0" applyNumberFormat="1" applyFont="1" applyFill="1" applyBorder="1" applyAlignment="1" applyProtection="1"/>
    <xf numFmtId="0" fontId="47" fillId="23" borderId="0" xfId="0" applyNumberFormat="1" applyFont="1" applyFill="1" applyAlignment="1" applyProtection="1">
      <alignment vertical="center"/>
    </xf>
    <xf numFmtId="0" fontId="26" fillId="0" borderId="6" xfId="61" quotePrefix="1" applyFont="1" applyFill="1" applyBorder="1" applyAlignment="1">
      <alignment horizontal="center" vertical="center" wrapText="1"/>
    </xf>
    <xf numFmtId="0" fontId="26" fillId="0" borderId="6" xfId="61" applyFont="1" applyFill="1" applyBorder="1" applyAlignment="1">
      <alignment horizontal="center" vertical="center" wrapText="1"/>
    </xf>
    <xf numFmtId="2" fontId="26" fillId="0" borderId="6" xfId="61" applyNumberFormat="1" applyFont="1" applyFill="1" applyBorder="1" applyAlignment="1">
      <alignment horizontal="center" vertical="center" wrapText="1"/>
    </xf>
    <xf numFmtId="2" fontId="26" fillId="0" borderId="6" xfId="61" quotePrefix="1" applyNumberFormat="1" applyFont="1" applyFill="1" applyBorder="1" applyAlignment="1">
      <alignment horizontal="center" vertical="center" wrapText="1"/>
    </xf>
    <xf numFmtId="0" fontId="47" fillId="23" borderId="0" xfId="0" applyFont="1" applyFill="1" applyAlignment="1">
      <alignment vertical="center"/>
    </xf>
    <xf numFmtId="0" fontId="47" fillId="23" borderId="0" xfId="0" applyNumberFormat="1" applyFont="1" applyFill="1" applyAlignment="1" applyProtection="1"/>
    <xf numFmtId="49" fontId="47" fillId="0" borderId="6" xfId="61" quotePrefix="1" applyNumberFormat="1" applyFont="1" applyFill="1" applyBorder="1" applyAlignment="1">
      <alignment horizontal="center" vertical="center" wrapText="1"/>
    </xf>
    <xf numFmtId="4" fontId="26" fillId="0" borderId="0" xfId="61" applyNumberFormat="1" applyFont="1" applyFill="1" applyBorder="1" applyAlignment="1">
      <alignment horizontal="center" vertical="center" wrapText="1"/>
    </xf>
    <xf numFmtId="2" fontId="47" fillId="0" borderId="6" xfId="61" applyNumberFormat="1" applyFont="1" applyFill="1" applyBorder="1" applyAlignment="1">
      <alignment horizontal="center" vertical="center" wrapText="1"/>
    </xf>
    <xf numFmtId="0" fontId="33" fillId="0" borderId="0" xfId="0" applyFont="1"/>
    <xf numFmtId="0" fontId="53" fillId="0" borderId="6" xfId="0" quotePrefix="1" applyFont="1" applyFill="1" applyBorder="1" applyAlignment="1">
      <alignment horizontal="center" vertical="center" wrapText="1"/>
    </xf>
    <xf numFmtId="0" fontId="47" fillId="0" borderId="6" xfId="0" quotePrefix="1" applyFont="1" applyFill="1" applyBorder="1" applyAlignment="1">
      <alignment horizontal="center" vertical="center" wrapText="1"/>
    </xf>
    <xf numFmtId="2" fontId="47" fillId="0" borderId="6" xfId="0" quotePrefix="1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51" fillId="0" borderId="0" xfId="0" applyFont="1"/>
    <xf numFmtId="0" fontId="33" fillId="0" borderId="0" xfId="0" applyFont="1" applyAlignment="1">
      <alignment horizontal="right"/>
    </xf>
    <xf numFmtId="0" fontId="33" fillId="0" borderId="0" xfId="57" applyFont="1" applyFill="1" applyAlignment="1"/>
    <xf numFmtId="0" fontId="47" fillId="0" borderId="0" xfId="57" applyFont="1" applyFill="1" applyAlignment="1"/>
    <xf numFmtId="0" fontId="47" fillId="0" borderId="6" xfId="58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49" fontId="47" fillId="0" borderId="6" xfId="61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3" fillId="0" borderId="6" xfId="53" quotePrefix="1" applyFont="1" applyFill="1" applyBorder="1" applyAlignment="1">
      <alignment horizontal="center" vertical="center" wrapText="1"/>
    </xf>
    <xf numFmtId="0" fontId="53" fillId="0" borderId="6" xfId="53" applyFont="1" applyFill="1" applyBorder="1" applyAlignment="1">
      <alignment horizontal="center" vertical="center" wrapText="1"/>
    </xf>
    <xf numFmtId="2" fontId="53" fillId="0" borderId="6" xfId="53" applyNumberFormat="1" applyFont="1" applyFill="1" applyBorder="1" applyAlignment="1">
      <alignment horizontal="center" vertical="center" wrapText="1"/>
    </xf>
    <xf numFmtId="0" fontId="22" fillId="0" borderId="6" xfId="0" applyFont="1" applyBorder="1"/>
    <xf numFmtId="0" fontId="22" fillId="0" borderId="6" xfId="0" applyFont="1" applyBorder="1" applyAlignment="1">
      <alignment wrapText="1"/>
    </xf>
    <xf numFmtId="0" fontId="16" fillId="0" borderId="6" xfId="0" applyFont="1" applyBorder="1"/>
    <xf numFmtId="0" fontId="22" fillId="0" borderId="0" xfId="0" applyFont="1" applyFill="1" applyBorder="1"/>
    <xf numFmtId="49" fontId="22" fillId="0" borderId="13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top" wrapText="1"/>
    </xf>
    <xf numFmtId="49" fontId="54" fillId="0" borderId="6" xfId="0" applyNumberFormat="1" applyFont="1" applyFill="1" applyBorder="1" applyAlignment="1">
      <alignment horizontal="center" vertical="top"/>
    </xf>
    <xf numFmtId="0" fontId="54" fillId="0" borderId="6" xfId="0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center" vertical="top" wrapText="1"/>
    </xf>
    <xf numFmtId="0" fontId="33" fillId="0" borderId="13" xfId="0" applyFont="1" applyBorder="1" applyAlignment="1">
      <alignment horizontal="center" vertical="center" wrapText="1"/>
    </xf>
    <xf numFmtId="2" fontId="53" fillId="0" borderId="6" xfId="53" quotePrefix="1" applyNumberFormat="1" applyFont="1" applyFill="1" applyBorder="1" applyAlignment="1">
      <alignment horizontal="left" vertical="center" wrapText="1"/>
    </xf>
    <xf numFmtId="0" fontId="49" fillId="0" borderId="0" xfId="57" applyFont="1" applyAlignment="1">
      <alignment horizontal="left"/>
    </xf>
    <xf numFmtId="0" fontId="47" fillId="0" borderId="6" xfId="57" applyFont="1" applyBorder="1" applyAlignment="1">
      <alignment horizontal="left" vertical="center" wrapText="1"/>
    </xf>
    <xf numFmtId="0" fontId="3" fillId="0" borderId="8" xfId="60" applyFont="1" applyFill="1" applyBorder="1" applyAlignment="1"/>
    <xf numFmtId="2" fontId="52" fillId="0" borderId="6" xfId="51" quotePrefix="1" applyNumberFormat="1" applyFont="1" applyFill="1" applyBorder="1" applyAlignment="1">
      <alignment horizontal="center" vertical="center" wrapText="1"/>
    </xf>
    <xf numFmtId="0" fontId="52" fillId="0" borderId="6" xfId="51" quotePrefix="1" applyFont="1" applyFill="1" applyBorder="1" applyAlignment="1">
      <alignment horizontal="center" vertical="center" wrapText="1"/>
    </xf>
    <xf numFmtId="3" fontId="33" fillId="0" borderId="6" xfId="60" applyNumberFormat="1" applyFont="1" applyFill="1" applyBorder="1" applyAlignment="1">
      <alignment horizontal="center" vertical="center" wrapText="1"/>
    </xf>
    <xf numFmtId="3" fontId="33" fillId="0" borderId="6" xfId="62" applyNumberFormat="1" applyFont="1" applyFill="1" applyBorder="1" applyAlignment="1">
      <alignment horizontal="center" vertical="center" wrapText="1"/>
    </xf>
    <xf numFmtId="3" fontId="3" fillId="0" borderId="6" xfId="62" applyNumberFormat="1" applyFont="1" applyFill="1" applyBorder="1" applyAlignment="1">
      <alignment horizontal="center" vertical="center" wrapText="1"/>
    </xf>
    <xf numFmtId="3" fontId="33" fillId="0" borderId="6" xfId="63" applyNumberFormat="1" applyFont="1" applyFill="1" applyBorder="1" applyAlignment="1">
      <alignment horizontal="center" vertical="center" wrapText="1"/>
    </xf>
    <xf numFmtId="3" fontId="3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60" applyNumberFormat="1" applyFont="1" applyFill="1" applyBorder="1" applyAlignment="1">
      <alignment horizontal="center" vertical="center" wrapText="1"/>
    </xf>
    <xf numFmtId="0" fontId="56" fillId="0" borderId="6" xfId="53" quotePrefix="1" applyFont="1" applyFill="1" applyBorder="1" applyAlignment="1">
      <alignment horizontal="center" vertical="center" wrapText="1"/>
    </xf>
    <xf numFmtId="0" fontId="56" fillId="0" borderId="6" xfId="53" applyFont="1" applyFill="1" applyBorder="1" applyAlignment="1">
      <alignment horizontal="center" vertical="center" wrapText="1"/>
    </xf>
    <xf numFmtId="2" fontId="56" fillId="0" borderId="6" xfId="53" applyNumberFormat="1" applyFont="1" applyFill="1" applyBorder="1" applyAlignment="1">
      <alignment horizontal="center" vertical="center" wrapText="1"/>
    </xf>
    <xf numFmtId="2" fontId="56" fillId="0" borderId="6" xfId="53" quotePrefix="1" applyNumberFormat="1" applyFont="1" applyFill="1" applyBorder="1" applyAlignment="1">
      <alignment horizontal="left" vertical="center" wrapText="1"/>
    </xf>
    <xf numFmtId="49" fontId="55" fillId="0" borderId="6" xfId="53" quotePrefix="1" applyNumberFormat="1" applyFont="1" applyFill="1" applyBorder="1" applyAlignment="1">
      <alignment horizontal="center" vertical="center" wrapText="1"/>
    </xf>
    <xf numFmtId="0" fontId="55" fillId="0" borderId="6" xfId="53" quotePrefix="1" applyFont="1" applyFill="1" applyBorder="1" applyAlignment="1">
      <alignment horizontal="center" vertical="center" wrapText="1"/>
    </xf>
    <xf numFmtId="49" fontId="56" fillId="0" borderId="6" xfId="53" quotePrefix="1" applyNumberFormat="1" applyFont="1" applyFill="1" applyBorder="1" applyAlignment="1">
      <alignment horizontal="center" vertical="center" wrapText="1"/>
    </xf>
    <xf numFmtId="3" fontId="41" fillId="0" borderId="6" xfId="48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3" fontId="47" fillId="0" borderId="6" xfId="62" applyNumberFormat="1" applyFont="1" applyFill="1" applyBorder="1" applyAlignment="1">
      <alignment horizontal="center" vertical="center" wrapText="1"/>
    </xf>
    <xf numFmtId="3" fontId="24" fillId="0" borderId="6" xfId="58" applyNumberFormat="1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2" fillId="0" borderId="6" xfId="0" applyFont="1" applyFill="1" applyBorder="1"/>
    <xf numFmtId="3" fontId="22" fillId="0" borderId="6" xfId="0" applyNumberFormat="1" applyFont="1" applyFill="1" applyBorder="1"/>
    <xf numFmtId="3" fontId="16" fillId="0" borderId="6" xfId="0" applyNumberFormat="1" applyFont="1" applyFill="1" applyBorder="1"/>
    <xf numFmtId="0" fontId="16" fillId="0" borderId="6" xfId="0" applyFont="1" applyFill="1" applyBorder="1" applyAlignment="1">
      <alignment vertical="top"/>
    </xf>
    <xf numFmtId="0" fontId="26" fillId="0" borderId="0" xfId="60" applyFont="1" applyFill="1" applyAlignment="1">
      <alignment horizontal="center" wrapText="1"/>
    </xf>
    <xf numFmtId="3" fontId="26" fillId="0" borderId="6" xfId="0" applyNumberFormat="1" applyFont="1" applyFill="1" applyBorder="1" applyAlignment="1">
      <alignment horizontal="center" vertical="center" wrapText="1"/>
    </xf>
    <xf numFmtId="0" fontId="52" fillId="0" borderId="6" xfId="56" quotePrefix="1" applyFont="1" applyFill="1" applyBorder="1" applyAlignment="1">
      <alignment horizontal="center" vertical="center" wrapText="1"/>
    </xf>
    <xf numFmtId="0" fontId="52" fillId="0" borderId="6" xfId="0" quotePrefix="1" applyFont="1" applyFill="1" applyBorder="1" applyAlignment="1">
      <alignment horizontal="center" vertical="center" wrapText="1"/>
    </xf>
    <xf numFmtId="2" fontId="52" fillId="0" borderId="6" xfId="0" quotePrefix="1" applyNumberFormat="1" applyFont="1" applyFill="1" applyBorder="1" applyAlignment="1">
      <alignment horizontal="center" vertical="center" wrapText="1"/>
    </xf>
    <xf numFmtId="165" fontId="52" fillId="0" borderId="6" xfId="48" applyNumberFormat="1" applyFont="1" applyFill="1" applyBorder="1" applyAlignment="1">
      <alignment horizontal="center" vertical="center" wrapText="1"/>
    </xf>
    <xf numFmtId="4" fontId="52" fillId="0" borderId="6" xfId="48" applyNumberFormat="1" applyFont="1" applyFill="1" applyBorder="1" applyAlignment="1">
      <alignment horizontal="left" vertical="center" wrapText="1"/>
    </xf>
    <xf numFmtId="3" fontId="52" fillId="0" borderId="6" xfId="48" applyNumberFormat="1" applyFont="1" applyFill="1" applyBorder="1" applyAlignment="1">
      <alignment horizontal="center" vertical="center" wrapText="1"/>
    </xf>
    <xf numFmtId="3" fontId="52" fillId="0" borderId="8" xfId="48" applyNumberFormat="1" applyFont="1" applyFill="1" applyBorder="1" applyAlignment="1">
      <alignment horizontal="center" vertical="center" wrapText="1"/>
    </xf>
    <xf numFmtId="3" fontId="47" fillId="0" borderId="6" xfId="0" applyNumberFormat="1" applyFont="1" applyFill="1" applyBorder="1" applyAlignment="1">
      <alignment horizontal="center" vertical="center" wrapText="1"/>
    </xf>
    <xf numFmtId="49" fontId="52" fillId="0" borderId="6" xfId="0" quotePrefix="1" applyNumberFormat="1" applyFont="1" applyFill="1" applyBorder="1" applyAlignment="1">
      <alignment horizontal="center" vertical="center" wrapText="1"/>
    </xf>
    <xf numFmtId="0" fontId="47" fillId="0" borderId="6" xfId="61" quotePrefix="1" applyFont="1" applyFill="1" applyBorder="1" applyAlignment="1">
      <alignment horizontal="center" vertical="center" wrapText="1"/>
    </xf>
    <xf numFmtId="2" fontId="47" fillId="0" borderId="6" xfId="61" quotePrefix="1" applyNumberFormat="1" applyFont="1" applyFill="1" applyBorder="1" applyAlignment="1">
      <alignment horizontal="center" vertical="center" wrapText="1"/>
    </xf>
    <xf numFmtId="0" fontId="52" fillId="0" borderId="6" xfId="51" quotePrefix="1" applyNumberFormat="1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 shrinkToFit="1"/>
    </xf>
    <xf numFmtId="0" fontId="47" fillId="0" borderId="6" xfId="0" applyFont="1" applyFill="1" applyBorder="1" applyAlignment="1">
      <alignment horizontal="center" vertical="center" wrapText="1"/>
    </xf>
    <xf numFmtId="165" fontId="47" fillId="0" borderId="6" xfId="48" applyNumberFormat="1" applyFont="1" applyFill="1" applyBorder="1" applyAlignment="1">
      <alignment horizontal="center" vertical="center" wrapText="1"/>
    </xf>
    <xf numFmtId="0" fontId="47" fillId="0" borderId="6" xfId="61" applyFont="1" applyFill="1" applyBorder="1" applyAlignment="1">
      <alignment horizontal="center" vertical="center" wrapText="1"/>
    </xf>
    <xf numFmtId="1" fontId="47" fillId="0" borderId="6" xfId="61" quotePrefix="1" applyNumberFormat="1" applyFont="1" applyFill="1" applyBorder="1" applyAlignment="1">
      <alignment horizontal="center" vertical="center" wrapText="1"/>
    </xf>
    <xf numFmtId="165" fontId="44" fillId="0" borderId="6" xfId="48" applyNumberFormat="1" applyFont="1" applyFill="1" applyBorder="1" applyAlignment="1">
      <alignment horizontal="center" vertical="center" wrapText="1"/>
    </xf>
    <xf numFmtId="4" fontId="44" fillId="0" borderId="6" xfId="48" applyNumberFormat="1" applyFont="1" applyFill="1" applyBorder="1" applyAlignment="1">
      <alignment horizontal="left" vertical="center" wrapText="1"/>
    </xf>
    <xf numFmtId="3" fontId="44" fillId="0" borderId="6" xfId="48" applyNumberFormat="1" applyFont="1" applyFill="1" applyBorder="1" applyAlignment="1">
      <alignment horizontal="center" vertical="center" wrapText="1"/>
    </xf>
    <xf numFmtId="3" fontId="44" fillId="0" borderId="8" xfId="48" applyNumberFormat="1" applyFont="1" applyFill="1" applyBorder="1" applyAlignment="1">
      <alignment horizontal="center" vertical="center" wrapText="1"/>
    </xf>
    <xf numFmtId="49" fontId="47" fillId="0" borderId="6" xfId="0" applyNumberFormat="1" applyFont="1" applyFill="1" applyBorder="1" applyAlignment="1">
      <alignment horizontal="center" vertical="center" wrapText="1"/>
    </xf>
    <xf numFmtId="4" fontId="53" fillId="0" borderId="6" xfId="0" applyNumberFormat="1" applyFont="1" applyFill="1" applyBorder="1" applyAlignment="1">
      <alignment horizontal="center" vertical="center" wrapText="1"/>
    </xf>
    <xf numFmtId="3" fontId="53" fillId="0" borderId="6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center" vertical="center" wrapText="1"/>
    </xf>
    <xf numFmtId="165" fontId="53" fillId="0" borderId="6" xfId="0" applyNumberFormat="1" applyFont="1" applyFill="1" applyBorder="1" applyAlignment="1">
      <alignment horizontal="center" vertical="center" wrapText="1"/>
    </xf>
    <xf numFmtId="3" fontId="47" fillId="0" borderId="6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left"/>
    </xf>
    <xf numFmtId="0" fontId="47" fillId="0" borderId="0" xfId="0" applyFont="1"/>
    <xf numFmtId="3" fontId="26" fillId="0" borderId="6" xfId="0" applyNumberFormat="1" applyFont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3" fontId="47" fillId="0" borderId="0" xfId="0" applyNumberFormat="1" applyFont="1" applyFill="1"/>
    <xf numFmtId="3" fontId="60" fillId="0" borderId="0" xfId="0" applyNumberFormat="1" applyFont="1" applyFill="1"/>
    <xf numFmtId="3" fontId="47" fillId="0" borderId="13" xfId="0" applyNumberFormat="1" applyFont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3" fontId="68" fillId="0" borderId="0" xfId="0" applyNumberFormat="1" applyFont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0" fontId="69" fillId="0" borderId="6" xfId="0" quotePrefix="1" applyFont="1" applyFill="1" applyBorder="1" applyAlignment="1">
      <alignment horizontal="center" vertical="center" wrapText="1"/>
    </xf>
    <xf numFmtId="2" fontId="69" fillId="0" borderId="6" xfId="0" quotePrefix="1" applyNumberFormat="1" applyFont="1" applyFill="1" applyBorder="1" applyAlignment="1">
      <alignment horizontal="center" vertical="center" wrapText="1"/>
    </xf>
    <xf numFmtId="165" fontId="61" fillId="0" borderId="0" xfId="0" applyNumberFormat="1" applyFont="1" applyBorder="1" applyAlignment="1">
      <alignment vertical="justify"/>
    </xf>
    <xf numFmtId="3" fontId="47" fillId="0" borderId="6" xfId="48" applyNumberFormat="1" applyFont="1" applyFill="1" applyBorder="1" applyAlignment="1">
      <alignment horizontal="center" vertical="center" wrapText="1"/>
    </xf>
    <xf numFmtId="3" fontId="47" fillId="0" borderId="8" xfId="48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3" fillId="0" borderId="6" xfId="0" applyNumberFormat="1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wrapText="1"/>
    </xf>
    <xf numFmtId="0" fontId="16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2" fontId="22" fillId="0" borderId="6" xfId="0" quotePrefix="1" applyNumberFormat="1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15" xfId="0" applyFont="1" applyFill="1" applyBorder="1" applyAlignment="1">
      <alignment horizontal="center" vertical="center" wrapText="1"/>
    </xf>
    <xf numFmtId="0" fontId="70" fillId="0" borderId="6" xfId="0" applyFont="1" applyFill="1" applyBorder="1" applyAlignment="1">
      <alignment horizontal="center" vertical="center" wrapText="1"/>
    </xf>
    <xf numFmtId="3" fontId="70" fillId="0" borderId="6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wrapText="1"/>
    </xf>
    <xf numFmtId="0" fontId="33" fillId="0" borderId="14" xfId="0" applyFont="1" applyFill="1" applyBorder="1" applyAlignment="1">
      <alignment horizontal="left" vertical="center" wrapText="1"/>
    </xf>
    <xf numFmtId="165" fontId="44" fillId="0" borderId="0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Fill="1" applyBorder="1" applyAlignment="1">
      <alignment vertical="justify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58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65" fontId="56" fillId="0" borderId="6" xfId="48" applyNumberFormat="1" applyFont="1" applyFill="1" applyBorder="1" applyAlignment="1">
      <alignment horizontal="center" vertical="center" wrapText="1"/>
    </xf>
    <xf numFmtId="3" fontId="16" fillId="0" borderId="6" xfId="63" applyNumberFormat="1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3" fontId="22" fillId="0" borderId="6" xfId="63" applyNumberFormat="1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center" wrapText="1"/>
    </xf>
    <xf numFmtId="0" fontId="16" fillId="0" borderId="6" xfId="58" applyFont="1" applyFill="1" applyBorder="1" applyAlignment="1">
      <alignment horizontal="center" vertical="center" wrapText="1"/>
    </xf>
    <xf numFmtId="3" fontId="16" fillId="0" borderId="6" xfId="58" applyNumberFormat="1" applyFont="1" applyFill="1" applyBorder="1" applyAlignment="1">
      <alignment horizontal="center" vertical="center" wrapText="1"/>
    </xf>
    <xf numFmtId="3" fontId="22" fillId="0" borderId="6" xfId="58" applyNumberFormat="1" applyFont="1" applyFill="1" applyBorder="1" applyAlignment="1">
      <alignment horizontal="center" vertical="center" wrapText="1"/>
    </xf>
    <xf numFmtId="49" fontId="22" fillId="0" borderId="6" xfId="58" applyNumberFormat="1" applyFont="1" applyFill="1" applyBorder="1" applyAlignment="1">
      <alignment horizontal="center" vertical="center" wrapText="1"/>
    </xf>
    <xf numFmtId="0" fontId="22" fillId="0" borderId="0" xfId="58" applyFont="1" applyFill="1" applyAlignment="1">
      <alignment horizontal="centerContinuous"/>
    </xf>
    <xf numFmtId="0" fontId="22" fillId="0" borderId="0" xfId="58" applyFont="1" applyFill="1" applyAlignment="1"/>
    <xf numFmtId="0" fontId="62" fillId="0" borderId="0" xfId="58" applyFont="1" applyFill="1"/>
    <xf numFmtId="0" fontId="47" fillId="0" borderId="16" xfId="0" applyFont="1" applyFill="1" applyBorder="1" applyAlignment="1">
      <alignment horizontal="left" vertical="center" wrapText="1"/>
    </xf>
    <xf numFmtId="0" fontId="33" fillId="0" borderId="0" xfId="57" applyFont="1" applyAlignment="1">
      <alignment horizontal="left"/>
    </xf>
    <xf numFmtId="0" fontId="33" fillId="0" borderId="0" xfId="57" applyFont="1"/>
    <xf numFmtId="0" fontId="69" fillId="0" borderId="6" xfId="53" quotePrefix="1" applyFont="1" applyFill="1" applyBorder="1" applyAlignment="1">
      <alignment horizontal="center" vertical="center" wrapText="1"/>
    </xf>
    <xf numFmtId="2" fontId="69" fillId="0" borderId="6" xfId="53" quotePrefix="1" applyNumberFormat="1" applyFont="1" applyFill="1" applyBorder="1" applyAlignment="1">
      <alignment horizontal="center" vertical="center" wrapText="1"/>
    </xf>
    <xf numFmtId="0" fontId="71" fillId="0" borderId="6" xfId="53" quotePrefix="1" applyFont="1" applyFill="1" applyBorder="1" applyAlignment="1">
      <alignment horizontal="center" vertical="center" wrapText="1"/>
    </xf>
    <xf numFmtId="2" fontId="71" fillId="0" borderId="6" xfId="53" quotePrefix="1" applyNumberFormat="1" applyFont="1" applyFill="1" applyBorder="1" applyAlignment="1">
      <alignment horizontal="center" vertical="center" wrapText="1"/>
    </xf>
    <xf numFmtId="0" fontId="63" fillId="0" borderId="6" xfId="0" applyFont="1" applyBorder="1" applyAlignment="1">
      <alignment vertical="top" wrapText="1"/>
    </xf>
    <xf numFmtId="3" fontId="64" fillId="0" borderId="6" xfId="0" applyNumberFormat="1" applyFont="1" applyFill="1" applyBorder="1"/>
    <xf numFmtId="0" fontId="65" fillId="0" borderId="6" xfId="0" applyFont="1" applyBorder="1" applyAlignment="1">
      <alignment vertical="top" wrapText="1"/>
    </xf>
    <xf numFmtId="0" fontId="63" fillId="0" borderId="6" xfId="0" applyFont="1" applyBorder="1" applyAlignment="1">
      <alignment horizontal="right" vertical="top" wrapText="1"/>
    </xf>
    <xf numFmtId="0" fontId="65" fillId="0" borderId="6" xfId="0" applyFont="1" applyBorder="1" applyAlignment="1">
      <alignment horizontal="right" vertical="top" wrapText="1"/>
    </xf>
    <xf numFmtId="2" fontId="55" fillId="0" borderId="6" xfId="53" quotePrefix="1" applyNumberFormat="1" applyFont="1" applyFill="1" applyBorder="1" applyAlignment="1">
      <alignment horizontal="center" vertical="center" wrapText="1"/>
    </xf>
    <xf numFmtId="0" fontId="71" fillId="0" borderId="6" xfId="53" quotePrefix="1" applyFont="1" applyBorder="1" applyAlignment="1">
      <alignment horizontal="center" vertical="center" wrapText="1"/>
    </xf>
    <xf numFmtId="2" fontId="71" fillId="0" borderId="6" xfId="53" quotePrefix="1" applyNumberFormat="1" applyFont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6" xfId="58" applyNumberFormat="1" applyFont="1" applyFill="1" applyBorder="1" applyAlignment="1">
      <alignment horizontal="center" vertical="center" wrapText="1"/>
    </xf>
    <xf numFmtId="3" fontId="47" fillId="25" borderId="6" xfId="0" applyNumberFormat="1" applyFont="1" applyFill="1" applyBorder="1" applyAlignment="1">
      <alignment horizontal="center" vertical="center" wrapText="1"/>
    </xf>
    <xf numFmtId="0" fontId="11" fillId="25" borderId="0" xfId="0" applyFont="1" applyFill="1"/>
    <xf numFmtId="0" fontId="22" fillId="0" borderId="6" xfId="0" applyFont="1" applyBorder="1" applyAlignment="1">
      <alignment horizontal="center" vertical="center" wrapText="1"/>
    </xf>
    <xf numFmtId="3" fontId="26" fillId="25" borderId="6" xfId="0" applyNumberFormat="1" applyFont="1" applyFill="1" applyBorder="1" applyAlignment="1">
      <alignment horizontal="center" vertical="center" wrapText="1"/>
    </xf>
    <xf numFmtId="165" fontId="22" fillId="0" borderId="6" xfId="0" applyNumberFormat="1" applyFont="1" applyFill="1" applyBorder="1" applyAlignment="1">
      <alignment horizontal="center" vertical="center" wrapText="1"/>
    </xf>
    <xf numFmtId="3" fontId="49" fillId="0" borderId="0" xfId="57" applyNumberFormat="1" applyFont="1"/>
    <xf numFmtId="3" fontId="47" fillId="0" borderId="0" xfId="0" applyNumberFormat="1" applyFont="1" applyFill="1" applyAlignment="1" applyProtection="1"/>
    <xf numFmtId="2" fontId="47" fillId="0" borderId="6" xfId="0" quotePrefix="1" applyNumberFormat="1" applyFont="1" applyFill="1" applyBorder="1" applyAlignment="1">
      <alignment vertical="center" wrapText="1"/>
    </xf>
    <xf numFmtId="0" fontId="72" fillId="0" borderId="6" xfId="53" quotePrefix="1" applyFont="1" applyFill="1" applyBorder="1" applyAlignment="1">
      <alignment horizontal="center" vertical="center" wrapText="1"/>
    </xf>
    <xf numFmtId="0" fontId="72" fillId="0" borderId="6" xfId="53" applyFont="1" applyFill="1" applyBorder="1" applyAlignment="1">
      <alignment horizontal="center" vertical="center" wrapText="1"/>
    </xf>
    <xf numFmtId="2" fontId="72" fillId="0" borderId="6" xfId="53" applyNumberFormat="1" applyFont="1" applyFill="1" applyBorder="1" applyAlignment="1">
      <alignment horizontal="center" vertical="center" wrapText="1"/>
    </xf>
    <xf numFmtId="2" fontId="72" fillId="0" borderId="6" xfId="53" quotePrefix="1" applyNumberFormat="1" applyFont="1" applyFill="1" applyBorder="1" applyAlignment="1">
      <alignment horizontal="center" vertical="center" wrapText="1"/>
    </xf>
    <xf numFmtId="3" fontId="72" fillId="0" borderId="6" xfId="53" applyNumberFormat="1" applyFont="1" applyFill="1" applyBorder="1" applyAlignment="1">
      <alignment horizontal="center" vertical="center" wrapText="1"/>
    </xf>
    <xf numFmtId="3" fontId="69" fillId="0" borderId="6" xfId="53" applyNumberFormat="1" applyFont="1" applyFill="1" applyBorder="1" applyAlignment="1">
      <alignment horizontal="center" vertical="center" wrapText="1"/>
    </xf>
    <xf numFmtId="49" fontId="52" fillId="0" borderId="6" xfId="0" applyNumberFormat="1" applyFont="1" applyFill="1" applyBorder="1" applyAlignment="1">
      <alignment horizontal="center" vertical="center" wrapText="1"/>
    </xf>
    <xf numFmtId="2" fontId="52" fillId="0" borderId="6" xfId="56" quotePrefix="1" applyNumberFormat="1" applyFont="1" applyFill="1" applyBorder="1" applyAlignment="1">
      <alignment horizontal="center" vertical="center" wrapText="1"/>
    </xf>
    <xf numFmtId="165" fontId="52" fillId="0" borderId="6" xfId="0" applyNumberFormat="1" applyFont="1" applyFill="1" applyBorder="1" applyAlignment="1">
      <alignment horizontal="center" vertical="center" wrapText="1"/>
    </xf>
    <xf numFmtId="49" fontId="52" fillId="0" borderId="6" xfId="51" quotePrefix="1" applyNumberFormat="1" applyFont="1" applyFill="1" applyBorder="1" applyAlignment="1">
      <alignment horizontal="center" vertical="center" wrapText="1"/>
    </xf>
    <xf numFmtId="0" fontId="33" fillId="0" borderId="0" xfId="57" applyFont="1" applyAlignment="1">
      <alignment horizontal="left" wrapText="1"/>
    </xf>
    <xf numFmtId="0" fontId="33" fillId="0" borderId="0" xfId="57" applyFont="1" applyFill="1" applyAlignment="1">
      <alignment horizontal="left" wrapText="1"/>
    </xf>
    <xf numFmtId="0" fontId="26" fillId="0" borderId="0" xfId="57" applyFont="1" applyFill="1" applyAlignment="1">
      <alignment horizontal="center"/>
    </xf>
    <xf numFmtId="0" fontId="47" fillId="0" borderId="17" xfId="57" applyFont="1" applyBorder="1" applyAlignment="1">
      <alignment horizontal="center" vertical="center" wrapText="1"/>
    </xf>
    <xf numFmtId="0" fontId="47" fillId="0" borderId="15" xfId="57" applyFont="1" applyBorder="1" applyAlignment="1">
      <alignment horizontal="center" vertical="center" wrapText="1"/>
    </xf>
    <xf numFmtId="0" fontId="47" fillId="0" borderId="13" xfId="57" applyFont="1" applyBorder="1" applyAlignment="1">
      <alignment horizontal="center" vertical="center" wrapText="1"/>
    </xf>
    <xf numFmtId="0" fontId="47" fillId="0" borderId="17" xfId="57" applyFont="1" applyBorder="1" applyAlignment="1">
      <alignment horizontal="left" vertical="center" wrapText="1"/>
    </xf>
    <xf numFmtId="0" fontId="47" fillId="0" borderId="15" xfId="57" applyFont="1" applyBorder="1" applyAlignment="1">
      <alignment horizontal="left" vertical="center" wrapText="1"/>
    </xf>
    <xf numFmtId="0" fontId="47" fillId="0" borderId="13" xfId="57" applyFont="1" applyBorder="1" applyAlignment="1">
      <alignment horizontal="left" vertical="center" wrapText="1"/>
    </xf>
    <xf numFmtId="0" fontId="47" fillId="0" borderId="17" xfId="57" applyFont="1" applyFill="1" applyBorder="1" applyAlignment="1">
      <alignment horizontal="center" vertical="center" wrapText="1"/>
    </xf>
    <xf numFmtId="0" fontId="47" fillId="0" borderId="15" xfId="57" applyFont="1" applyFill="1" applyBorder="1" applyAlignment="1">
      <alignment horizontal="center" vertical="center" wrapText="1"/>
    </xf>
    <xf numFmtId="0" fontId="47" fillId="0" borderId="13" xfId="57" applyFont="1" applyFill="1" applyBorder="1" applyAlignment="1">
      <alignment horizontal="center" vertical="center" wrapText="1"/>
    </xf>
    <xf numFmtId="0" fontId="47" fillId="0" borderId="8" xfId="57" applyFont="1" applyBorder="1" applyAlignment="1">
      <alignment horizontal="center" vertical="center" wrapText="1"/>
    </xf>
    <xf numFmtId="0" fontId="47" fillId="0" borderId="9" xfId="57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3" fillId="0" borderId="0" xfId="6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6" fillId="0" borderId="0" xfId="60" applyFont="1" applyFill="1" applyAlignment="1">
      <alignment horizontal="center" wrapText="1"/>
    </xf>
    <xf numFmtId="0" fontId="33" fillId="0" borderId="6" xfId="60" applyFont="1" applyFill="1" applyBorder="1" applyAlignment="1">
      <alignment horizontal="center" vertical="center" wrapText="1"/>
    </xf>
    <xf numFmtId="0" fontId="33" fillId="0" borderId="8" xfId="6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0" fillId="0" borderId="0" xfId="0" applyAlignment="1"/>
    <xf numFmtId="0" fontId="47" fillId="0" borderId="6" xfId="0" applyFont="1" applyFill="1" applyBorder="1" applyAlignment="1">
      <alignment horizontal="center" vertical="center" wrapText="1"/>
    </xf>
    <xf numFmtId="0" fontId="47" fillId="0" borderId="0" xfId="0" applyNumberFormat="1" applyFont="1" applyFill="1" applyAlignment="1" applyProtection="1">
      <alignment horizontal="left" vertical="top"/>
    </xf>
    <xf numFmtId="0" fontId="47" fillId="0" borderId="0" xfId="0" applyNumberFormat="1" applyFont="1" applyFill="1" applyAlignment="1" applyProtection="1">
      <alignment horizontal="left" vertical="center" wrapText="1"/>
    </xf>
    <xf numFmtId="0" fontId="59" fillId="0" borderId="6" xfId="0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top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8" xfId="0" applyFont="1" applyFill="1" applyBorder="1" applyAlignment="1">
      <alignment horizontal="left" vertical="center" wrapText="1"/>
    </xf>
    <xf numFmtId="0" fontId="47" fillId="0" borderId="16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7" fillId="0" borderId="17" xfId="0" applyFont="1" applyFill="1" applyBorder="1" applyAlignment="1">
      <alignment horizontal="center" vertical="center" wrapText="1"/>
    </xf>
    <xf numFmtId="0" fontId="57" fillId="0" borderId="15" xfId="0" applyFont="1" applyFill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3" fontId="47" fillId="0" borderId="6" xfId="0" applyNumberFormat="1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7" fillId="0" borderId="0" xfId="0" applyFont="1" applyAlignment="1">
      <alignment horizontal="left"/>
    </xf>
    <xf numFmtId="3" fontId="26" fillId="0" borderId="6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0" xfId="58" applyFont="1" applyFill="1" applyAlignment="1">
      <alignment horizontal="left" wrapText="1"/>
    </xf>
    <xf numFmtId="165" fontId="44" fillId="0" borderId="0" xfId="0" applyNumberFormat="1" applyFont="1" applyBorder="1" applyAlignment="1">
      <alignment horizontal="center" vertical="justify"/>
    </xf>
    <xf numFmtId="0" fontId="33" fillId="0" borderId="0" xfId="59" applyFont="1" applyBorder="1" applyAlignment="1">
      <alignment horizontal="left"/>
    </xf>
    <xf numFmtId="0" fontId="3" fillId="0" borderId="6" xfId="58" applyFont="1" applyFill="1" applyBorder="1" applyAlignment="1">
      <alignment horizontal="center" vertical="center" wrapText="1"/>
    </xf>
    <xf numFmtId="0" fontId="24" fillId="0" borderId="6" xfId="58" applyFont="1" applyFill="1" applyBorder="1" applyAlignment="1">
      <alignment horizontal="center" vertical="center" wrapText="1"/>
    </xf>
    <xf numFmtId="0" fontId="26" fillId="0" borderId="0" xfId="58" applyFont="1" applyFill="1" applyAlignment="1">
      <alignment horizontal="center" wrapText="1"/>
    </xf>
    <xf numFmtId="0" fontId="26" fillId="0" borderId="0" xfId="58" applyFont="1" applyFill="1" applyAlignment="1">
      <alignment horizontal="center" vertical="center" wrapText="1"/>
    </xf>
    <xf numFmtId="0" fontId="22" fillId="0" borderId="0" xfId="58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3" fillId="0" borderId="17" xfId="0" applyFont="1" applyBorder="1" applyAlignment="1">
      <alignment horizontal="center" vertical="top" wrapText="1"/>
    </xf>
    <xf numFmtId="0" fontId="33" fillId="0" borderId="13" xfId="0" applyFont="1" applyBorder="1" applyAlignment="1">
      <alignment horizontal="center" vertical="top" wrapText="1"/>
    </xf>
    <xf numFmtId="49" fontId="22" fillId="0" borderId="17" xfId="0" applyNumberFormat="1" applyFont="1" applyFill="1" applyBorder="1" applyAlignment="1">
      <alignment horizontal="center" vertical="top" wrapText="1"/>
    </xf>
    <xf numFmtId="49" fontId="22" fillId="0" borderId="13" xfId="0" applyNumberFormat="1" applyFont="1" applyFill="1" applyBorder="1" applyAlignment="1">
      <alignment horizontal="center" vertical="top" wrapText="1"/>
    </xf>
    <xf numFmtId="0" fontId="27" fillId="0" borderId="0" xfId="0" applyNumberFormat="1" applyFont="1" applyFill="1" applyAlignment="1" applyProtection="1">
      <alignment horizontal="left" vertical="center" wrapText="1"/>
    </xf>
    <xf numFmtId="0" fontId="22" fillId="0" borderId="17" xfId="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top" wrapText="1"/>
    </xf>
    <xf numFmtId="0" fontId="36" fillId="0" borderId="0" xfId="0" applyNumberFormat="1" applyFont="1" applyFill="1" applyAlignment="1" applyProtection="1">
      <alignment horizontal="left" vertical="top"/>
    </xf>
    <xf numFmtId="0" fontId="22" fillId="0" borderId="0" xfId="0" applyNumberFormat="1" applyFont="1" applyFill="1" applyAlignment="1" applyProtection="1">
      <alignment horizontal="left" vertical="center" wrapText="1"/>
    </xf>
    <xf numFmtId="0" fontId="35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</cellXfs>
  <cellStyles count="7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_meresha_07" xfId="19"/>
    <cellStyle name="Normal_Доходи" xfId="20"/>
    <cellStyle name="Акцент1" xfId="21"/>
    <cellStyle name="Акцент2" xfId="22"/>
    <cellStyle name="Акцент3" xfId="23"/>
    <cellStyle name="Акцент4" xfId="24"/>
    <cellStyle name="Акцент5" xfId="25"/>
    <cellStyle name="Акцент6" xfId="26"/>
    <cellStyle name="Вывод" xfId="27"/>
    <cellStyle name="Вычисление" xfId="28"/>
    <cellStyle name="Звичайний 10" xfId="29"/>
    <cellStyle name="Звичайний 11" xfId="30"/>
    <cellStyle name="Звичайний 12" xfId="31"/>
    <cellStyle name="Звичайний 13" xfId="32"/>
    <cellStyle name="Звичайний 14" xfId="33"/>
    <cellStyle name="Звичайний 15" xfId="34"/>
    <cellStyle name="Звичайний 16" xfId="35"/>
    <cellStyle name="Звичайний 17" xfId="36"/>
    <cellStyle name="Звичайний 18" xfId="37"/>
    <cellStyle name="Звичайний 19" xfId="38"/>
    <cellStyle name="Звичайний 2" xfId="39"/>
    <cellStyle name="Звичайний 20" xfId="40"/>
    <cellStyle name="Звичайний 3" xfId="41"/>
    <cellStyle name="Звичайний 4" xfId="42"/>
    <cellStyle name="Звичайний 5" xfId="43"/>
    <cellStyle name="Звичайний 6" xfId="44"/>
    <cellStyle name="Звичайний 7" xfId="45"/>
    <cellStyle name="Звичайний 8" xfId="46"/>
    <cellStyle name="Звичайний 9" xfId="47"/>
    <cellStyle name="Звичайний_Додаток _ 3 зм_ни 4575" xfId="48"/>
    <cellStyle name="Итог" xfId="49"/>
    <cellStyle name="Нейтральный" xfId="50"/>
    <cellStyle name="Обычный" xfId="0" builtinId="0"/>
    <cellStyle name="Обычный 10" xfId="51"/>
    <cellStyle name="Обычный 11" xfId="52"/>
    <cellStyle name="Обычный 12" xfId="53"/>
    <cellStyle name="Обычный 2" xfId="54"/>
    <cellStyle name="Обычный 3" xfId="55"/>
    <cellStyle name="Обычный 6" xfId="56"/>
    <cellStyle name="Обычный_14_dod 1 - 31.12.15" xfId="57"/>
    <cellStyle name="Обычный_dod_2017" xfId="58"/>
    <cellStyle name="Обычный_dodатки_2015_вересень" xfId="59"/>
    <cellStyle name="Обычный_dodатки_2016березень" xfId="60"/>
    <cellStyle name="Обычный_дод.3" xfId="61"/>
    <cellStyle name="Обычный_Сеся15.08.08" xfId="62"/>
    <cellStyle name="Обычный_Сеся15.08.08 2" xfId="63"/>
    <cellStyle name="Плохой" xfId="64"/>
    <cellStyle name="Пояснение" xfId="65"/>
    <cellStyle name="Примечание" xfId="66"/>
    <cellStyle name="Стиль 1" xfId="67"/>
    <cellStyle name="Финансовый 2" xfId="68"/>
    <cellStyle name="Хороший" xfId="69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view="pageBreakPreview" topLeftCell="A91" zoomScale="82" zoomScaleNormal="100" zoomScaleSheetLayoutView="82" workbookViewId="0">
      <selection activeCell="C91" sqref="C91"/>
    </sheetView>
  </sheetViews>
  <sheetFormatPr defaultColWidth="8.83203125" defaultRowHeight="20.25"/>
  <cols>
    <col min="1" max="1" width="19.33203125" style="110" customWidth="1"/>
    <col min="2" max="2" width="53.5" style="171" customWidth="1"/>
    <col min="3" max="3" width="24.5" style="110" customWidth="1"/>
    <col min="4" max="4" width="24.6640625" style="110" customWidth="1"/>
    <col min="5" max="5" width="25.6640625" style="110" customWidth="1"/>
    <col min="6" max="6" width="24.83203125" style="110" customWidth="1"/>
    <col min="7" max="7" width="8.83203125" style="110"/>
    <col min="8" max="8" width="16.1640625" style="110" bestFit="1" customWidth="1"/>
    <col min="9" max="16384" width="8.83203125" style="110"/>
  </cols>
  <sheetData>
    <row r="1" spans="1:6">
      <c r="D1" s="109" t="s">
        <v>140</v>
      </c>
      <c r="E1" s="111"/>
      <c r="F1" s="111"/>
    </row>
    <row r="2" spans="1:6" ht="39" customHeight="1">
      <c r="D2" s="315" t="s">
        <v>494</v>
      </c>
      <c r="E2" s="315"/>
      <c r="F2" s="315"/>
    </row>
    <row r="3" spans="1:6" hidden="1">
      <c r="D3" s="146" t="s">
        <v>184</v>
      </c>
      <c r="E3" s="147"/>
      <c r="F3" s="147"/>
    </row>
    <row r="4" spans="1:6" ht="45" customHeight="1">
      <c r="D4" s="314" t="s">
        <v>365</v>
      </c>
      <c r="E4" s="314"/>
      <c r="F4" s="314"/>
    </row>
    <row r="5" spans="1:6">
      <c r="A5" s="316" t="s">
        <v>353</v>
      </c>
      <c r="B5" s="316"/>
      <c r="C5" s="316"/>
      <c r="D5" s="316"/>
      <c r="E5" s="316"/>
      <c r="F5" s="316"/>
    </row>
    <row r="6" spans="1:6">
      <c r="C6" s="112"/>
      <c r="F6" s="113" t="s">
        <v>141</v>
      </c>
    </row>
    <row r="7" spans="1:6">
      <c r="A7" s="317" t="s">
        <v>91</v>
      </c>
      <c r="B7" s="320" t="s">
        <v>61</v>
      </c>
      <c r="C7" s="323" t="s">
        <v>83</v>
      </c>
      <c r="D7" s="317" t="s">
        <v>95</v>
      </c>
      <c r="E7" s="326" t="s">
        <v>96</v>
      </c>
      <c r="F7" s="327"/>
    </row>
    <row r="8" spans="1:6">
      <c r="A8" s="318"/>
      <c r="B8" s="321"/>
      <c r="C8" s="324"/>
      <c r="D8" s="318"/>
      <c r="E8" s="317" t="s">
        <v>83</v>
      </c>
      <c r="F8" s="317" t="s">
        <v>85</v>
      </c>
    </row>
    <row r="9" spans="1:6">
      <c r="A9" s="319"/>
      <c r="B9" s="322"/>
      <c r="C9" s="325"/>
      <c r="D9" s="319"/>
      <c r="E9" s="319"/>
      <c r="F9" s="319"/>
    </row>
    <row r="10" spans="1:6">
      <c r="A10" s="114">
        <v>1</v>
      </c>
      <c r="B10" s="172">
        <v>2</v>
      </c>
      <c r="C10" s="115">
        <v>3</v>
      </c>
      <c r="D10" s="114">
        <v>4</v>
      </c>
      <c r="E10" s="114">
        <v>5</v>
      </c>
      <c r="F10" s="114">
        <v>6</v>
      </c>
    </row>
    <row r="11" spans="1:6" ht="28.15" customHeight="1">
      <c r="A11" s="258">
        <v>10000000</v>
      </c>
      <c r="B11" s="258" t="s">
        <v>142</v>
      </c>
      <c r="C11" s="259">
        <f t="shared" ref="C11:C74" si="0">D11+E11</f>
        <v>83125900</v>
      </c>
      <c r="D11" s="259">
        <v>83076900</v>
      </c>
      <c r="E11" s="259">
        <v>49000</v>
      </c>
      <c r="F11" s="259">
        <v>0</v>
      </c>
    </row>
    <row r="12" spans="1:6" ht="69" customHeight="1">
      <c r="A12" s="258">
        <v>11000000</v>
      </c>
      <c r="B12" s="258" t="s">
        <v>143</v>
      </c>
      <c r="C12" s="259">
        <f t="shared" si="0"/>
        <v>44713500</v>
      </c>
      <c r="D12" s="259">
        <v>44713500</v>
      </c>
      <c r="E12" s="259">
        <v>0</v>
      </c>
      <c r="F12" s="259">
        <v>0</v>
      </c>
    </row>
    <row r="13" spans="1:6" ht="49.15" customHeight="1">
      <c r="A13" s="258">
        <v>11010000</v>
      </c>
      <c r="B13" s="258" t="s">
        <v>144</v>
      </c>
      <c r="C13" s="259">
        <f t="shared" si="0"/>
        <v>44692000</v>
      </c>
      <c r="D13" s="259">
        <v>44692000</v>
      </c>
      <c r="E13" s="259">
        <v>0</v>
      </c>
      <c r="F13" s="259">
        <v>0</v>
      </c>
    </row>
    <row r="14" spans="1:6" ht="85.5" customHeight="1">
      <c r="A14" s="84">
        <v>11010100</v>
      </c>
      <c r="B14" s="84" t="s">
        <v>145</v>
      </c>
      <c r="C14" s="180">
        <f t="shared" si="0"/>
        <v>42400000</v>
      </c>
      <c r="D14" s="180">
        <v>42400000</v>
      </c>
      <c r="E14" s="180">
        <v>0</v>
      </c>
      <c r="F14" s="180">
        <v>0</v>
      </c>
    </row>
    <row r="15" spans="1:6" ht="112.15" customHeight="1">
      <c r="A15" s="84">
        <v>11010200</v>
      </c>
      <c r="B15" s="84" t="s">
        <v>146</v>
      </c>
      <c r="C15" s="180">
        <f t="shared" si="0"/>
        <v>1700000</v>
      </c>
      <c r="D15" s="180">
        <v>1700000</v>
      </c>
      <c r="E15" s="180">
        <v>0</v>
      </c>
      <c r="F15" s="180">
        <v>0</v>
      </c>
    </row>
    <row r="16" spans="1:6" ht="87.75" customHeight="1">
      <c r="A16" s="84">
        <v>11010400</v>
      </c>
      <c r="B16" s="84" t="s">
        <v>147</v>
      </c>
      <c r="C16" s="180">
        <f t="shared" si="0"/>
        <v>262000</v>
      </c>
      <c r="D16" s="180">
        <v>262000</v>
      </c>
      <c r="E16" s="180">
        <v>0</v>
      </c>
      <c r="F16" s="180">
        <v>0</v>
      </c>
    </row>
    <row r="17" spans="1:6" ht="73.900000000000006" customHeight="1">
      <c r="A17" s="84">
        <v>11010500</v>
      </c>
      <c r="B17" s="84" t="s">
        <v>148</v>
      </c>
      <c r="C17" s="180">
        <f t="shared" si="0"/>
        <v>330000</v>
      </c>
      <c r="D17" s="180">
        <v>330000</v>
      </c>
      <c r="E17" s="180">
        <v>0</v>
      </c>
      <c r="F17" s="180">
        <v>0</v>
      </c>
    </row>
    <row r="18" spans="1:6" ht="48" customHeight="1">
      <c r="A18" s="258">
        <v>11020000</v>
      </c>
      <c r="B18" s="258" t="s">
        <v>149</v>
      </c>
      <c r="C18" s="259">
        <f t="shared" si="0"/>
        <v>21500</v>
      </c>
      <c r="D18" s="259">
        <v>21500</v>
      </c>
      <c r="E18" s="259">
        <v>0</v>
      </c>
      <c r="F18" s="259">
        <v>0</v>
      </c>
    </row>
    <row r="19" spans="1:6" ht="76.5" customHeight="1">
      <c r="A19" s="84">
        <v>11020200</v>
      </c>
      <c r="B19" s="84" t="s">
        <v>150</v>
      </c>
      <c r="C19" s="180">
        <f t="shared" si="0"/>
        <v>21500</v>
      </c>
      <c r="D19" s="180">
        <v>21500</v>
      </c>
      <c r="E19" s="180">
        <v>0</v>
      </c>
      <c r="F19" s="180">
        <v>0</v>
      </c>
    </row>
    <row r="20" spans="1:6" ht="59.45" customHeight="1">
      <c r="A20" s="258">
        <v>13000000</v>
      </c>
      <c r="B20" s="258" t="s">
        <v>315</v>
      </c>
      <c r="C20" s="259">
        <f t="shared" si="0"/>
        <v>9000800</v>
      </c>
      <c r="D20" s="259">
        <v>9000800</v>
      </c>
      <c r="E20" s="259">
        <v>0</v>
      </c>
      <c r="F20" s="259">
        <v>0</v>
      </c>
    </row>
    <row r="21" spans="1:6" ht="57.6" customHeight="1">
      <c r="A21" s="258">
        <v>13010000</v>
      </c>
      <c r="B21" s="258" t="s">
        <v>316</v>
      </c>
      <c r="C21" s="259">
        <f t="shared" si="0"/>
        <v>9000000</v>
      </c>
      <c r="D21" s="259">
        <v>9000000</v>
      </c>
      <c r="E21" s="259">
        <v>0</v>
      </c>
      <c r="F21" s="259">
        <v>0</v>
      </c>
    </row>
    <row r="22" spans="1:6" ht="87.6" customHeight="1">
      <c r="A22" s="84">
        <v>13010100</v>
      </c>
      <c r="B22" s="84" t="s">
        <v>317</v>
      </c>
      <c r="C22" s="180">
        <f t="shared" si="0"/>
        <v>1500000</v>
      </c>
      <c r="D22" s="180">
        <v>1500000</v>
      </c>
      <c r="E22" s="180">
        <v>0</v>
      </c>
      <c r="F22" s="180">
        <v>0</v>
      </c>
    </row>
    <row r="23" spans="1:6" ht="104.45" customHeight="1">
      <c r="A23" s="84">
        <v>13010200</v>
      </c>
      <c r="B23" s="84" t="s">
        <v>318</v>
      </c>
      <c r="C23" s="180">
        <f t="shared" si="0"/>
        <v>7500000</v>
      </c>
      <c r="D23" s="180">
        <v>7500000</v>
      </c>
      <c r="E23" s="180">
        <v>0</v>
      </c>
      <c r="F23" s="180">
        <v>0</v>
      </c>
    </row>
    <row r="24" spans="1:6" ht="48.6" customHeight="1">
      <c r="A24" s="258">
        <v>13030000</v>
      </c>
      <c r="B24" s="258" t="s">
        <v>319</v>
      </c>
      <c r="C24" s="259">
        <f t="shared" si="0"/>
        <v>800</v>
      </c>
      <c r="D24" s="259">
        <v>800</v>
      </c>
      <c r="E24" s="259">
        <v>0</v>
      </c>
      <c r="F24" s="259">
        <v>0</v>
      </c>
    </row>
    <row r="25" spans="1:6" ht="70.900000000000006" customHeight="1">
      <c r="A25" s="84">
        <v>13030200</v>
      </c>
      <c r="B25" s="84" t="s">
        <v>320</v>
      </c>
      <c r="C25" s="180">
        <f t="shared" si="0"/>
        <v>800</v>
      </c>
      <c r="D25" s="180">
        <v>800</v>
      </c>
      <c r="E25" s="180">
        <v>0</v>
      </c>
      <c r="F25" s="180">
        <v>0</v>
      </c>
    </row>
    <row r="26" spans="1:6" ht="57" customHeight="1">
      <c r="A26" s="258">
        <v>14000000</v>
      </c>
      <c r="B26" s="258" t="s">
        <v>151</v>
      </c>
      <c r="C26" s="259">
        <f t="shared" si="0"/>
        <v>8117600</v>
      </c>
      <c r="D26" s="259">
        <v>8117600</v>
      </c>
      <c r="E26" s="259">
        <v>0</v>
      </c>
      <c r="F26" s="259">
        <v>0</v>
      </c>
    </row>
    <row r="27" spans="1:6" ht="70.5" customHeight="1">
      <c r="A27" s="258">
        <v>14020000</v>
      </c>
      <c r="B27" s="258" t="s">
        <v>321</v>
      </c>
      <c r="C27" s="259">
        <f t="shared" si="0"/>
        <v>1290000</v>
      </c>
      <c r="D27" s="259">
        <v>1290000</v>
      </c>
      <c r="E27" s="259">
        <v>0</v>
      </c>
      <c r="F27" s="259">
        <v>0</v>
      </c>
    </row>
    <row r="28" spans="1:6" ht="27" customHeight="1">
      <c r="A28" s="84">
        <v>14021900</v>
      </c>
      <c r="B28" s="84" t="s">
        <v>181</v>
      </c>
      <c r="C28" s="180">
        <f t="shared" si="0"/>
        <v>1290000</v>
      </c>
      <c r="D28" s="180">
        <v>1290000</v>
      </c>
      <c r="E28" s="180">
        <v>0</v>
      </c>
      <c r="F28" s="180">
        <v>0</v>
      </c>
    </row>
    <row r="29" spans="1:6" ht="72" customHeight="1">
      <c r="A29" s="258">
        <v>14030000</v>
      </c>
      <c r="B29" s="258" t="s">
        <v>185</v>
      </c>
      <c r="C29" s="259">
        <f t="shared" si="0"/>
        <v>5327600</v>
      </c>
      <c r="D29" s="259">
        <v>5327600</v>
      </c>
      <c r="E29" s="259">
        <v>0</v>
      </c>
      <c r="F29" s="259">
        <v>0</v>
      </c>
    </row>
    <row r="30" spans="1:6" ht="24" customHeight="1">
      <c r="A30" s="84">
        <v>14031900</v>
      </c>
      <c r="B30" s="84" t="s">
        <v>181</v>
      </c>
      <c r="C30" s="180">
        <f t="shared" si="0"/>
        <v>5327600</v>
      </c>
      <c r="D30" s="180">
        <v>5327600</v>
      </c>
      <c r="E30" s="180">
        <v>0</v>
      </c>
      <c r="F30" s="180">
        <v>0</v>
      </c>
    </row>
    <row r="31" spans="1:6" ht="75" customHeight="1">
      <c r="A31" s="84">
        <v>14040000</v>
      </c>
      <c r="B31" s="84" t="s">
        <v>322</v>
      </c>
      <c r="C31" s="180">
        <f t="shared" si="0"/>
        <v>1500000</v>
      </c>
      <c r="D31" s="180">
        <v>1500000</v>
      </c>
      <c r="E31" s="180">
        <v>0</v>
      </c>
      <c r="F31" s="180">
        <v>0</v>
      </c>
    </row>
    <row r="32" spans="1:6" ht="26.45" customHeight="1">
      <c r="A32" s="258">
        <v>18000000</v>
      </c>
      <c r="B32" s="258" t="s">
        <v>323</v>
      </c>
      <c r="C32" s="259">
        <f t="shared" si="0"/>
        <v>21245000</v>
      </c>
      <c r="D32" s="259">
        <v>21245000</v>
      </c>
      <c r="E32" s="259">
        <v>0</v>
      </c>
      <c r="F32" s="259">
        <v>0</v>
      </c>
    </row>
    <row r="33" spans="1:6" ht="30" customHeight="1">
      <c r="A33" s="258">
        <v>18010000</v>
      </c>
      <c r="B33" s="258" t="s">
        <v>324</v>
      </c>
      <c r="C33" s="259">
        <f t="shared" si="0"/>
        <v>6711500</v>
      </c>
      <c r="D33" s="259">
        <v>6711500</v>
      </c>
      <c r="E33" s="259">
        <v>0</v>
      </c>
      <c r="F33" s="259">
        <v>0</v>
      </c>
    </row>
    <row r="34" spans="1:6" ht="97.5" customHeight="1">
      <c r="A34" s="84">
        <v>18010100</v>
      </c>
      <c r="B34" s="84" t="s">
        <v>325</v>
      </c>
      <c r="C34" s="180">
        <f t="shared" si="0"/>
        <v>19000</v>
      </c>
      <c r="D34" s="180">
        <v>19000</v>
      </c>
      <c r="E34" s="180">
        <v>0</v>
      </c>
      <c r="F34" s="180">
        <v>0</v>
      </c>
    </row>
    <row r="35" spans="1:6" ht="90" customHeight="1">
      <c r="A35" s="84">
        <v>18010200</v>
      </c>
      <c r="B35" s="84" t="s">
        <v>326</v>
      </c>
      <c r="C35" s="180">
        <f t="shared" si="0"/>
        <v>75000</v>
      </c>
      <c r="D35" s="180">
        <v>75000</v>
      </c>
      <c r="E35" s="180">
        <v>0</v>
      </c>
      <c r="F35" s="180">
        <v>0</v>
      </c>
    </row>
    <row r="36" spans="1:6" ht="96" customHeight="1">
      <c r="A36" s="84">
        <v>18010300</v>
      </c>
      <c r="B36" s="84" t="s">
        <v>327</v>
      </c>
      <c r="C36" s="180">
        <f t="shared" si="0"/>
        <v>120000</v>
      </c>
      <c r="D36" s="180">
        <v>120000</v>
      </c>
      <c r="E36" s="180">
        <v>0</v>
      </c>
      <c r="F36" s="180">
        <v>0</v>
      </c>
    </row>
    <row r="37" spans="1:6" ht="87.75" customHeight="1">
      <c r="A37" s="84">
        <v>18010400</v>
      </c>
      <c r="B37" s="84" t="s">
        <v>328</v>
      </c>
      <c r="C37" s="180">
        <f t="shared" si="0"/>
        <v>500000</v>
      </c>
      <c r="D37" s="180">
        <v>500000</v>
      </c>
      <c r="E37" s="180">
        <v>0</v>
      </c>
      <c r="F37" s="180">
        <v>0</v>
      </c>
    </row>
    <row r="38" spans="1:6" ht="27.6" customHeight="1">
      <c r="A38" s="84">
        <v>18010500</v>
      </c>
      <c r="B38" s="84" t="s">
        <v>329</v>
      </c>
      <c r="C38" s="180">
        <f t="shared" si="0"/>
        <v>2090000</v>
      </c>
      <c r="D38" s="180">
        <v>2090000</v>
      </c>
      <c r="E38" s="180">
        <v>0</v>
      </c>
      <c r="F38" s="180">
        <v>0</v>
      </c>
    </row>
    <row r="39" spans="1:6" ht="30" customHeight="1">
      <c r="A39" s="84">
        <v>18010600</v>
      </c>
      <c r="B39" s="84" t="s">
        <v>330</v>
      </c>
      <c r="C39" s="180">
        <f t="shared" si="0"/>
        <v>2900000</v>
      </c>
      <c r="D39" s="180">
        <v>2900000</v>
      </c>
      <c r="E39" s="180">
        <v>0</v>
      </c>
      <c r="F39" s="180">
        <v>0</v>
      </c>
    </row>
    <row r="40" spans="1:6" ht="28.15" customHeight="1">
      <c r="A40" s="84">
        <v>18010700</v>
      </c>
      <c r="B40" s="84" t="s">
        <v>331</v>
      </c>
      <c r="C40" s="180">
        <f t="shared" si="0"/>
        <v>7500</v>
      </c>
      <c r="D40" s="180">
        <v>7500</v>
      </c>
      <c r="E40" s="180">
        <v>0</v>
      </c>
      <c r="F40" s="180">
        <v>0</v>
      </c>
    </row>
    <row r="41" spans="1:6" ht="27" customHeight="1">
      <c r="A41" s="84">
        <v>18010900</v>
      </c>
      <c r="B41" s="84" t="s">
        <v>332</v>
      </c>
      <c r="C41" s="180">
        <f t="shared" si="0"/>
        <v>1000000</v>
      </c>
      <c r="D41" s="180">
        <v>1000000</v>
      </c>
      <c r="E41" s="180">
        <v>0</v>
      </c>
      <c r="F41" s="180">
        <v>0</v>
      </c>
    </row>
    <row r="42" spans="1:6" ht="31.15" customHeight="1">
      <c r="A42" s="258">
        <v>18030000</v>
      </c>
      <c r="B42" s="258" t="s">
        <v>186</v>
      </c>
      <c r="C42" s="259">
        <f t="shared" si="0"/>
        <v>2500</v>
      </c>
      <c r="D42" s="259">
        <v>2500</v>
      </c>
      <c r="E42" s="259">
        <v>0</v>
      </c>
      <c r="F42" s="259">
        <v>0</v>
      </c>
    </row>
    <row r="43" spans="1:6" ht="46.9" customHeight="1">
      <c r="A43" s="84">
        <v>18030100</v>
      </c>
      <c r="B43" s="84" t="s">
        <v>187</v>
      </c>
      <c r="C43" s="180">
        <f t="shared" si="0"/>
        <v>200</v>
      </c>
      <c r="D43" s="180">
        <v>200</v>
      </c>
      <c r="E43" s="180">
        <v>0</v>
      </c>
      <c r="F43" s="180">
        <v>0</v>
      </c>
    </row>
    <row r="44" spans="1:6" ht="52.15" customHeight="1">
      <c r="A44" s="84">
        <v>18030200</v>
      </c>
      <c r="B44" s="84" t="s">
        <v>188</v>
      </c>
      <c r="C44" s="180">
        <f t="shared" si="0"/>
        <v>2300</v>
      </c>
      <c r="D44" s="180">
        <v>2300</v>
      </c>
      <c r="E44" s="180">
        <v>0</v>
      </c>
      <c r="F44" s="180">
        <v>0</v>
      </c>
    </row>
    <row r="45" spans="1:6" ht="29.45" customHeight="1">
      <c r="A45" s="258">
        <v>18050000</v>
      </c>
      <c r="B45" s="258" t="s">
        <v>152</v>
      </c>
      <c r="C45" s="259">
        <f t="shared" si="0"/>
        <v>14531000</v>
      </c>
      <c r="D45" s="259">
        <v>14531000</v>
      </c>
      <c r="E45" s="259">
        <v>0</v>
      </c>
      <c r="F45" s="259">
        <v>0</v>
      </c>
    </row>
    <row r="46" spans="1:6" ht="24.6" customHeight="1">
      <c r="A46" s="84">
        <v>18050300</v>
      </c>
      <c r="B46" s="84" t="s">
        <v>153</v>
      </c>
      <c r="C46" s="180">
        <f t="shared" si="0"/>
        <v>2584000</v>
      </c>
      <c r="D46" s="180">
        <v>2584000</v>
      </c>
      <c r="E46" s="180">
        <v>0</v>
      </c>
      <c r="F46" s="180">
        <v>0</v>
      </c>
    </row>
    <row r="47" spans="1:6" ht="27" customHeight="1">
      <c r="A47" s="84">
        <v>18050400</v>
      </c>
      <c r="B47" s="84" t="s">
        <v>154</v>
      </c>
      <c r="C47" s="180">
        <f t="shared" si="0"/>
        <v>11700000</v>
      </c>
      <c r="D47" s="180">
        <v>11700000</v>
      </c>
      <c r="E47" s="180">
        <v>0</v>
      </c>
      <c r="F47" s="180">
        <v>0</v>
      </c>
    </row>
    <row r="48" spans="1:6" ht="118.15" customHeight="1">
      <c r="A48" s="84">
        <v>18050500</v>
      </c>
      <c r="B48" s="84" t="s">
        <v>333</v>
      </c>
      <c r="C48" s="180">
        <f t="shared" si="0"/>
        <v>247000</v>
      </c>
      <c r="D48" s="180">
        <v>247000</v>
      </c>
      <c r="E48" s="180">
        <v>0</v>
      </c>
      <c r="F48" s="180">
        <v>0</v>
      </c>
    </row>
    <row r="49" spans="1:6" ht="35.25" customHeight="1">
      <c r="A49" s="258">
        <v>19000000</v>
      </c>
      <c r="B49" s="258" t="s">
        <v>70</v>
      </c>
      <c r="C49" s="259">
        <f t="shared" si="0"/>
        <v>49000</v>
      </c>
      <c r="D49" s="259">
        <v>0</v>
      </c>
      <c r="E49" s="259">
        <v>49000</v>
      </c>
      <c r="F49" s="259">
        <v>0</v>
      </c>
    </row>
    <row r="50" spans="1:6" ht="32.25" customHeight="1">
      <c r="A50" s="258">
        <v>19010000</v>
      </c>
      <c r="B50" s="258" t="s">
        <v>69</v>
      </c>
      <c r="C50" s="259">
        <f t="shared" si="0"/>
        <v>49000</v>
      </c>
      <c r="D50" s="259">
        <v>0</v>
      </c>
      <c r="E50" s="259">
        <v>49000</v>
      </c>
      <c r="F50" s="259">
        <v>0</v>
      </c>
    </row>
    <row r="51" spans="1:6" ht="121.5" customHeight="1">
      <c r="A51" s="84">
        <v>19010100</v>
      </c>
      <c r="B51" s="84" t="s">
        <v>334</v>
      </c>
      <c r="C51" s="180">
        <f t="shared" si="0"/>
        <v>18200</v>
      </c>
      <c r="D51" s="180">
        <v>0</v>
      </c>
      <c r="E51" s="180">
        <v>18200</v>
      </c>
      <c r="F51" s="180">
        <v>0</v>
      </c>
    </row>
    <row r="52" spans="1:6" ht="62.25" customHeight="1">
      <c r="A52" s="84">
        <v>19010200</v>
      </c>
      <c r="B52" s="84" t="s">
        <v>71</v>
      </c>
      <c r="C52" s="180">
        <f t="shared" si="0"/>
        <v>1800</v>
      </c>
      <c r="D52" s="180">
        <v>0</v>
      </c>
      <c r="E52" s="180">
        <v>1800</v>
      </c>
      <c r="F52" s="180">
        <v>0</v>
      </c>
    </row>
    <row r="53" spans="1:6" ht="100.5" customHeight="1">
      <c r="A53" s="84">
        <v>19010300</v>
      </c>
      <c r="B53" s="84" t="s">
        <v>72</v>
      </c>
      <c r="C53" s="180">
        <f t="shared" si="0"/>
        <v>29000</v>
      </c>
      <c r="D53" s="180">
        <v>0</v>
      </c>
      <c r="E53" s="180">
        <v>29000</v>
      </c>
      <c r="F53" s="180">
        <v>0</v>
      </c>
    </row>
    <row r="54" spans="1:6" ht="48" customHeight="1">
      <c r="A54" s="258">
        <v>20000000</v>
      </c>
      <c r="B54" s="258" t="s">
        <v>155</v>
      </c>
      <c r="C54" s="259">
        <f t="shared" si="0"/>
        <v>4710300</v>
      </c>
      <c r="D54" s="259">
        <v>1495000</v>
      </c>
      <c r="E54" s="259">
        <v>3215300</v>
      </c>
      <c r="F54" s="259">
        <v>56800</v>
      </c>
    </row>
    <row r="55" spans="1:6" ht="63" customHeight="1">
      <c r="A55" s="258">
        <v>22000000</v>
      </c>
      <c r="B55" s="258" t="s">
        <v>156</v>
      </c>
      <c r="C55" s="259">
        <f t="shared" si="0"/>
        <v>1477000</v>
      </c>
      <c r="D55" s="259">
        <v>1477000</v>
      </c>
      <c r="E55" s="259">
        <v>0</v>
      </c>
      <c r="F55" s="259">
        <v>0</v>
      </c>
    </row>
    <row r="56" spans="1:6" ht="50.45" customHeight="1">
      <c r="A56" s="258">
        <v>22010000</v>
      </c>
      <c r="B56" s="258" t="s">
        <v>157</v>
      </c>
      <c r="C56" s="259">
        <f t="shared" si="0"/>
        <v>1091600</v>
      </c>
      <c r="D56" s="259">
        <v>1091600</v>
      </c>
      <c r="E56" s="259">
        <v>0</v>
      </c>
      <c r="F56" s="259">
        <v>0</v>
      </c>
    </row>
    <row r="57" spans="1:6" ht="86.45" customHeight="1">
      <c r="A57" s="84">
        <v>22010300</v>
      </c>
      <c r="B57" s="84" t="s">
        <v>335</v>
      </c>
      <c r="C57" s="180">
        <f t="shared" si="0"/>
        <v>48500</v>
      </c>
      <c r="D57" s="180">
        <v>48500</v>
      </c>
      <c r="E57" s="180">
        <v>0</v>
      </c>
      <c r="F57" s="180">
        <v>0</v>
      </c>
    </row>
    <row r="58" spans="1:6" ht="45.6" customHeight="1">
      <c r="A58" s="84">
        <v>22012500</v>
      </c>
      <c r="B58" s="84" t="s">
        <v>158</v>
      </c>
      <c r="C58" s="180">
        <f t="shared" si="0"/>
        <v>787500</v>
      </c>
      <c r="D58" s="180">
        <v>787500</v>
      </c>
      <c r="E58" s="180">
        <v>0</v>
      </c>
      <c r="F58" s="180">
        <v>0</v>
      </c>
    </row>
    <row r="59" spans="1:6" ht="66.599999999999994" customHeight="1">
      <c r="A59" s="84">
        <v>22012600</v>
      </c>
      <c r="B59" s="84" t="s">
        <v>336</v>
      </c>
      <c r="C59" s="180">
        <f t="shared" si="0"/>
        <v>255600</v>
      </c>
      <c r="D59" s="180">
        <v>255600</v>
      </c>
      <c r="E59" s="180">
        <v>0</v>
      </c>
      <c r="F59" s="180">
        <v>0</v>
      </c>
    </row>
    <row r="60" spans="1:6" ht="78" customHeight="1">
      <c r="A60" s="258">
        <v>22080000</v>
      </c>
      <c r="B60" s="258" t="s">
        <v>159</v>
      </c>
      <c r="C60" s="259">
        <f t="shared" si="0"/>
        <v>350000</v>
      </c>
      <c r="D60" s="259">
        <v>350000</v>
      </c>
      <c r="E60" s="259">
        <v>0</v>
      </c>
      <c r="F60" s="259">
        <v>0</v>
      </c>
    </row>
    <row r="61" spans="1:6" ht="100.5" customHeight="1">
      <c r="A61" s="84">
        <v>22080400</v>
      </c>
      <c r="B61" s="84" t="s">
        <v>160</v>
      </c>
      <c r="C61" s="180">
        <f t="shared" si="0"/>
        <v>350000</v>
      </c>
      <c r="D61" s="180">
        <v>350000</v>
      </c>
      <c r="E61" s="180">
        <v>0</v>
      </c>
      <c r="F61" s="180">
        <v>0</v>
      </c>
    </row>
    <row r="62" spans="1:6" ht="29.45" customHeight="1">
      <c r="A62" s="258">
        <v>22090000</v>
      </c>
      <c r="B62" s="258" t="s">
        <v>161</v>
      </c>
      <c r="C62" s="259">
        <f t="shared" si="0"/>
        <v>35400</v>
      </c>
      <c r="D62" s="259">
        <v>35400</v>
      </c>
      <c r="E62" s="259">
        <v>0</v>
      </c>
      <c r="F62" s="259">
        <v>0</v>
      </c>
    </row>
    <row r="63" spans="1:6" ht="86.45" customHeight="1">
      <c r="A63" s="84">
        <v>22090100</v>
      </c>
      <c r="B63" s="84" t="s">
        <v>162</v>
      </c>
      <c r="C63" s="180">
        <f t="shared" si="0"/>
        <v>28800</v>
      </c>
      <c r="D63" s="180">
        <v>28800</v>
      </c>
      <c r="E63" s="180">
        <v>0</v>
      </c>
      <c r="F63" s="180">
        <v>0</v>
      </c>
    </row>
    <row r="64" spans="1:6" ht="74.45" customHeight="1">
      <c r="A64" s="84">
        <v>22090400</v>
      </c>
      <c r="B64" s="84" t="s">
        <v>163</v>
      </c>
      <c r="C64" s="180">
        <f t="shared" si="0"/>
        <v>6600</v>
      </c>
      <c r="D64" s="180">
        <v>6600</v>
      </c>
      <c r="E64" s="180">
        <v>0</v>
      </c>
      <c r="F64" s="180">
        <v>0</v>
      </c>
    </row>
    <row r="65" spans="1:6" ht="28.15" customHeight="1">
      <c r="A65" s="258">
        <v>24000000</v>
      </c>
      <c r="B65" s="258" t="s">
        <v>164</v>
      </c>
      <c r="C65" s="259">
        <f t="shared" si="0"/>
        <v>74800</v>
      </c>
      <c r="D65" s="259">
        <v>18000</v>
      </c>
      <c r="E65" s="259">
        <v>56800</v>
      </c>
      <c r="F65" s="259">
        <v>56800</v>
      </c>
    </row>
    <row r="66" spans="1:6" ht="27.6" customHeight="1">
      <c r="A66" s="258">
        <v>24060000</v>
      </c>
      <c r="B66" s="258" t="s">
        <v>165</v>
      </c>
      <c r="C66" s="259">
        <f t="shared" si="0"/>
        <v>18000</v>
      </c>
      <c r="D66" s="259">
        <v>18000</v>
      </c>
      <c r="E66" s="259">
        <v>0</v>
      </c>
      <c r="F66" s="259">
        <v>0</v>
      </c>
    </row>
    <row r="67" spans="1:6" ht="27.6" customHeight="1">
      <c r="A67" s="84">
        <v>24060300</v>
      </c>
      <c r="B67" s="84" t="s">
        <v>165</v>
      </c>
      <c r="C67" s="180">
        <f t="shared" si="0"/>
        <v>18000</v>
      </c>
      <c r="D67" s="180">
        <v>18000</v>
      </c>
      <c r="E67" s="180">
        <v>0</v>
      </c>
      <c r="F67" s="180">
        <v>0</v>
      </c>
    </row>
    <row r="68" spans="1:6" ht="76.5" customHeight="1">
      <c r="A68" s="84">
        <v>24170000</v>
      </c>
      <c r="B68" s="84" t="s">
        <v>78</v>
      </c>
      <c r="C68" s="180">
        <f t="shared" si="0"/>
        <v>56800</v>
      </c>
      <c r="D68" s="180">
        <v>0</v>
      </c>
      <c r="E68" s="180">
        <v>56800</v>
      </c>
      <c r="F68" s="180">
        <v>56800</v>
      </c>
    </row>
    <row r="69" spans="1:6" ht="56.25" customHeight="1">
      <c r="A69" s="258">
        <v>25000000</v>
      </c>
      <c r="B69" s="258" t="s">
        <v>166</v>
      </c>
      <c r="C69" s="259">
        <f t="shared" si="0"/>
        <v>3158500</v>
      </c>
      <c r="D69" s="259">
        <v>0</v>
      </c>
      <c r="E69" s="259">
        <v>3158500</v>
      </c>
      <c r="F69" s="259">
        <v>0</v>
      </c>
    </row>
    <row r="70" spans="1:6" ht="85.5" customHeight="1">
      <c r="A70" s="258">
        <v>25010000</v>
      </c>
      <c r="B70" s="258" t="s">
        <v>167</v>
      </c>
      <c r="C70" s="259">
        <f t="shared" si="0"/>
        <v>3158500</v>
      </c>
      <c r="D70" s="259">
        <v>0</v>
      </c>
      <c r="E70" s="259">
        <v>3158500</v>
      </c>
      <c r="F70" s="259">
        <v>0</v>
      </c>
    </row>
    <row r="71" spans="1:6" ht="69.75" customHeight="1">
      <c r="A71" s="84">
        <v>25010100</v>
      </c>
      <c r="B71" s="84" t="s">
        <v>168</v>
      </c>
      <c r="C71" s="180">
        <f t="shared" si="0"/>
        <v>2827600</v>
      </c>
      <c r="D71" s="180">
        <v>0</v>
      </c>
      <c r="E71" s="180">
        <v>2827600</v>
      </c>
      <c r="F71" s="180">
        <v>0</v>
      </c>
    </row>
    <row r="72" spans="1:6" ht="42" customHeight="1">
      <c r="A72" s="84">
        <v>25010300</v>
      </c>
      <c r="B72" s="84" t="s">
        <v>169</v>
      </c>
      <c r="C72" s="180">
        <f t="shared" si="0"/>
        <v>280900</v>
      </c>
      <c r="D72" s="180">
        <v>0</v>
      </c>
      <c r="E72" s="180">
        <v>280900</v>
      </c>
      <c r="F72" s="180">
        <v>0</v>
      </c>
    </row>
    <row r="73" spans="1:6" ht="73.150000000000006" customHeight="1">
      <c r="A73" s="84">
        <v>25010400</v>
      </c>
      <c r="B73" s="84" t="s">
        <v>31</v>
      </c>
      <c r="C73" s="180">
        <f t="shared" si="0"/>
        <v>50000</v>
      </c>
      <c r="D73" s="180">
        <v>0</v>
      </c>
      <c r="E73" s="180">
        <v>50000</v>
      </c>
      <c r="F73" s="180">
        <v>0</v>
      </c>
    </row>
    <row r="74" spans="1:6" ht="40.15" customHeight="1">
      <c r="A74" s="258">
        <v>30000000</v>
      </c>
      <c r="B74" s="258" t="s">
        <v>189</v>
      </c>
      <c r="C74" s="259">
        <f t="shared" si="0"/>
        <v>106036</v>
      </c>
      <c r="D74" s="259">
        <v>0</v>
      </c>
      <c r="E74" s="259">
        <v>106036</v>
      </c>
      <c r="F74" s="259">
        <v>106036</v>
      </c>
    </row>
    <row r="75" spans="1:6" ht="46.9" customHeight="1">
      <c r="A75" s="258">
        <v>31000000</v>
      </c>
      <c r="B75" s="258" t="s">
        <v>32</v>
      </c>
      <c r="C75" s="259">
        <f t="shared" ref="C75:C98" si="1">D75+E75</f>
        <v>10000</v>
      </c>
      <c r="D75" s="259">
        <v>0</v>
      </c>
      <c r="E75" s="259">
        <v>10000</v>
      </c>
      <c r="F75" s="259">
        <v>10000</v>
      </c>
    </row>
    <row r="76" spans="1:6" ht="77.45" customHeight="1">
      <c r="A76" s="84">
        <v>31030000</v>
      </c>
      <c r="B76" s="84" t="s">
        <v>63</v>
      </c>
      <c r="C76" s="180">
        <f t="shared" si="1"/>
        <v>10000</v>
      </c>
      <c r="D76" s="180">
        <v>0</v>
      </c>
      <c r="E76" s="180">
        <v>10000</v>
      </c>
      <c r="F76" s="180">
        <v>10000</v>
      </c>
    </row>
    <row r="77" spans="1:6" ht="50.45" customHeight="1">
      <c r="A77" s="258">
        <v>33000000</v>
      </c>
      <c r="B77" s="258" t="s">
        <v>440</v>
      </c>
      <c r="C77" s="259">
        <f t="shared" si="1"/>
        <v>96036</v>
      </c>
      <c r="D77" s="259">
        <v>0</v>
      </c>
      <c r="E77" s="259">
        <v>96036</v>
      </c>
      <c r="F77" s="259">
        <v>96036</v>
      </c>
    </row>
    <row r="78" spans="1:6" ht="40.15" customHeight="1">
      <c r="A78" s="258">
        <v>33010000</v>
      </c>
      <c r="B78" s="258" t="s">
        <v>441</v>
      </c>
      <c r="C78" s="259">
        <f t="shared" si="1"/>
        <v>96036</v>
      </c>
      <c r="D78" s="259">
        <v>0</v>
      </c>
      <c r="E78" s="259">
        <v>96036</v>
      </c>
      <c r="F78" s="259">
        <v>96036</v>
      </c>
    </row>
    <row r="79" spans="1:6" ht="128.44999999999999" customHeight="1">
      <c r="A79" s="84">
        <v>33010100</v>
      </c>
      <c r="B79" s="84" t="s">
        <v>442</v>
      </c>
      <c r="C79" s="180">
        <f t="shared" si="1"/>
        <v>96036</v>
      </c>
      <c r="D79" s="180">
        <v>0</v>
      </c>
      <c r="E79" s="180">
        <v>96036</v>
      </c>
      <c r="F79" s="180">
        <v>96036</v>
      </c>
    </row>
    <row r="80" spans="1:6" ht="42" customHeight="1">
      <c r="A80" s="258"/>
      <c r="B80" s="258" t="s">
        <v>337</v>
      </c>
      <c r="C80" s="259">
        <f t="shared" si="1"/>
        <v>87942236</v>
      </c>
      <c r="D80" s="259">
        <v>84571900</v>
      </c>
      <c r="E80" s="259">
        <v>3370336</v>
      </c>
      <c r="F80" s="259">
        <v>162836</v>
      </c>
    </row>
    <row r="81" spans="1:6" ht="40.15" customHeight="1">
      <c r="A81" s="258">
        <v>40000000</v>
      </c>
      <c r="B81" s="258" t="s">
        <v>170</v>
      </c>
      <c r="C81" s="259">
        <f t="shared" si="1"/>
        <v>165033868</v>
      </c>
      <c r="D81" s="259">
        <v>164873868</v>
      </c>
      <c r="E81" s="259">
        <v>160000</v>
      </c>
      <c r="F81" s="259">
        <v>160000</v>
      </c>
    </row>
    <row r="82" spans="1:6" ht="50.45" customHeight="1">
      <c r="A82" s="258">
        <v>41000000</v>
      </c>
      <c r="B82" s="258" t="s">
        <v>171</v>
      </c>
      <c r="C82" s="259">
        <f t="shared" si="1"/>
        <v>165033868</v>
      </c>
      <c r="D82" s="259">
        <v>164873868</v>
      </c>
      <c r="E82" s="259">
        <v>160000</v>
      </c>
      <c r="F82" s="259">
        <v>160000</v>
      </c>
    </row>
    <row r="83" spans="1:6" ht="52.15" customHeight="1">
      <c r="A83" s="258">
        <v>41020000</v>
      </c>
      <c r="B83" s="258" t="s">
        <v>33</v>
      </c>
      <c r="C83" s="259">
        <f t="shared" si="1"/>
        <v>23200700</v>
      </c>
      <c r="D83" s="259">
        <v>23200700</v>
      </c>
      <c r="E83" s="259">
        <v>0</v>
      </c>
      <c r="F83" s="259">
        <v>0</v>
      </c>
    </row>
    <row r="84" spans="1:6" ht="56.45" customHeight="1">
      <c r="A84" s="84">
        <v>41020100</v>
      </c>
      <c r="B84" s="84" t="s">
        <v>338</v>
      </c>
      <c r="C84" s="180">
        <f t="shared" si="1"/>
        <v>23200700</v>
      </c>
      <c r="D84" s="180">
        <v>23200700</v>
      </c>
      <c r="E84" s="180">
        <v>0</v>
      </c>
      <c r="F84" s="180">
        <v>0</v>
      </c>
    </row>
    <row r="85" spans="1:6" ht="68.45" customHeight="1">
      <c r="A85" s="258">
        <v>41030000</v>
      </c>
      <c r="B85" s="258" t="s">
        <v>339</v>
      </c>
      <c r="C85" s="259">
        <f t="shared" si="1"/>
        <v>118121700</v>
      </c>
      <c r="D85" s="259">
        <v>118121700</v>
      </c>
      <c r="E85" s="259">
        <v>0</v>
      </c>
      <c r="F85" s="259">
        <v>0</v>
      </c>
    </row>
    <row r="86" spans="1:6" ht="55.15" customHeight="1">
      <c r="A86" s="84">
        <v>41033900</v>
      </c>
      <c r="B86" s="84" t="s">
        <v>340</v>
      </c>
      <c r="C86" s="180">
        <f t="shared" si="1"/>
        <v>95334100</v>
      </c>
      <c r="D86" s="180">
        <v>95334100</v>
      </c>
      <c r="E86" s="180">
        <v>0</v>
      </c>
      <c r="F86" s="180">
        <v>0</v>
      </c>
    </row>
    <row r="87" spans="1:6" ht="83.45" customHeight="1">
      <c r="A87" s="84">
        <v>41034200</v>
      </c>
      <c r="B87" s="84" t="s">
        <v>341</v>
      </c>
      <c r="C87" s="180">
        <f t="shared" si="1"/>
        <v>22063600</v>
      </c>
      <c r="D87" s="180">
        <v>22063600</v>
      </c>
      <c r="E87" s="180">
        <v>0</v>
      </c>
      <c r="F87" s="180">
        <v>0</v>
      </c>
    </row>
    <row r="88" spans="1:6" ht="98.45" customHeight="1">
      <c r="A88" s="84">
        <v>41034500</v>
      </c>
      <c r="B88" s="84" t="s">
        <v>410</v>
      </c>
      <c r="C88" s="180">
        <f t="shared" si="1"/>
        <v>724000</v>
      </c>
      <c r="D88" s="180">
        <v>724000</v>
      </c>
      <c r="E88" s="180">
        <v>0</v>
      </c>
      <c r="F88" s="180">
        <v>0</v>
      </c>
    </row>
    <row r="89" spans="1:6" ht="54.6" customHeight="1">
      <c r="A89" s="258">
        <v>41040000</v>
      </c>
      <c r="B89" s="258" t="s">
        <v>34</v>
      </c>
      <c r="C89" s="259">
        <f t="shared" si="1"/>
        <v>14763798</v>
      </c>
      <c r="D89" s="259">
        <v>14763798</v>
      </c>
      <c r="E89" s="259">
        <v>0</v>
      </c>
      <c r="F89" s="259">
        <v>0</v>
      </c>
    </row>
    <row r="90" spans="1:6" ht="114" customHeight="1">
      <c r="A90" s="84">
        <v>41040200</v>
      </c>
      <c r="B90" s="84" t="s">
        <v>35</v>
      </c>
      <c r="C90" s="180">
        <f t="shared" si="1"/>
        <v>14763798</v>
      </c>
      <c r="D90" s="180">
        <v>14763798</v>
      </c>
      <c r="E90" s="180">
        <v>0</v>
      </c>
      <c r="F90" s="180">
        <v>0</v>
      </c>
    </row>
    <row r="91" spans="1:6" ht="86.45" customHeight="1">
      <c r="A91" s="258">
        <v>41050000</v>
      </c>
      <c r="B91" s="258" t="s">
        <v>253</v>
      </c>
      <c r="C91" s="259">
        <f t="shared" si="1"/>
        <v>8947670</v>
      </c>
      <c r="D91" s="259">
        <v>8787670</v>
      </c>
      <c r="E91" s="259">
        <v>160000</v>
      </c>
      <c r="F91" s="259">
        <v>160000</v>
      </c>
    </row>
    <row r="92" spans="1:6" ht="79.900000000000006" customHeight="1">
      <c r="A92" s="84">
        <v>41051000</v>
      </c>
      <c r="B92" s="84" t="s">
        <v>342</v>
      </c>
      <c r="C92" s="180">
        <f t="shared" si="1"/>
        <v>1040760</v>
      </c>
      <c r="D92" s="180">
        <v>1040760</v>
      </c>
      <c r="E92" s="180">
        <v>0</v>
      </c>
      <c r="F92" s="180">
        <v>0</v>
      </c>
    </row>
    <row r="93" spans="1:6" ht="87" customHeight="1">
      <c r="A93" s="84">
        <v>41051100</v>
      </c>
      <c r="B93" s="84" t="s">
        <v>438</v>
      </c>
      <c r="C93" s="180">
        <f t="shared" si="1"/>
        <v>155000</v>
      </c>
      <c r="D93" s="180">
        <v>155000</v>
      </c>
      <c r="E93" s="180">
        <v>0</v>
      </c>
      <c r="F93" s="180">
        <v>0</v>
      </c>
    </row>
    <row r="94" spans="1:6" ht="97.9" customHeight="1">
      <c r="A94" s="84">
        <v>41051200</v>
      </c>
      <c r="B94" s="84" t="s">
        <v>36</v>
      </c>
      <c r="C94" s="180">
        <f t="shared" si="1"/>
        <v>720800</v>
      </c>
      <c r="D94" s="180">
        <v>720800</v>
      </c>
      <c r="E94" s="180">
        <v>0</v>
      </c>
      <c r="F94" s="180">
        <v>0</v>
      </c>
    </row>
    <row r="95" spans="1:6" ht="90.6" customHeight="1">
      <c r="A95" s="84">
        <v>41051500</v>
      </c>
      <c r="B95" s="84" t="s">
        <v>411</v>
      </c>
      <c r="C95" s="180">
        <f t="shared" si="1"/>
        <v>5496300</v>
      </c>
      <c r="D95" s="180">
        <v>5496300</v>
      </c>
      <c r="E95" s="180">
        <v>0</v>
      </c>
      <c r="F95" s="180">
        <v>0</v>
      </c>
    </row>
    <row r="96" spans="1:6" ht="102.6" customHeight="1">
      <c r="A96" s="84">
        <v>41052000</v>
      </c>
      <c r="B96" s="84" t="s">
        <v>487</v>
      </c>
      <c r="C96" s="180">
        <f t="shared" si="1"/>
        <v>233300</v>
      </c>
      <c r="D96" s="180">
        <v>233300</v>
      </c>
      <c r="E96" s="180">
        <v>0</v>
      </c>
      <c r="F96" s="180">
        <v>0</v>
      </c>
    </row>
    <row r="97" spans="1:6" ht="34.15" customHeight="1">
      <c r="A97" s="84">
        <v>41053900</v>
      </c>
      <c r="B97" s="84" t="s">
        <v>199</v>
      </c>
      <c r="C97" s="180">
        <f t="shared" si="1"/>
        <v>1301510</v>
      </c>
      <c r="D97" s="180">
        <v>1141510</v>
      </c>
      <c r="E97" s="180">
        <v>160000</v>
      </c>
      <c r="F97" s="180">
        <v>160000</v>
      </c>
    </row>
    <row r="98" spans="1:6" ht="31.15" customHeight="1">
      <c r="A98" s="258" t="s">
        <v>343</v>
      </c>
      <c r="B98" s="258" t="s">
        <v>62</v>
      </c>
      <c r="C98" s="259">
        <f t="shared" si="1"/>
        <v>252976104</v>
      </c>
      <c r="D98" s="259">
        <v>249445768</v>
      </c>
      <c r="E98" s="259">
        <v>3530336</v>
      </c>
      <c r="F98" s="259">
        <v>322836</v>
      </c>
    </row>
    <row r="100" spans="1:6">
      <c r="B100" s="280" t="s">
        <v>443</v>
      </c>
      <c r="C100" s="281"/>
      <c r="D100" s="281"/>
      <c r="E100" s="281" t="s">
        <v>65</v>
      </c>
    </row>
    <row r="103" spans="1:6">
      <c r="E103" s="301"/>
    </row>
  </sheetData>
  <mergeCells count="10">
    <mergeCell ref="D4:F4"/>
    <mergeCell ref="D2:F2"/>
    <mergeCell ref="A5:F5"/>
    <mergeCell ref="A7:A9"/>
    <mergeCell ref="B7:B9"/>
    <mergeCell ref="C7:C9"/>
    <mergeCell ref="D7:D9"/>
    <mergeCell ref="E7:F7"/>
    <mergeCell ref="E8:E9"/>
    <mergeCell ref="F8:F9"/>
  </mergeCells>
  <phoneticPr fontId="48" type="noConversion"/>
  <conditionalFormatting sqref="D11:F79 C11:C95">
    <cfRule type="cellIs" dxfId="0" priority="1" stopIfTrue="1" operator="equal">
      <formula>0</formula>
    </cfRule>
  </conditionalFormatting>
  <pageMargins left="0.78740157480314965" right="0.19685039370078741" top="0.19685039370078741" bottom="0.19685039370078741" header="0" footer="0"/>
  <pageSetup paperSize="9" scale="54" fitToHeight="4" orientation="portrait" r:id="rId1"/>
  <headerFooter alignWithMargins="0"/>
  <rowBreaks count="1" manualBreakCount="1">
    <brk id="55" max="6" man="1"/>
  </rowBreaks>
  <colBreaks count="1" manualBreakCount="1">
    <brk id="7" max="7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"/>
  <sheetViews>
    <sheetView topLeftCell="A10" workbookViewId="0">
      <selection activeCell="J8" sqref="J8"/>
    </sheetView>
  </sheetViews>
  <sheetFormatPr defaultRowHeight="12.75"/>
  <cols>
    <col min="1" max="1" width="9.83203125" customWidth="1"/>
    <col min="2" max="2" width="8.83203125" customWidth="1"/>
    <col min="3" max="3" width="9.5" customWidth="1"/>
    <col min="4" max="4" width="19.83203125" customWidth="1"/>
    <col min="5" max="5" width="16.1640625" customWidth="1"/>
    <col min="6" max="6" width="15.1640625" customWidth="1"/>
    <col min="7" max="7" width="12.5" customWidth="1"/>
    <col min="9" max="9" width="10.1640625" customWidth="1"/>
    <col min="10" max="10" width="14.5" customWidth="1"/>
    <col min="11" max="11" width="12.33203125" customWidth="1"/>
    <col min="12" max="12" width="12.83203125" customWidth="1"/>
  </cols>
  <sheetData>
    <row r="1" spans="1:12" ht="15.75">
      <c r="F1" s="35"/>
      <c r="G1" s="35"/>
      <c r="H1" s="35"/>
      <c r="I1" s="35"/>
      <c r="J1" s="35"/>
      <c r="K1" s="35" t="s">
        <v>482</v>
      </c>
      <c r="L1" s="35"/>
    </row>
    <row r="2" spans="1:12" ht="13.15" customHeight="1">
      <c r="F2" s="419" t="s">
        <v>496</v>
      </c>
      <c r="G2" s="419"/>
      <c r="H2" s="419"/>
      <c r="I2" s="419"/>
      <c r="J2" s="419"/>
      <c r="K2" s="419"/>
      <c r="L2" s="419"/>
    </row>
    <row r="3" spans="1:12">
      <c r="F3" s="419"/>
      <c r="G3" s="419"/>
      <c r="H3" s="419"/>
      <c r="I3" s="419"/>
      <c r="J3" s="419"/>
      <c r="K3" s="419"/>
      <c r="L3" s="419"/>
    </row>
    <row r="4" spans="1:12">
      <c r="F4" s="419"/>
      <c r="G4" s="419"/>
      <c r="H4" s="419"/>
      <c r="I4" s="419"/>
      <c r="J4" s="419"/>
      <c r="K4" s="419"/>
      <c r="L4" s="419"/>
    </row>
    <row r="5" spans="1:12" ht="17.45" customHeight="1">
      <c r="F5" s="419"/>
      <c r="G5" s="419"/>
      <c r="H5" s="419"/>
      <c r="I5" s="419"/>
      <c r="J5" s="419"/>
      <c r="K5" s="419"/>
      <c r="L5" s="419"/>
    </row>
    <row r="6" spans="1:12" ht="55.15" customHeight="1">
      <c r="B6" s="420" t="s">
        <v>483</v>
      </c>
      <c r="C6" s="420"/>
      <c r="D6" s="420"/>
      <c r="E6" s="420"/>
      <c r="F6" s="420"/>
      <c r="G6" s="420"/>
      <c r="H6" s="420"/>
      <c r="I6" s="420"/>
      <c r="J6" s="420"/>
      <c r="K6" s="420"/>
    </row>
    <row r="7" spans="1:12" ht="36" customHeight="1">
      <c r="A7" s="412" t="s">
        <v>465</v>
      </c>
      <c r="B7" s="412" t="s">
        <v>466</v>
      </c>
      <c r="C7" s="412" t="s">
        <v>467</v>
      </c>
      <c r="D7" s="412" t="s">
        <v>468</v>
      </c>
      <c r="E7" s="412" t="s">
        <v>469</v>
      </c>
      <c r="F7" s="412" t="s">
        <v>470</v>
      </c>
      <c r="G7" s="412" t="s">
        <v>471</v>
      </c>
      <c r="H7" s="412" t="s">
        <v>472</v>
      </c>
      <c r="I7" s="414" t="s">
        <v>473</v>
      </c>
      <c r="J7" s="415"/>
      <c r="K7" s="416"/>
      <c r="L7" s="417" t="s">
        <v>486</v>
      </c>
    </row>
    <row r="8" spans="1:12" ht="231" customHeight="1">
      <c r="A8" s="413"/>
      <c r="B8" s="413"/>
      <c r="C8" s="413"/>
      <c r="D8" s="413"/>
      <c r="E8" s="413"/>
      <c r="F8" s="413"/>
      <c r="G8" s="413"/>
      <c r="H8" s="413"/>
      <c r="I8" s="264" t="s">
        <v>474</v>
      </c>
      <c r="J8" s="264" t="s">
        <v>484</v>
      </c>
      <c r="K8" s="264" t="s">
        <v>485</v>
      </c>
      <c r="L8" s="418"/>
    </row>
    <row r="9" spans="1:12" ht="15.75">
      <c r="A9" s="298">
        <v>1</v>
      </c>
      <c r="B9" s="298">
        <v>2</v>
      </c>
      <c r="C9" s="298">
        <v>3</v>
      </c>
      <c r="D9" s="298">
        <v>4</v>
      </c>
      <c r="E9" s="298">
        <v>5</v>
      </c>
      <c r="F9" s="298">
        <v>6</v>
      </c>
      <c r="G9" s="298">
        <v>7</v>
      </c>
      <c r="H9" s="298">
        <v>8</v>
      </c>
      <c r="I9" s="264">
        <v>9</v>
      </c>
      <c r="J9" s="264">
        <v>10</v>
      </c>
      <c r="K9" s="264">
        <v>11</v>
      </c>
      <c r="L9" s="264">
        <v>12</v>
      </c>
    </row>
    <row r="10" spans="1:12" ht="132.6" customHeight="1">
      <c r="A10" s="284" t="s">
        <v>74</v>
      </c>
      <c r="B10" s="284" t="s">
        <v>75</v>
      </c>
      <c r="C10" s="285" t="s">
        <v>76</v>
      </c>
      <c r="D10" s="285" t="s">
        <v>77</v>
      </c>
      <c r="E10" s="298" t="s">
        <v>476</v>
      </c>
      <c r="F10" s="298" t="s">
        <v>409</v>
      </c>
      <c r="G10" s="298" t="s">
        <v>477</v>
      </c>
      <c r="H10" s="298" t="s">
        <v>478</v>
      </c>
      <c r="I10" s="264" t="s">
        <v>479</v>
      </c>
      <c r="J10" s="300">
        <v>12500</v>
      </c>
      <c r="K10" s="300">
        <v>12500</v>
      </c>
      <c r="L10" s="300">
        <v>12500</v>
      </c>
    </row>
    <row r="11" spans="1:12" ht="15.75">
      <c r="A11" s="298" t="s">
        <v>475</v>
      </c>
      <c r="B11" s="298" t="s">
        <v>475</v>
      </c>
      <c r="C11" s="298" t="s">
        <v>475</v>
      </c>
      <c r="D11" s="298" t="s">
        <v>83</v>
      </c>
      <c r="E11" s="298" t="s">
        <v>475</v>
      </c>
      <c r="F11" s="298" t="s">
        <v>475</v>
      </c>
      <c r="G11" s="298" t="s">
        <v>475</v>
      </c>
      <c r="H11" s="298" t="s">
        <v>475</v>
      </c>
      <c r="I11" s="264" t="s">
        <v>475</v>
      </c>
      <c r="J11" s="300">
        <f>J10</f>
        <v>12500</v>
      </c>
      <c r="K11" s="300">
        <f>K10</f>
        <v>12500</v>
      </c>
      <c r="L11" s="300">
        <f>L10</f>
        <v>12500</v>
      </c>
    </row>
    <row r="12" spans="1:12" ht="15.75">
      <c r="B12" s="163" t="s">
        <v>90</v>
      </c>
    </row>
  </sheetData>
  <mergeCells count="12"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F2:L5"/>
    <mergeCell ref="B6:K6"/>
    <mergeCell ref="F7:F8"/>
  </mergeCells>
  <pageMargins left="0.51181102362204722" right="0.19685039370078741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57"/>
  <sheetViews>
    <sheetView view="pageBreakPreview" zoomScale="75" zoomScaleNormal="100" zoomScaleSheetLayoutView="88" workbookViewId="0">
      <selection activeCell="D2" sqref="D2:E2"/>
    </sheetView>
  </sheetViews>
  <sheetFormatPr defaultColWidth="10.6640625" defaultRowHeight="18.75"/>
  <cols>
    <col min="1" max="1" width="25.83203125" style="79" customWidth="1"/>
    <col min="2" max="2" width="60.1640625" style="79" customWidth="1"/>
    <col min="3" max="3" width="21.33203125" style="79" customWidth="1"/>
    <col min="4" max="4" width="24.83203125" style="79" customWidth="1"/>
    <col min="5" max="5" width="22.83203125" style="79" customWidth="1"/>
    <col min="6" max="6" width="19.6640625" style="79" hidden="1" customWidth="1"/>
    <col min="7" max="7" width="16" style="79" hidden="1" customWidth="1"/>
    <col min="8" max="8" width="19.1640625" style="79" customWidth="1"/>
    <col min="9" max="9" width="20" style="79" customWidth="1"/>
    <col min="10" max="11" width="11.5" style="79" bestFit="1" customWidth="1"/>
    <col min="12" max="16384" width="10.6640625" style="79"/>
  </cols>
  <sheetData>
    <row r="1" spans="1:43" s="73" customFormat="1" ht="20.25" customHeight="1">
      <c r="A1" s="72"/>
      <c r="B1" s="72"/>
      <c r="C1" s="72"/>
      <c r="E1" s="76" t="s">
        <v>249</v>
      </c>
      <c r="G1" s="76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</row>
    <row r="2" spans="1:43" s="73" customFormat="1" ht="111" customHeight="1">
      <c r="A2" s="75"/>
      <c r="B2" s="75"/>
      <c r="C2" s="75"/>
      <c r="D2" s="331" t="s">
        <v>495</v>
      </c>
      <c r="E2" s="332"/>
      <c r="G2" s="76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</row>
    <row r="3" spans="1:43" s="73" customFormat="1" ht="18" customHeight="1">
      <c r="A3" s="75"/>
      <c r="B3" s="75"/>
      <c r="C3" s="75"/>
      <c r="D3" s="76"/>
      <c r="E3" s="79"/>
      <c r="G3" s="76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73" customFormat="1" ht="18" customHeight="1">
      <c r="A4" s="75"/>
      <c r="B4" s="75"/>
      <c r="C4" s="75"/>
      <c r="D4" s="69"/>
      <c r="E4" s="69"/>
      <c r="F4" s="69"/>
      <c r="G4" s="76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1:43" s="73" customFormat="1" ht="37.5" customHeight="1">
      <c r="A5" s="333" t="s">
        <v>354</v>
      </c>
      <c r="B5" s="333"/>
      <c r="C5" s="333"/>
      <c r="D5" s="333"/>
      <c r="E5" s="333"/>
      <c r="F5" s="333"/>
      <c r="G5" s="97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</row>
    <row r="6" spans="1:43" s="73" customFormat="1" ht="18.600000000000001" customHeight="1">
      <c r="A6" s="199"/>
      <c r="B6" s="199"/>
      <c r="C6" s="199"/>
      <c r="D6" s="199"/>
      <c r="E6" s="199"/>
      <c r="F6" s="199"/>
      <c r="G6" s="97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</row>
    <row r="7" spans="1:43" ht="16.5" customHeight="1">
      <c r="A7" s="77"/>
      <c r="B7" s="77"/>
      <c r="C7" s="77"/>
      <c r="D7" s="77"/>
      <c r="E7" s="98" t="s">
        <v>134</v>
      </c>
      <c r="F7" s="78"/>
      <c r="G7" s="99"/>
    </row>
    <row r="8" spans="1:43" ht="54.75" customHeight="1">
      <c r="A8" s="80" t="s">
        <v>250</v>
      </c>
      <c r="B8" s="80" t="s">
        <v>136</v>
      </c>
      <c r="C8" s="80" t="s">
        <v>83</v>
      </c>
      <c r="D8" s="81" t="s">
        <v>137</v>
      </c>
      <c r="E8" s="81" t="s">
        <v>138</v>
      </c>
      <c r="F8" s="78"/>
      <c r="G8" s="99"/>
    </row>
    <row r="9" spans="1:43" ht="18" customHeight="1">
      <c r="A9" s="80">
        <v>1</v>
      </c>
      <c r="B9" s="80">
        <v>2</v>
      </c>
      <c r="C9" s="80">
        <v>3</v>
      </c>
      <c r="D9" s="81">
        <v>4</v>
      </c>
      <c r="E9" s="81">
        <v>5</v>
      </c>
      <c r="F9" s="78"/>
      <c r="G9" s="99"/>
    </row>
    <row r="10" spans="1:43" ht="47.45" customHeight="1">
      <c r="A10" s="334" t="s">
        <v>314</v>
      </c>
      <c r="B10" s="82" t="s">
        <v>299</v>
      </c>
      <c r="C10" s="176">
        <f t="shared" ref="C10:C23" si="0">D10+E10</f>
        <v>292404</v>
      </c>
      <c r="D10" s="176">
        <v>292404</v>
      </c>
      <c r="E10" s="176"/>
      <c r="F10" s="83"/>
      <c r="G10" s="83"/>
    </row>
    <row r="11" spans="1:43" ht="75.75" customHeight="1">
      <c r="A11" s="334"/>
      <c r="B11" s="82" t="s">
        <v>251</v>
      </c>
      <c r="C11" s="176">
        <f t="shared" si="0"/>
        <v>95000</v>
      </c>
      <c r="D11" s="176">
        <v>95000</v>
      </c>
      <c r="E11" s="176"/>
      <c r="F11" s="91"/>
      <c r="G11" s="91"/>
      <c r="H11" s="102"/>
      <c r="I11" s="102"/>
      <c r="J11" s="105"/>
    </row>
    <row r="12" spans="1:43" s="87" customFormat="1" ht="31.9" customHeight="1">
      <c r="A12" s="334"/>
      <c r="B12" s="84" t="s">
        <v>252</v>
      </c>
      <c r="C12" s="176">
        <f t="shared" si="0"/>
        <v>60047</v>
      </c>
      <c r="D12" s="177">
        <v>60047</v>
      </c>
      <c r="E12" s="176"/>
      <c r="F12" s="100" t="e">
        <f>SUM(#REF!)</f>
        <v>#REF!</v>
      </c>
      <c r="G12" s="101" t="e">
        <f>SUM(#REF!)</f>
        <v>#REF!</v>
      </c>
      <c r="H12" s="102"/>
      <c r="I12" s="102"/>
      <c r="J12" s="103"/>
    </row>
    <row r="13" spans="1:43" s="87" customFormat="1" ht="44.45" customHeight="1">
      <c r="A13" s="335"/>
      <c r="B13" s="84" t="s">
        <v>264</v>
      </c>
      <c r="C13" s="176">
        <f t="shared" si="0"/>
        <v>378302</v>
      </c>
      <c r="D13" s="177">
        <v>378302</v>
      </c>
      <c r="E13" s="176"/>
      <c r="F13" s="85"/>
      <c r="G13" s="85"/>
      <c r="H13" s="102"/>
      <c r="I13" s="102"/>
      <c r="J13" s="103"/>
    </row>
    <row r="14" spans="1:43" s="87" customFormat="1" ht="24.6" customHeight="1">
      <c r="A14" s="336"/>
      <c r="B14" s="150" t="s">
        <v>139</v>
      </c>
      <c r="C14" s="182">
        <f t="shared" si="0"/>
        <v>825753</v>
      </c>
      <c r="D14" s="178">
        <f>SUM(D10:D13)</f>
        <v>825753</v>
      </c>
      <c r="E14" s="178">
        <f>SUM(E10:E13)</f>
        <v>0</v>
      </c>
      <c r="F14" s="85"/>
      <c r="G14" s="85"/>
      <c r="H14" s="102"/>
      <c r="I14" s="102"/>
      <c r="J14" s="103"/>
    </row>
    <row r="15" spans="1:43" s="87" customFormat="1" ht="110.45" customHeight="1">
      <c r="A15" s="334" t="s">
        <v>44</v>
      </c>
      <c r="B15" s="84" t="s">
        <v>66</v>
      </c>
      <c r="C15" s="176">
        <f t="shared" si="0"/>
        <v>160000</v>
      </c>
      <c r="D15" s="179"/>
      <c r="E15" s="180">
        <v>160000</v>
      </c>
      <c r="F15" s="85"/>
      <c r="G15" s="85"/>
      <c r="H15" s="102"/>
      <c r="I15" s="102"/>
      <c r="J15" s="103"/>
    </row>
    <row r="16" spans="1:43" s="87" customFormat="1" ht="28.9" customHeight="1">
      <c r="A16" s="337"/>
      <c r="B16" s="150" t="s">
        <v>139</v>
      </c>
      <c r="C16" s="182">
        <f t="shared" si="0"/>
        <v>160000</v>
      </c>
      <c r="D16" s="181">
        <f>SUM(D15:D15)</f>
        <v>0</v>
      </c>
      <c r="E16" s="181">
        <f>SUM(E15:E15)</f>
        <v>160000</v>
      </c>
      <c r="F16" s="85"/>
      <c r="G16" s="85"/>
      <c r="H16" s="102"/>
      <c r="I16" s="102"/>
      <c r="J16" s="103"/>
    </row>
    <row r="17" spans="1:10" s="87" customFormat="1" ht="35.450000000000003" customHeight="1">
      <c r="A17" s="338" t="s">
        <v>291</v>
      </c>
      <c r="B17" s="251" t="s">
        <v>396</v>
      </c>
      <c r="C17" s="182">
        <v>5000</v>
      </c>
      <c r="D17" s="181">
        <v>5000</v>
      </c>
      <c r="E17" s="181"/>
      <c r="F17" s="85"/>
      <c r="G17" s="85"/>
      <c r="H17" s="102"/>
      <c r="I17" s="102"/>
      <c r="J17" s="103"/>
    </row>
    <row r="18" spans="1:10" s="87" customFormat="1" ht="64.150000000000006" customHeight="1">
      <c r="A18" s="339"/>
      <c r="B18" s="251" t="s">
        <v>433</v>
      </c>
      <c r="C18" s="182">
        <v>15000</v>
      </c>
      <c r="D18" s="181">
        <v>15000</v>
      </c>
      <c r="E18" s="181"/>
      <c r="F18" s="85"/>
      <c r="G18" s="85"/>
      <c r="H18" s="102"/>
      <c r="I18" s="102"/>
      <c r="J18" s="103"/>
    </row>
    <row r="19" spans="1:10" s="87" customFormat="1" ht="64.150000000000006" customHeight="1">
      <c r="A19" s="339"/>
      <c r="B19" s="251" t="s">
        <v>488</v>
      </c>
      <c r="C19" s="182">
        <v>5000</v>
      </c>
      <c r="D19" s="181">
        <v>5000</v>
      </c>
      <c r="E19" s="181"/>
      <c r="F19" s="85"/>
      <c r="G19" s="85"/>
      <c r="H19" s="102"/>
      <c r="I19" s="102"/>
      <c r="J19" s="103"/>
    </row>
    <row r="20" spans="1:10" s="87" customFormat="1" ht="52.15" customHeight="1">
      <c r="A20" s="339"/>
      <c r="B20" s="251" t="s">
        <v>489</v>
      </c>
      <c r="C20" s="182">
        <v>10000</v>
      </c>
      <c r="D20" s="181">
        <v>10000</v>
      </c>
      <c r="E20" s="181"/>
      <c r="F20" s="85"/>
      <c r="G20" s="85"/>
      <c r="H20" s="102"/>
      <c r="I20" s="102"/>
      <c r="J20" s="103"/>
    </row>
    <row r="21" spans="1:10" s="87" customFormat="1" ht="28.9" customHeight="1">
      <c r="A21" s="340"/>
      <c r="B21" s="250" t="s">
        <v>97</v>
      </c>
      <c r="C21" s="182">
        <f>C17+C18+C19+C20</f>
        <v>35000</v>
      </c>
      <c r="D21" s="182">
        <f>D17+D18+D19+D20</f>
        <v>35000</v>
      </c>
      <c r="E21" s="182">
        <f>E17+E18+E19+E20</f>
        <v>0</v>
      </c>
      <c r="F21" s="85"/>
      <c r="G21" s="85"/>
      <c r="H21" s="102"/>
      <c r="I21" s="102"/>
      <c r="J21" s="103"/>
    </row>
    <row r="22" spans="1:10" s="87" customFormat="1" ht="28.9" customHeight="1">
      <c r="A22" s="328" t="s">
        <v>394</v>
      </c>
      <c r="B22" s="251" t="s">
        <v>397</v>
      </c>
      <c r="C22" s="176">
        <v>160000</v>
      </c>
      <c r="D22" s="176">
        <v>160000</v>
      </c>
      <c r="E22" s="182"/>
      <c r="F22" s="85"/>
      <c r="G22" s="85"/>
      <c r="H22" s="102"/>
      <c r="I22" s="102"/>
      <c r="J22" s="103"/>
    </row>
    <row r="23" spans="1:10" s="87" customFormat="1" ht="43.15" customHeight="1">
      <c r="A23" s="340"/>
      <c r="B23" s="250" t="s">
        <v>97</v>
      </c>
      <c r="C23" s="182">
        <f t="shared" si="0"/>
        <v>160000</v>
      </c>
      <c r="D23" s="182">
        <v>160000</v>
      </c>
      <c r="E23" s="182"/>
      <c r="F23" s="85"/>
      <c r="G23" s="85"/>
      <c r="H23" s="102"/>
      <c r="I23" s="102"/>
      <c r="J23" s="103"/>
    </row>
    <row r="24" spans="1:10" s="87" customFormat="1" ht="69" customHeight="1">
      <c r="A24" s="328" t="s">
        <v>437</v>
      </c>
      <c r="B24" s="251" t="s">
        <v>434</v>
      </c>
      <c r="C24" s="176">
        <v>45500</v>
      </c>
      <c r="D24" s="176">
        <v>45500</v>
      </c>
      <c r="E24" s="182"/>
      <c r="F24" s="85"/>
      <c r="G24" s="85"/>
      <c r="H24" s="102"/>
      <c r="I24" s="102"/>
      <c r="J24" s="103"/>
    </row>
    <row r="25" spans="1:10" s="87" customFormat="1" ht="69" customHeight="1">
      <c r="A25" s="329"/>
      <c r="B25" s="251" t="s">
        <v>435</v>
      </c>
      <c r="C25" s="176">
        <v>60757</v>
      </c>
      <c r="D25" s="176">
        <v>60757</v>
      </c>
      <c r="E25" s="182"/>
      <c r="F25" s="85"/>
      <c r="G25" s="85"/>
      <c r="H25" s="102"/>
      <c r="I25" s="102"/>
      <c r="J25" s="103"/>
    </row>
    <row r="26" spans="1:10" s="87" customFormat="1" ht="57" customHeight="1">
      <c r="A26" s="329"/>
      <c r="B26" s="251" t="s">
        <v>436</v>
      </c>
      <c r="C26" s="176">
        <v>14500</v>
      </c>
      <c r="D26" s="176">
        <v>14500</v>
      </c>
      <c r="E26" s="182"/>
      <c r="F26" s="85"/>
      <c r="G26" s="85"/>
      <c r="H26" s="102"/>
      <c r="I26" s="102"/>
      <c r="J26" s="103"/>
    </row>
    <row r="27" spans="1:10" s="87" customFormat="1" ht="40.15" customHeight="1">
      <c r="A27" s="330"/>
      <c r="B27" s="250" t="s">
        <v>97</v>
      </c>
      <c r="C27" s="182">
        <f>C24+C25+C26</f>
        <v>120757</v>
      </c>
      <c r="D27" s="182">
        <f>D24+D25+D26</f>
        <v>120757</v>
      </c>
      <c r="E27" s="182">
        <f>E24+E25+E26</f>
        <v>0</v>
      </c>
      <c r="F27" s="85"/>
      <c r="G27" s="85"/>
      <c r="H27" s="102"/>
      <c r="I27" s="102"/>
      <c r="J27" s="103"/>
    </row>
    <row r="28" spans="1:10" s="87" customFormat="1" ht="31.9" customHeight="1">
      <c r="A28" s="173"/>
      <c r="B28" s="173" t="s">
        <v>248</v>
      </c>
      <c r="C28" s="182">
        <f>D28+E28</f>
        <v>1301510</v>
      </c>
      <c r="D28" s="182">
        <f>D14+D16+D21+D23+D27</f>
        <v>1141510</v>
      </c>
      <c r="E28" s="182">
        <f>E14+E16+E21+E23+E27</f>
        <v>160000</v>
      </c>
      <c r="F28" s="85"/>
      <c r="G28" s="85"/>
      <c r="H28" s="102"/>
      <c r="I28" s="102"/>
      <c r="J28" s="103"/>
    </row>
    <row r="29" spans="1:10" s="87" customFormat="1">
      <c r="E29" s="85"/>
      <c r="F29" s="85"/>
      <c r="G29" s="86"/>
      <c r="H29" s="102"/>
      <c r="I29" s="103"/>
      <c r="J29" s="103"/>
    </row>
    <row r="30" spans="1:10" s="87" customFormat="1">
      <c r="A30" s="79"/>
      <c r="B30" s="88"/>
      <c r="C30" s="88"/>
      <c r="D30" s="88"/>
      <c r="E30" s="85"/>
      <c r="F30" s="85"/>
      <c r="G30" s="86"/>
      <c r="H30" s="104"/>
      <c r="I30" s="103"/>
      <c r="J30" s="103"/>
    </row>
    <row r="31" spans="1:10" s="87" customFormat="1">
      <c r="A31" s="79" t="s">
        <v>64</v>
      </c>
      <c r="B31" s="79"/>
      <c r="C31" s="88"/>
      <c r="D31" s="90" t="s">
        <v>65</v>
      </c>
      <c r="E31" s="90"/>
      <c r="F31" s="85"/>
      <c r="G31" s="85"/>
      <c r="H31" s="102"/>
      <c r="I31" s="102"/>
      <c r="J31" s="103"/>
    </row>
    <row r="32" spans="1:10">
      <c r="E32" s="88"/>
      <c r="F32" s="91"/>
      <c r="G32" s="91"/>
      <c r="H32" s="102"/>
      <c r="I32" s="102"/>
      <c r="J32" s="105"/>
    </row>
    <row r="33" spans="1:10">
      <c r="A33" s="89"/>
      <c r="C33" s="88"/>
      <c r="D33" s="88"/>
      <c r="E33" s="88"/>
      <c r="F33" s="91"/>
      <c r="G33" s="91"/>
      <c r="H33" s="102"/>
      <c r="I33" s="102"/>
      <c r="J33" s="105"/>
    </row>
    <row r="34" spans="1:10" s="87" customFormat="1">
      <c r="B34" s="79"/>
      <c r="C34" s="88"/>
      <c r="D34" s="88"/>
      <c r="E34" s="88"/>
      <c r="F34" s="92"/>
      <c r="G34" s="92"/>
      <c r="H34" s="102"/>
      <c r="I34" s="102"/>
      <c r="J34" s="103"/>
    </row>
    <row r="35" spans="1:10">
      <c r="C35" s="88"/>
      <c r="D35" s="88"/>
      <c r="E35" s="88"/>
      <c r="H35" s="105"/>
      <c r="I35" s="102"/>
      <c r="J35" s="105"/>
    </row>
    <row r="36" spans="1:10">
      <c r="B36" s="93"/>
      <c r="C36" s="94"/>
      <c r="D36" s="94"/>
      <c r="E36" s="94"/>
      <c r="H36" s="105"/>
      <c r="I36" s="102"/>
      <c r="J36" s="105"/>
    </row>
    <row r="37" spans="1:10">
      <c r="C37" s="88"/>
      <c r="D37" s="88"/>
      <c r="E37" s="88"/>
      <c r="H37" s="105"/>
      <c r="I37" s="102"/>
      <c r="J37" s="105"/>
    </row>
    <row r="38" spans="1:10">
      <c r="A38" s="93"/>
      <c r="C38" s="88"/>
      <c r="D38" s="88"/>
      <c r="E38" s="88"/>
      <c r="F38" s="73"/>
      <c r="H38" s="105"/>
      <c r="I38" s="102"/>
      <c r="J38" s="105"/>
    </row>
    <row r="39" spans="1:10">
      <c r="C39" s="88"/>
      <c r="D39" s="88"/>
      <c r="E39" s="88"/>
      <c r="H39" s="105"/>
      <c r="I39" s="102"/>
      <c r="J39" s="105"/>
    </row>
    <row r="40" spans="1:10">
      <c r="C40" s="88"/>
      <c r="D40" s="88"/>
      <c r="E40" s="88"/>
      <c r="H40" s="105"/>
      <c r="I40" s="102"/>
      <c r="J40" s="105"/>
    </row>
    <row r="41" spans="1:10">
      <c r="C41" s="88"/>
      <c r="D41" s="88"/>
      <c r="E41" s="88"/>
      <c r="H41" s="105"/>
      <c r="I41" s="102"/>
      <c r="J41" s="105"/>
    </row>
    <row r="42" spans="1:10">
      <c r="C42" s="88"/>
      <c r="D42" s="88"/>
      <c r="E42" s="88"/>
      <c r="H42" s="105"/>
      <c r="I42" s="102"/>
      <c r="J42" s="105"/>
    </row>
    <row r="43" spans="1:10" s="93" customFormat="1">
      <c r="A43" s="79"/>
      <c r="B43" s="79"/>
      <c r="C43" s="88"/>
      <c r="D43" s="88"/>
      <c r="E43" s="88"/>
    </row>
    <row r="44" spans="1:10">
      <c r="C44" s="88"/>
      <c r="D44" s="88"/>
      <c r="E44" s="88"/>
    </row>
    <row r="45" spans="1:10">
      <c r="C45" s="88"/>
      <c r="D45" s="88"/>
      <c r="E45" s="88"/>
    </row>
    <row r="46" spans="1:10">
      <c r="C46" s="88"/>
      <c r="D46" s="88"/>
      <c r="E46" s="88"/>
    </row>
    <row r="47" spans="1:10">
      <c r="C47" s="88"/>
      <c r="D47" s="88"/>
      <c r="E47" s="88"/>
    </row>
    <row r="48" spans="1:10">
      <c r="C48" s="88"/>
      <c r="D48" s="88"/>
      <c r="E48" s="88"/>
    </row>
    <row r="49" spans="1:7">
      <c r="C49" s="88"/>
      <c r="D49" s="88"/>
      <c r="E49" s="88"/>
    </row>
    <row r="50" spans="1:7">
      <c r="B50" s="95"/>
      <c r="C50" s="96"/>
      <c r="D50" s="96"/>
      <c r="E50" s="96"/>
    </row>
    <row r="52" spans="1:7">
      <c r="A52" s="95"/>
    </row>
    <row r="57" spans="1:7" s="95" customFormat="1">
      <c r="A57" s="79"/>
      <c r="B57" s="79"/>
      <c r="C57" s="79"/>
      <c r="D57" s="79"/>
      <c r="E57" s="79"/>
      <c r="F57" s="79"/>
      <c r="G57" s="79"/>
    </row>
  </sheetData>
  <mergeCells count="7">
    <mergeCell ref="A24:A27"/>
    <mergeCell ref="D2:E2"/>
    <mergeCell ref="A5:F5"/>
    <mergeCell ref="A10:A14"/>
    <mergeCell ref="A15:A16"/>
    <mergeCell ref="A17:A21"/>
    <mergeCell ref="A22:A23"/>
  </mergeCells>
  <phoneticPr fontId="2" type="noConversion"/>
  <pageMargins left="0.7" right="0.7" top="0.75" bottom="0.75" header="0.3" footer="0.3"/>
  <pageSetup paperSize="9" scale="56" orientation="portrait" r:id="rId1"/>
  <colBreaks count="1" manualBreakCount="1">
    <brk id="8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40"/>
  <sheetViews>
    <sheetView view="pageBreakPreview" zoomScale="89" zoomScaleNormal="100" zoomScaleSheetLayoutView="89" workbookViewId="0">
      <selection activeCell="C2" sqref="C2:F2"/>
    </sheetView>
  </sheetViews>
  <sheetFormatPr defaultRowHeight="12.75"/>
  <cols>
    <col min="1" max="1" width="10.5" bestFit="1" customWidth="1"/>
    <col min="2" max="2" width="76.5" customWidth="1"/>
    <col min="3" max="3" width="15.5" customWidth="1"/>
    <col min="4" max="6" width="16.1640625" bestFit="1" customWidth="1"/>
  </cols>
  <sheetData>
    <row r="1" spans="1:6">
      <c r="E1" t="s">
        <v>80</v>
      </c>
    </row>
    <row r="2" spans="1:6" ht="70.900000000000006" customHeight="1">
      <c r="C2" s="342" t="s">
        <v>496</v>
      </c>
      <c r="D2" s="343"/>
      <c r="E2" s="343"/>
      <c r="F2" s="343"/>
    </row>
    <row r="3" spans="1:6" ht="18.75">
      <c r="A3" s="341" t="s">
        <v>355</v>
      </c>
      <c r="B3" s="341"/>
      <c r="C3" s="341"/>
      <c r="D3" s="341"/>
      <c r="E3" s="341"/>
      <c r="F3" s="341"/>
    </row>
    <row r="4" spans="1:6" ht="18.75">
      <c r="A4" s="139"/>
      <c r="B4" s="139"/>
      <c r="C4" s="139"/>
      <c r="D4" s="139"/>
      <c r="E4" s="139"/>
      <c r="F4" s="139" t="s">
        <v>81</v>
      </c>
    </row>
    <row r="5" spans="1:6" ht="15.75">
      <c r="A5" s="160" t="s">
        <v>91</v>
      </c>
      <c r="B5" s="160" t="s">
        <v>82</v>
      </c>
      <c r="C5" s="160" t="s">
        <v>83</v>
      </c>
      <c r="D5" s="160" t="s">
        <v>95</v>
      </c>
      <c r="E5" s="160" t="s">
        <v>96</v>
      </c>
      <c r="F5" s="160"/>
    </row>
    <row r="6" spans="1:6" ht="47.25">
      <c r="A6" s="160"/>
      <c r="B6" s="160"/>
      <c r="C6" s="160"/>
      <c r="D6" s="160"/>
      <c r="E6" s="160" t="s">
        <v>84</v>
      </c>
      <c r="F6" s="161" t="s">
        <v>85</v>
      </c>
    </row>
    <row r="7" spans="1:6" ht="15.75">
      <c r="A7" s="160">
        <v>1</v>
      </c>
      <c r="B7" s="160">
        <v>2</v>
      </c>
      <c r="C7" s="160">
        <v>3</v>
      </c>
      <c r="D7" s="160">
        <v>4</v>
      </c>
      <c r="E7" s="160">
        <v>5</v>
      </c>
      <c r="F7" s="160">
        <v>6</v>
      </c>
    </row>
    <row r="8" spans="1:6" ht="15.75">
      <c r="A8" s="194" t="s">
        <v>86</v>
      </c>
      <c r="B8" s="194"/>
      <c r="C8" s="197"/>
      <c r="D8" s="197"/>
      <c r="E8" s="197"/>
      <c r="F8" s="197"/>
    </row>
    <row r="9" spans="1:6" ht="15.75">
      <c r="A9" s="195">
        <v>200000</v>
      </c>
      <c r="B9" s="195" t="s">
        <v>113</v>
      </c>
      <c r="C9" s="196">
        <f>C14-C15+C16</f>
        <v>2925904</v>
      </c>
      <c r="D9" s="196">
        <f>D14-D15+D16</f>
        <v>-11338006</v>
      </c>
      <c r="E9" s="196">
        <f>E14-E15+E16</f>
        <v>14263910</v>
      </c>
      <c r="F9" s="196">
        <f>F14-F15+F16</f>
        <v>14161910</v>
      </c>
    </row>
    <row r="10" spans="1:6" ht="31.5">
      <c r="A10" s="289">
        <v>206000</v>
      </c>
      <c r="B10" s="286" t="s">
        <v>456</v>
      </c>
      <c r="C10" s="287">
        <f>C11+C12</f>
        <v>0</v>
      </c>
      <c r="D10" s="287">
        <f>D11+D12</f>
        <v>0</v>
      </c>
      <c r="E10" s="287">
        <f>E11+E12</f>
        <v>0</v>
      </c>
      <c r="F10" s="287">
        <f>F11+F12</f>
        <v>0</v>
      </c>
    </row>
    <row r="11" spans="1:6" ht="15.75">
      <c r="A11" s="290">
        <v>206110</v>
      </c>
      <c r="B11" s="288" t="s">
        <v>457</v>
      </c>
      <c r="C11" s="287">
        <f>D11+E11</f>
        <v>50000</v>
      </c>
      <c r="D11" s="287"/>
      <c r="E11" s="287">
        <v>50000</v>
      </c>
      <c r="F11" s="287">
        <v>50000</v>
      </c>
    </row>
    <row r="12" spans="1:6" ht="15.75">
      <c r="A12" s="290">
        <v>206210</v>
      </c>
      <c r="B12" s="288" t="s">
        <v>458</v>
      </c>
      <c r="C12" s="287">
        <f>D12+E12</f>
        <v>-50000</v>
      </c>
      <c r="D12" s="287"/>
      <c r="E12" s="287">
        <v>-50000</v>
      </c>
      <c r="F12" s="287">
        <v>-50000</v>
      </c>
    </row>
    <row r="13" spans="1:6" ht="29.25" customHeight="1">
      <c r="A13" s="194">
        <v>208000</v>
      </c>
      <c r="B13" s="253" t="s">
        <v>114</v>
      </c>
      <c r="C13" s="197">
        <f>E13+D13</f>
        <v>2925904</v>
      </c>
      <c r="D13" s="197">
        <f>+D14-D15+D16</f>
        <v>-11338006</v>
      </c>
      <c r="E13" s="197">
        <f>+E14-E15+E16</f>
        <v>14263910</v>
      </c>
      <c r="F13" s="197">
        <f>+F14-F15+F16</f>
        <v>14161910</v>
      </c>
    </row>
    <row r="14" spans="1:6" ht="15.75">
      <c r="A14" s="195">
        <v>208100</v>
      </c>
      <c r="B14" s="252" t="s">
        <v>269</v>
      </c>
      <c r="C14" s="196">
        <f>D14+E14</f>
        <v>4929105</v>
      </c>
      <c r="D14" s="196">
        <v>3962115</v>
      </c>
      <c r="E14" s="196">
        <v>966990</v>
      </c>
      <c r="F14" s="196">
        <v>792369</v>
      </c>
    </row>
    <row r="15" spans="1:6" ht="15.75">
      <c r="A15" s="195">
        <v>208200</v>
      </c>
      <c r="B15" s="252" t="s">
        <v>270</v>
      </c>
      <c r="C15" s="196">
        <f>D15+E15</f>
        <v>2003201</v>
      </c>
      <c r="D15" s="196">
        <v>1844111</v>
      </c>
      <c r="E15" s="196">
        <v>159090</v>
      </c>
      <c r="F15" s="196">
        <v>86469</v>
      </c>
    </row>
    <row r="16" spans="1:6" ht="31.5">
      <c r="A16" s="195">
        <v>208400</v>
      </c>
      <c r="B16" s="252" t="s">
        <v>115</v>
      </c>
      <c r="C16" s="196">
        <f>D16+E16</f>
        <v>0</v>
      </c>
      <c r="D16" s="196">
        <v>-13456010</v>
      </c>
      <c r="E16" s="196">
        <v>13456010</v>
      </c>
      <c r="F16" s="196">
        <f>E16</f>
        <v>13456010</v>
      </c>
    </row>
    <row r="17" spans="1:6" ht="15.75">
      <c r="A17" s="195">
        <v>300000</v>
      </c>
      <c r="B17" s="260" t="s">
        <v>399</v>
      </c>
      <c r="C17" s="196">
        <v>11010400</v>
      </c>
      <c r="D17" s="196"/>
      <c r="E17" s="196">
        <v>11010400</v>
      </c>
      <c r="F17" s="196">
        <v>11010400</v>
      </c>
    </row>
    <row r="18" spans="1:6" ht="15.75">
      <c r="A18" s="195">
        <v>301000</v>
      </c>
      <c r="B18" s="260" t="s">
        <v>400</v>
      </c>
      <c r="C18" s="196">
        <f>C19+C20</f>
        <v>11010400</v>
      </c>
      <c r="D18" s="196"/>
      <c r="E18" s="196">
        <v>11010400</v>
      </c>
      <c r="F18" s="196">
        <v>11010400</v>
      </c>
    </row>
    <row r="19" spans="1:6" ht="15.75">
      <c r="A19" s="195">
        <v>301100</v>
      </c>
      <c r="B19" s="260" t="s">
        <v>401</v>
      </c>
      <c r="C19" s="196">
        <v>12500000</v>
      </c>
      <c r="D19" s="196"/>
      <c r="E19" s="196">
        <v>12500000</v>
      </c>
      <c r="F19" s="196">
        <v>12500000</v>
      </c>
    </row>
    <row r="20" spans="1:6" ht="15.75">
      <c r="A20" s="195">
        <v>301200</v>
      </c>
      <c r="B20" s="260" t="s">
        <v>402</v>
      </c>
      <c r="C20" s="196">
        <v>-1489600</v>
      </c>
      <c r="D20" s="196"/>
      <c r="E20" s="196">
        <v>-1489600</v>
      </c>
      <c r="F20" s="196">
        <v>-1489600</v>
      </c>
    </row>
    <row r="21" spans="1:6" ht="21.75" customHeight="1">
      <c r="A21" s="194" t="s">
        <v>87</v>
      </c>
      <c r="B21" s="253" t="s">
        <v>88</v>
      </c>
      <c r="C21" s="197">
        <f>C13+C17</f>
        <v>13936304</v>
      </c>
      <c r="D21" s="197">
        <f>D13+D17</f>
        <v>-11338006</v>
      </c>
      <c r="E21" s="197">
        <f>E13+E17</f>
        <v>25274310</v>
      </c>
      <c r="F21" s="197">
        <f>F13+F17</f>
        <v>25172310</v>
      </c>
    </row>
    <row r="22" spans="1:6" ht="21.75" customHeight="1">
      <c r="A22" s="198" t="s">
        <v>89</v>
      </c>
      <c r="B22" s="253"/>
      <c r="C22" s="197"/>
      <c r="D22" s="197"/>
      <c r="E22" s="197"/>
      <c r="F22" s="197"/>
    </row>
    <row r="23" spans="1:6" ht="19.149999999999999" customHeight="1">
      <c r="A23" s="195">
        <v>400000</v>
      </c>
      <c r="B23" s="260" t="s">
        <v>403</v>
      </c>
      <c r="C23" s="196">
        <v>11010400</v>
      </c>
      <c r="D23" s="196"/>
      <c r="E23" s="196">
        <v>11010400</v>
      </c>
      <c r="F23" s="196">
        <v>11010400</v>
      </c>
    </row>
    <row r="24" spans="1:6" ht="16.149999999999999" customHeight="1">
      <c r="A24" s="195">
        <v>401000</v>
      </c>
      <c r="B24" s="260" t="s">
        <v>404</v>
      </c>
      <c r="C24" s="196">
        <v>12500000</v>
      </c>
      <c r="D24" s="196"/>
      <c r="E24" s="196">
        <v>12500000</v>
      </c>
      <c r="F24" s="196">
        <v>12500000</v>
      </c>
    </row>
    <row r="25" spans="1:6" ht="18" customHeight="1">
      <c r="A25" s="195">
        <v>401200</v>
      </c>
      <c r="B25" s="260" t="s">
        <v>405</v>
      </c>
      <c r="C25" s="196">
        <v>12500000</v>
      </c>
      <c r="D25" s="196"/>
      <c r="E25" s="196">
        <v>12500000</v>
      </c>
      <c r="F25" s="196">
        <v>12500000</v>
      </c>
    </row>
    <row r="26" spans="1:6" ht="18" customHeight="1">
      <c r="A26" s="195">
        <v>401201</v>
      </c>
      <c r="B26" s="260" t="s">
        <v>406</v>
      </c>
      <c r="C26" s="196">
        <v>12500000</v>
      </c>
      <c r="D26" s="196"/>
      <c r="E26" s="196">
        <v>12500000</v>
      </c>
      <c r="F26" s="196">
        <v>12500000</v>
      </c>
    </row>
    <row r="27" spans="1:6" ht="19.899999999999999" customHeight="1">
      <c r="A27" s="195">
        <v>402000</v>
      </c>
      <c r="B27" s="260" t="s">
        <v>407</v>
      </c>
      <c r="C27" s="196">
        <v>-1489600</v>
      </c>
      <c r="D27" s="196"/>
      <c r="E27" s="196">
        <v>-1489600</v>
      </c>
      <c r="F27" s="196">
        <v>-1489600</v>
      </c>
    </row>
    <row r="28" spans="1:6" ht="18" customHeight="1">
      <c r="A28" s="195">
        <v>402200</v>
      </c>
      <c r="B28" s="260" t="s">
        <v>408</v>
      </c>
      <c r="C28" s="196">
        <v>-1489600</v>
      </c>
      <c r="D28" s="196"/>
      <c r="E28" s="196">
        <v>-1489600</v>
      </c>
      <c r="F28" s="196">
        <v>-1489600</v>
      </c>
    </row>
    <row r="29" spans="1:6" ht="16.899999999999999" customHeight="1">
      <c r="A29" s="195">
        <v>402201</v>
      </c>
      <c r="B29" s="260" t="s">
        <v>406</v>
      </c>
      <c r="C29" s="196">
        <v>-1489600</v>
      </c>
      <c r="D29" s="196"/>
      <c r="E29" s="196">
        <v>-1489600</v>
      </c>
      <c r="F29" s="196">
        <v>-1489600</v>
      </c>
    </row>
    <row r="30" spans="1:6" ht="20.25" customHeight="1">
      <c r="A30" s="194">
        <v>600000</v>
      </c>
      <c r="B30" s="253" t="s">
        <v>92</v>
      </c>
      <c r="C30" s="197">
        <f>D30+E30</f>
        <v>2925904</v>
      </c>
      <c r="D30" s="197">
        <f>+D34</f>
        <v>-11338006</v>
      </c>
      <c r="E30" s="197">
        <f>+E34</f>
        <v>14263910</v>
      </c>
      <c r="F30" s="197">
        <f>+F34</f>
        <v>14161910</v>
      </c>
    </row>
    <row r="31" spans="1:6" ht="20.25" customHeight="1">
      <c r="A31" s="289">
        <v>601000</v>
      </c>
      <c r="B31" s="286" t="s">
        <v>456</v>
      </c>
      <c r="C31" s="196">
        <f>C32+C33</f>
        <v>0</v>
      </c>
      <c r="D31" s="196">
        <f>D32+D33</f>
        <v>0</v>
      </c>
      <c r="E31" s="196">
        <f>E32+E33</f>
        <v>0</v>
      </c>
      <c r="F31" s="196">
        <f>F32+F33</f>
        <v>0</v>
      </c>
    </row>
    <row r="32" spans="1:6" ht="20.25" customHeight="1">
      <c r="A32" s="290">
        <v>601110</v>
      </c>
      <c r="B32" s="288" t="s">
        <v>457</v>
      </c>
      <c r="C32" s="196">
        <f t="shared" ref="C32:C37" si="0">D32+E32</f>
        <v>50000</v>
      </c>
      <c r="D32" s="196"/>
      <c r="E32" s="196">
        <v>50000</v>
      </c>
      <c r="F32" s="196">
        <v>50000</v>
      </c>
    </row>
    <row r="33" spans="1:6" ht="20.25" customHeight="1">
      <c r="A33" s="290">
        <v>601210</v>
      </c>
      <c r="B33" s="288" t="s">
        <v>458</v>
      </c>
      <c r="C33" s="196">
        <f t="shared" si="0"/>
        <v>-50000</v>
      </c>
      <c r="D33" s="196"/>
      <c r="E33" s="196">
        <v>-50000</v>
      </c>
      <c r="F33" s="196">
        <v>-50000</v>
      </c>
    </row>
    <row r="34" spans="1:6" ht="21.75" customHeight="1">
      <c r="A34" s="194">
        <v>602000</v>
      </c>
      <c r="B34" s="253" t="s">
        <v>93</v>
      </c>
      <c r="C34" s="197">
        <f t="shared" si="0"/>
        <v>2925904</v>
      </c>
      <c r="D34" s="197">
        <f>+D35-D36+D37</f>
        <v>-11338006</v>
      </c>
      <c r="E34" s="197">
        <f>+E35-E36+E37</f>
        <v>14263910</v>
      </c>
      <c r="F34" s="197">
        <f>+F35-F36+F37</f>
        <v>14161910</v>
      </c>
    </row>
    <row r="35" spans="1:6" ht="15.75">
      <c r="A35" s="195">
        <v>602100</v>
      </c>
      <c r="B35" s="252" t="s">
        <v>269</v>
      </c>
      <c r="C35" s="196">
        <f t="shared" si="0"/>
        <v>4929105</v>
      </c>
      <c r="D35" s="196">
        <f t="shared" ref="D35:F36" si="1">+D14</f>
        <v>3962115</v>
      </c>
      <c r="E35" s="196">
        <f t="shared" si="1"/>
        <v>966990</v>
      </c>
      <c r="F35" s="196">
        <f t="shared" si="1"/>
        <v>792369</v>
      </c>
    </row>
    <row r="36" spans="1:6" ht="15.75">
      <c r="A36" s="195">
        <v>602200</v>
      </c>
      <c r="B36" s="252" t="s">
        <v>270</v>
      </c>
      <c r="C36" s="196">
        <f t="shared" si="0"/>
        <v>2003201</v>
      </c>
      <c r="D36" s="196">
        <f t="shared" si="1"/>
        <v>1844111</v>
      </c>
      <c r="E36" s="196">
        <f t="shared" si="1"/>
        <v>159090</v>
      </c>
      <c r="F36" s="196">
        <f t="shared" si="1"/>
        <v>86469</v>
      </c>
    </row>
    <row r="37" spans="1:6" ht="31.5">
      <c r="A37" s="195">
        <v>602400</v>
      </c>
      <c r="B37" s="252" t="s">
        <v>115</v>
      </c>
      <c r="C37" s="196">
        <f t="shared" si="0"/>
        <v>0</v>
      </c>
      <c r="D37" s="196">
        <f>D16</f>
        <v>-13456010</v>
      </c>
      <c r="E37" s="196">
        <f>E16</f>
        <v>13456010</v>
      </c>
      <c r="F37" s="196">
        <f>F16</f>
        <v>13456010</v>
      </c>
    </row>
    <row r="38" spans="1:6" ht="15.75">
      <c r="A38" s="194" t="s">
        <v>87</v>
      </c>
      <c r="B38" s="253" t="s">
        <v>88</v>
      </c>
      <c r="C38" s="197">
        <f>C23+C30</f>
        <v>13936304</v>
      </c>
      <c r="D38" s="197">
        <f>D23+D30</f>
        <v>-11338006</v>
      </c>
      <c r="E38" s="197">
        <f>E23+E30</f>
        <v>25274310</v>
      </c>
      <c r="F38" s="197">
        <f>F23+F30</f>
        <v>25172310</v>
      </c>
    </row>
    <row r="39" spans="1:6">
      <c r="B39" s="254"/>
    </row>
    <row r="40" spans="1:6" ht="15.75">
      <c r="B40" s="163" t="s">
        <v>90</v>
      </c>
    </row>
  </sheetData>
  <mergeCells count="2">
    <mergeCell ref="A3:F3"/>
    <mergeCell ref="C2:F2"/>
  </mergeCells>
  <phoneticPr fontId="0" type="noConversion"/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7"/>
  <sheetViews>
    <sheetView showGridLines="0" showZeros="0" tabSelected="1" view="pageBreakPreview" topLeftCell="B1" zoomScale="55" zoomScaleNormal="52" zoomScaleSheetLayoutView="55" workbookViewId="0">
      <pane ySplit="9" topLeftCell="A71" activePane="bottomLeft" state="frozen"/>
      <selection activeCell="B1" sqref="B1"/>
      <selection pane="bottomLeft" activeCell="H73" sqref="H73"/>
    </sheetView>
  </sheetViews>
  <sheetFormatPr defaultColWidth="8.83203125" defaultRowHeight="20.25"/>
  <cols>
    <col min="1" max="1" width="3.83203125" style="116" hidden="1" customWidth="1"/>
    <col min="2" max="2" width="15.83203125" style="116" customWidth="1"/>
    <col min="3" max="3" width="13.6640625" style="116" customWidth="1"/>
    <col min="4" max="4" width="12.1640625" style="116" customWidth="1"/>
    <col min="5" max="5" width="45.83203125" style="116" customWidth="1"/>
    <col min="6" max="6" width="23.83203125" style="116" customWidth="1"/>
    <col min="7" max="7" width="27.1640625" style="116" customWidth="1"/>
    <col min="8" max="8" width="21.83203125" style="116" customWidth="1"/>
    <col min="9" max="9" width="24.1640625" style="116" customWidth="1"/>
    <col min="10" max="10" width="15.6640625" style="116" customWidth="1"/>
    <col min="11" max="11" width="20.6640625" style="116" customWidth="1"/>
    <col min="12" max="12" width="20" style="116" customWidth="1"/>
    <col min="13" max="13" width="18" style="116" customWidth="1"/>
    <col min="14" max="14" width="17.1640625" style="116" customWidth="1"/>
    <col min="15" max="15" width="18.83203125" style="116" customWidth="1"/>
    <col min="16" max="16" width="20.1640625" style="116" customWidth="1"/>
    <col min="17" max="17" width="22.1640625" style="116" customWidth="1"/>
    <col min="18" max="16384" width="8.83203125" style="117"/>
  </cols>
  <sheetData>
    <row r="1" spans="1:17" ht="18.75" customHeight="1"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</row>
    <row r="2" spans="1:17" ht="118.9" customHeight="1">
      <c r="F2" s="118"/>
      <c r="G2" s="118"/>
      <c r="H2" s="118"/>
      <c r="I2" s="118"/>
      <c r="J2" s="118"/>
      <c r="K2" s="118"/>
      <c r="L2" s="118"/>
      <c r="M2" s="118"/>
      <c r="N2" s="346" t="s">
        <v>497</v>
      </c>
      <c r="O2" s="346"/>
      <c r="P2" s="346"/>
      <c r="Q2" s="346"/>
    </row>
    <row r="3" spans="1:17" ht="54.6" customHeight="1">
      <c r="B3" s="348" t="s">
        <v>356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</row>
    <row r="4" spans="1:17" ht="18.600000000000001" customHeight="1">
      <c r="B4" s="119"/>
      <c r="C4" s="120"/>
      <c r="D4" s="120"/>
      <c r="E4" s="120"/>
      <c r="F4" s="120"/>
      <c r="G4" s="120"/>
      <c r="H4" s="121"/>
      <c r="I4" s="120"/>
      <c r="J4" s="120"/>
      <c r="K4" s="122"/>
      <c r="L4" s="123"/>
      <c r="M4" s="123"/>
      <c r="N4" s="123"/>
      <c r="O4" s="123"/>
      <c r="P4" s="123"/>
      <c r="Q4" s="123"/>
    </row>
    <row r="5" spans="1:17" s="125" customFormat="1" ht="21" customHeight="1">
      <c r="A5" s="124"/>
      <c r="B5" s="347" t="s">
        <v>344</v>
      </c>
      <c r="C5" s="347" t="s">
        <v>46</v>
      </c>
      <c r="D5" s="347" t="s">
        <v>47</v>
      </c>
      <c r="E5" s="344" t="s">
        <v>345</v>
      </c>
      <c r="F5" s="344" t="s">
        <v>95</v>
      </c>
      <c r="G5" s="344"/>
      <c r="H5" s="344"/>
      <c r="I5" s="344"/>
      <c r="J5" s="344"/>
      <c r="K5" s="344" t="s">
        <v>96</v>
      </c>
      <c r="L5" s="344"/>
      <c r="M5" s="344"/>
      <c r="N5" s="344"/>
      <c r="O5" s="344"/>
      <c r="P5" s="344"/>
      <c r="Q5" s="344" t="s">
        <v>346</v>
      </c>
    </row>
    <row r="6" spans="1:17" s="125" customFormat="1" ht="31.15" customHeight="1">
      <c r="A6" s="126"/>
      <c r="B6" s="344"/>
      <c r="C6" s="344"/>
      <c r="D6" s="344"/>
      <c r="E6" s="344"/>
      <c r="F6" s="344" t="s">
        <v>84</v>
      </c>
      <c r="G6" s="344" t="s">
        <v>98</v>
      </c>
      <c r="H6" s="344" t="s">
        <v>99</v>
      </c>
      <c r="I6" s="344"/>
      <c r="J6" s="344" t="s">
        <v>100</v>
      </c>
      <c r="K6" s="344" t="s">
        <v>84</v>
      </c>
      <c r="L6" s="344" t="s">
        <v>51</v>
      </c>
      <c r="M6" s="344" t="s">
        <v>98</v>
      </c>
      <c r="N6" s="344" t="s">
        <v>99</v>
      </c>
      <c r="O6" s="344"/>
      <c r="P6" s="344" t="s">
        <v>100</v>
      </c>
      <c r="Q6" s="344"/>
    </row>
    <row r="7" spans="1:17" s="125" customFormat="1" ht="20.25" customHeight="1">
      <c r="A7" s="127"/>
      <c r="B7" s="344"/>
      <c r="C7" s="344"/>
      <c r="D7" s="344"/>
      <c r="E7" s="344"/>
      <c r="F7" s="344"/>
      <c r="G7" s="344"/>
      <c r="H7" s="344" t="s">
        <v>101</v>
      </c>
      <c r="I7" s="344" t="s">
        <v>102</v>
      </c>
      <c r="J7" s="344"/>
      <c r="K7" s="344"/>
      <c r="L7" s="344"/>
      <c r="M7" s="344"/>
      <c r="N7" s="344" t="s">
        <v>101</v>
      </c>
      <c r="O7" s="344" t="s">
        <v>102</v>
      </c>
      <c r="P7" s="344"/>
      <c r="Q7" s="344"/>
    </row>
    <row r="8" spans="1:17" s="125" customFormat="1" ht="203.25" customHeight="1">
      <c r="A8" s="128"/>
      <c r="B8" s="344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</row>
    <row r="9" spans="1:17" s="125" customFormat="1" ht="25.5" customHeight="1">
      <c r="A9" s="128"/>
      <c r="B9" s="214">
        <v>1</v>
      </c>
      <c r="C9" s="214">
        <v>2</v>
      </c>
      <c r="D9" s="214">
        <v>3</v>
      </c>
      <c r="E9" s="214">
        <v>4</v>
      </c>
      <c r="F9" s="214">
        <v>5</v>
      </c>
      <c r="G9" s="214">
        <v>6</v>
      </c>
      <c r="H9" s="214">
        <v>7</v>
      </c>
      <c r="I9" s="214">
        <v>8</v>
      </c>
      <c r="J9" s="214">
        <v>9</v>
      </c>
      <c r="K9" s="214">
        <v>10</v>
      </c>
      <c r="L9" s="214">
        <v>11</v>
      </c>
      <c r="M9" s="214">
        <v>12</v>
      </c>
      <c r="N9" s="214">
        <v>13</v>
      </c>
      <c r="O9" s="214">
        <v>14</v>
      </c>
      <c r="P9" s="214">
        <v>15</v>
      </c>
      <c r="Q9" s="214">
        <v>16</v>
      </c>
    </row>
    <row r="10" spans="1:17" s="134" customFormat="1" ht="46.15" customHeight="1">
      <c r="A10" s="129"/>
      <c r="B10" s="304" t="s">
        <v>111</v>
      </c>
      <c r="C10" s="305"/>
      <c r="D10" s="306"/>
      <c r="E10" s="307" t="s">
        <v>359</v>
      </c>
      <c r="F10" s="308">
        <v>100922351</v>
      </c>
      <c r="G10" s="308">
        <v>100822351</v>
      </c>
      <c r="H10" s="308">
        <v>40096469</v>
      </c>
      <c r="I10" s="308">
        <v>4028900</v>
      </c>
      <c r="J10" s="308">
        <v>0</v>
      </c>
      <c r="K10" s="308">
        <v>25373835</v>
      </c>
      <c r="L10" s="308">
        <v>22139835</v>
      </c>
      <c r="M10" s="308">
        <v>3244056</v>
      </c>
      <c r="N10" s="308">
        <v>66000</v>
      </c>
      <c r="O10" s="308">
        <v>1400</v>
      </c>
      <c r="P10" s="308">
        <v>22129779</v>
      </c>
      <c r="Q10" s="308">
        <v>126296186</v>
      </c>
    </row>
    <row r="11" spans="1:17" s="125" customFormat="1" ht="43.9" customHeight="1">
      <c r="A11" s="135"/>
      <c r="B11" s="304" t="s">
        <v>103</v>
      </c>
      <c r="C11" s="305"/>
      <c r="D11" s="306"/>
      <c r="E11" s="307" t="s">
        <v>359</v>
      </c>
      <c r="F11" s="308">
        <v>100922351</v>
      </c>
      <c r="G11" s="308">
        <v>100822351</v>
      </c>
      <c r="H11" s="308">
        <v>40096469</v>
      </c>
      <c r="I11" s="308">
        <v>4028900</v>
      </c>
      <c r="J11" s="308">
        <v>0</v>
      </c>
      <c r="K11" s="308">
        <v>25373835</v>
      </c>
      <c r="L11" s="308">
        <v>22139835</v>
      </c>
      <c r="M11" s="308">
        <v>3244056</v>
      </c>
      <c r="N11" s="308">
        <v>66000</v>
      </c>
      <c r="O11" s="308">
        <v>1400</v>
      </c>
      <c r="P11" s="308">
        <v>22129779</v>
      </c>
      <c r="Q11" s="308">
        <v>126296186</v>
      </c>
    </row>
    <row r="12" spans="1:17" s="125" customFormat="1" ht="162.6" customHeight="1">
      <c r="A12" s="135"/>
      <c r="B12" s="282" t="s">
        <v>254</v>
      </c>
      <c r="C12" s="282" t="s">
        <v>255</v>
      </c>
      <c r="D12" s="283" t="s">
        <v>104</v>
      </c>
      <c r="E12" s="283" t="s">
        <v>256</v>
      </c>
      <c r="F12" s="309">
        <v>18635306</v>
      </c>
      <c r="G12" s="309">
        <v>18635306</v>
      </c>
      <c r="H12" s="309">
        <v>13146900</v>
      </c>
      <c r="I12" s="309">
        <v>295000</v>
      </c>
      <c r="J12" s="309">
        <v>0</v>
      </c>
      <c r="K12" s="309">
        <v>120000</v>
      </c>
      <c r="L12" s="309">
        <v>100000</v>
      </c>
      <c r="M12" s="309">
        <v>20000</v>
      </c>
      <c r="N12" s="309">
        <v>0</v>
      </c>
      <c r="O12" s="309">
        <v>0</v>
      </c>
      <c r="P12" s="309">
        <v>100000</v>
      </c>
      <c r="Q12" s="309">
        <v>18755306</v>
      </c>
    </row>
    <row r="13" spans="1:17" s="125" customFormat="1" ht="54" customHeight="1">
      <c r="A13" s="135"/>
      <c r="B13" s="282" t="s">
        <v>258</v>
      </c>
      <c r="C13" s="282" t="s">
        <v>133</v>
      </c>
      <c r="D13" s="283" t="s">
        <v>132</v>
      </c>
      <c r="E13" s="283" t="s">
        <v>259</v>
      </c>
      <c r="F13" s="309">
        <v>262514</v>
      </c>
      <c r="G13" s="309">
        <v>262514</v>
      </c>
      <c r="H13" s="309">
        <v>221175</v>
      </c>
      <c r="I13" s="309">
        <v>13895</v>
      </c>
      <c r="J13" s="309">
        <v>0</v>
      </c>
      <c r="K13" s="309">
        <v>0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262514</v>
      </c>
    </row>
    <row r="14" spans="1:17" s="125" customFormat="1" ht="45" customHeight="1">
      <c r="A14" s="135"/>
      <c r="B14" s="282" t="s">
        <v>116</v>
      </c>
      <c r="C14" s="282" t="s">
        <v>124</v>
      </c>
      <c r="D14" s="283" t="s">
        <v>117</v>
      </c>
      <c r="E14" s="283" t="s">
        <v>200</v>
      </c>
      <c r="F14" s="309">
        <v>30984635</v>
      </c>
      <c r="G14" s="309">
        <v>30984635</v>
      </c>
      <c r="H14" s="309">
        <v>20306434</v>
      </c>
      <c r="I14" s="309">
        <v>2444000</v>
      </c>
      <c r="J14" s="309">
        <v>0</v>
      </c>
      <c r="K14" s="309">
        <v>1158854</v>
      </c>
      <c r="L14" s="309">
        <v>58854</v>
      </c>
      <c r="M14" s="309">
        <v>1100000</v>
      </c>
      <c r="N14" s="309">
        <v>0</v>
      </c>
      <c r="O14" s="309">
        <v>0</v>
      </c>
      <c r="P14" s="309">
        <v>58854</v>
      </c>
      <c r="Q14" s="309">
        <v>32143489</v>
      </c>
    </row>
    <row r="15" spans="1:17" s="125" customFormat="1" ht="63" customHeight="1">
      <c r="A15" s="135"/>
      <c r="B15" s="282" t="s">
        <v>190</v>
      </c>
      <c r="C15" s="282" t="s">
        <v>191</v>
      </c>
      <c r="D15" s="283" t="s">
        <v>192</v>
      </c>
      <c r="E15" s="283" t="s">
        <v>193</v>
      </c>
      <c r="F15" s="309">
        <v>30715830</v>
      </c>
      <c r="G15" s="309">
        <v>30715830</v>
      </c>
      <c r="H15" s="309">
        <v>0</v>
      </c>
      <c r="I15" s="309">
        <v>0</v>
      </c>
      <c r="J15" s="309">
        <v>0</v>
      </c>
      <c r="K15" s="309">
        <v>1200000</v>
      </c>
      <c r="L15" s="309">
        <v>0</v>
      </c>
      <c r="M15" s="309">
        <v>1200000</v>
      </c>
      <c r="N15" s="309">
        <v>0</v>
      </c>
      <c r="O15" s="309">
        <v>0</v>
      </c>
      <c r="P15" s="309">
        <v>0</v>
      </c>
      <c r="Q15" s="309">
        <v>31915830</v>
      </c>
    </row>
    <row r="16" spans="1:17" s="125" customFormat="1" ht="103.9" customHeight="1">
      <c r="A16" s="135"/>
      <c r="B16" s="282" t="s">
        <v>213</v>
      </c>
      <c r="C16" s="282" t="s">
        <v>271</v>
      </c>
      <c r="D16" s="283" t="s">
        <v>266</v>
      </c>
      <c r="E16" s="283" t="s">
        <v>210</v>
      </c>
      <c r="F16" s="309">
        <v>1171106</v>
      </c>
      <c r="G16" s="309">
        <v>1171106</v>
      </c>
      <c r="H16" s="309">
        <v>0</v>
      </c>
      <c r="I16" s="309">
        <v>0</v>
      </c>
      <c r="J16" s="309">
        <v>0</v>
      </c>
      <c r="K16" s="309">
        <v>60770</v>
      </c>
      <c r="L16" s="309">
        <v>60770</v>
      </c>
      <c r="M16" s="309">
        <v>0</v>
      </c>
      <c r="N16" s="309">
        <v>0</v>
      </c>
      <c r="O16" s="309">
        <v>0</v>
      </c>
      <c r="P16" s="309">
        <v>60770</v>
      </c>
      <c r="Q16" s="309">
        <v>1231876</v>
      </c>
    </row>
    <row r="17" spans="1:17" s="125" customFormat="1" ht="71.45" customHeight="1">
      <c r="A17" s="135"/>
      <c r="B17" s="282" t="s">
        <v>214</v>
      </c>
      <c r="C17" s="282" t="s">
        <v>215</v>
      </c>
      <c r="D17" s="283" t="s">
        <v>194</v>
      </c>
      <c r="E17" s="283" t="s">
        <v>211</v>
      </c>
      <c r="F17" s="309">
        <v>573600</v>
      </c>
      <c r="G17" s="309">
        <v>573600</v>
      </c>
      <c r="H17" s="309">
        <v>0</v>
      </c>
      <c r="I17" s="309">
        <v>0</v>
      </c>
      <c r="J17" s="309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573600</v>
      </c>
    </row>
    <row r="18" spans="1:17" s="125" customFormat="1" ht="81.599999999999994" customHeight="1">
      <c r="A18" s="135"/>
      <c r="B18" s="282" t="s">
        <v>216</v>
      </c>
      <c r="C18" s="282" t="s">
        <v>272</v>
      </c>
      <c r="D18" s="283" t="s">
        <v>194</v>
      </c>
      <c r="E18" s="283" t="s">
        <v>212</v>
      </c>
      <c r="F18" s="309">
        <v>233300</v>
      </c>
      <c r="G18" s="309">
        <v>233300</v>
      </c>
      <c r="H18" s="309">
        <v>0</v>
      </c>
      <c r="I18" s="309">
        <v>0</v>
      </c>
      <c r="J18" s="309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233300</v>
      </c>
    </row>
    <row r="19" spans="1:17" s="125" customFormat="1" ht="55.9" customHeight="1">
      <c r="A19" s="135"/>
      <c r="B19" s="282" t="s">
        <v>235</v>
      </c>
      <c r="C19" s="282" t="s">
        <v>273</v>
      </c>
      <c r="D19" s="283" t="s">
        <v>194</v>
      </c>
      <c r="E19" s="283" t="s">
        <v>274</v>
      </c>
      <c r="F19" s="309">
        <v>199000</v>
      </c>
      <c r="G19" s="309">
        <v>199000</v>
      </c>
      <c r="H19" s="309">
        <v>0</v>
      </c>
      <c r="I19" s="309">
        <v>0</v>
      </c>
      <c r="J19" s="309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199000</v>
      </c>
    </row>
    <row r="20" spans="1:17" s="125" customFormat="1" ht="135" customHeight="1">
      <c r="A20" s="135"/>
      <c r="B20" s="282" t="s">
        <v>123</v>
      </c>
      <c r="C20" s="282" t="s">
        <v>121</v>
      </c>
      <c r="D20" s="283" t="s">
        <v>122</v>
      </c>
      <c r="E20" s="283" t="s">
        <v>195</v>
      </c>
      <c r="F20" s="309">
        <v>4111700</v>
      </c>
      <c r="G20" s="309">
        <v>4111700</v>
      </c>
      <c r="H20" s="309">
        <v>3176100</v>
      </c>
      <c r="I20" s="309">
        <v>224000</v>
      </c>
      <c r="J20" s="309">
        <v>0</v>
      </c>
      <c r="K20" s="309">
        <v>763000</v>
      </c>
      <c r="L20" s="309">
        <v>0</v>
      </c>
      <c r="M20" s="309">
        <v>763000</v>
      </c>
      <c r="N20" s="309">
        <v>66000</v>
      </c>
      <c r="O20" s="309">
        <v>1400</v>
      </c>
      <c r="P20" s="309">
        <v>0</v>
      </c>
      <c r="Q20" s="309">
        <v>4874700</v>
      </c>
    </row>
    <row r="21" spans="1:17" s="125" customFormat="1" ht="84" customHeight="1">
      <c r="A21" s="135"/>
      <c r="B21" s="282" t="s">
        <v>173</v>
      </c>
      <c r="C21" s="282" t="s">
        <v>172</v>
      </c>
      <c r="D21" s="283" t="s">
        <v>124</v>
      </c>
      <c r="E21" s="283" t="s">
        <v>257</v>
      </c>
      <c r="F21" s="309">
        <v>730900</v>
      </c>
      <c r="G21" s="309">
        <v>730900</v>
      </c>
      <c r="H21" s="309">
        <v>546400</v>
      </c>
      <c r="I21" s="309">
        <v>17800</v>
      </c>
      <c r="J21" s="309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730900</v>
      </c>
    </row>
    <row r="22" spans="1:17" ht="81.599999999999994" customHeight="1">
      <c r="B22" s="282" t="s">
        <v>275</v>
      </c>
      <c r="C22" s="282" t="s">
        <v>276</v>
      </c>
      <c r="D22" s="283" t="s">
        <v>277</v>
      </c>
      <c r="E22" s="283" t="s">
        <v>278</v>
      </c>
      <c r="F22" s="309">
        <v>1314962</v>
      </c>
      <c r="G22" s="309">
        <v>1314962</v>
      </c>
      <c r="H22" s="309">
        <v>1011000</v>
      </c>
      <c r="I22" s="309">
        <v>28205</v>
      </c>
      <c r="J22" s="309">
        <v>0</v>
      </c>
      <c r="K22" s="309">
        <v>0</v>
      </c>
      <c r="L22" s="309">
        <v>0</v>
      </c>
      <c r="M22" s="309">
        <v>0</v>
      </c>
      <c r="N22" s="309">
        <v>0</v>
      </c>
      <c r="O22" s="309">
        <v>0</v>
      </c>
      <c r="P22" s="309">
        <v>0</v>
      </c>
      <c r="Q22" s="309">
        <v>1314962</v>
      </c>
    </row>
    <row r="23" spans="1:17" s="125" customFormat="1" ht="68.45" customHeight="1">
      <c r="A23" s="135"/>
      <c r="B23" s="282" t="s">
        <v>236</v>
      </c>
      <c r="C23" s="282" t="s">
        <v>279</v>
      </c>
      <c r="D23" s="283" t="s">
        <v>119</v>
      </c>
      <c r="E23" s="283" t="s">
        <v>203</v>
      </c>
      <c r="F23" s="309">
        <v>705000</v>
      </c>
      <c r="G23" s="309">
        <v>705000</v>
      </c>
      <c r="H23" s="309">
        <v>0</v>
      </c>
      <c r="I23" s="309">
        <v>0</v>
      </c>
      <c r="J23" s="309">
        <v>0</v>
      </c>
      <c r="K23" s="309">
        <v>0</v>
      </c>
      <c r="L23" s="309">
        <v>0</v>
      </c>
      <c r="M23" s="309">
        <v>0</v>
      </c>
      <c r="N23" s="309">
        <v>0</v>
      </c>
      <c r="O23" s="309">
        <v>0</v>
      </c>
      <c r="P23" s="309">
        <v>0</v>
      </c>
      <c r="Q23" s="309">
        <v>705000</v>
      </c>
    </row>
    <row r="24" spans="1:17" s="125" customFormat="1" ht="67.900000000000006" customHeight="1">
      <c r="A24" s="135"/>
      <c r="B24" s="282" t="s">
        <v>209</v>
      </c>
      <c r="C24" s="282" t="s">
        <v>280</v>
      </c>
      <c r="D24" s="283" t="s">
        <v>127</v>
      </c>
      <c r="E24" s="283" t="s">
        <v>201</v>
      </c>
      <c r="F24" s="309">
        <v>1287900</v>
      </c>
      <c r="G24" s="309">
        <v>1287900</v>
      </c>
      <c r="H24" s="309">
        <v>0</v>
      </c>
      <c r="I24" s="309">
        <v>0</v>
      </c>
      <c r="J24" s="309">
        <v>0</v>
      </c>
      <c r="K24" s="309">
        <v>0</v>
      </c>
      <c r="L24" s="309">
        <v>0</v>
      </c>
      <c r="M24" s="309">
        <v>0</v>
      </c>
      <c r="N24" s="309">
        <v>0</v>
      </c>
      <c r="O24" s="309">
        <v>0</v>
      </c>
      <c r="P24" s="309">
        <v>0</v>
      </c>
      <c r="Q24" s="309">
        <v>1287900</v>
      </c>
    </row>
    <row r="25" spans="1:17" ht="87.6" customHeight="1">
      <c r="B25" s="282" t="s">
        <v>503</v>
      </c>
      <c r="C25" s="282" t="s">
        <v>504</v>
      </c>
      <c r="D25" s="283" t="s">
        <v>130</v>
      </c>
      <c r="E25" s="283" t="s">
        <v>505</v>
      </c>
      <c r="F25" s="309">
        <v>0</v>
      </c>
      <c r="G25" s="309">
        <v>0</v>
      </c>
      <c r="H25" s="309">
        <v>0</v>
      </c>
      <c r="I25" s="309">
        <v>0</v>
      </c>
      <c r="J25" s="309">
        <v>0</v>
      </c>
      <c r="K25" s="309">
        <v>88193</v>
      </c>
      <c r="L25" s="309">
        <v>88193</v>
      </c>
      <c r="M25" s="309">
        <v>0</v>
      </c>
      <c r="N25" s="309">
        <v>0</v>
      </c>
      <c r="O25" s="309">
        <v>0</v>
      </c>
      <c r="P25" s="309">
        <v>88193</v>
      </c>
      <c r="Q25" s="309">
        <v>88193</v>
      </c>
    </row>
    <row r="26" spans="1:17" s="125" customFormat="1" ht="78.599999999999994" customHeight="1">
      <c r="A26" s="135"/>
      <c r="B26" s="282" t="s">
        <v>232</v>
      </c>
      <c r="C26" s="282" t="s">
        <v>281</v>
      </c>
      <c r="D26" s="283" t="s">
        <v>130</v>
      </c>
      <c r="E26" s="283" t="s">
        <v>231</v>
      </c>
      <c r="F26" s="309">
        <v>5567659</v>
      </c>
      <c r="G26" s="309">
        <v>5567659</v>
      </c>
      <c r="H26" s="309">
        <v>1512732</v>
      </c>
      <c r="I26" s="309">
        <v>1000000</v>
      </c>
      <c r="J26" s="309">
        <v>0</v>
      </c>
      <c r="K26" s="309">
        <v>1991709</v>
      </c>
      <c r="L26" s="309">
        <v>1991709</v>
      </c>
      <c r="M26" s="309">
        <v>0</v>
      </c>
      <c r="N26" s="309">
        <v>0</v>
      </c>
      <c r="O26" s="309">
        <v>0</v>
      </c>
      <c r="P26" s="309">
        <v>1991709</v>
      </c>
      <c r="Q26" s="309">
        <v>7559368</v>
      </c>
    </row>
    <row r="27" spans="1:17" s="125" customFormat="1" ht="193.9" customHeight="1">
      <c r="A27" s="135"/>
      <c r="B27" s="282" t="s">
        <v>260</v>
      </c>
      <c r="C27" s="282" t="s">
        <v>282</v>
      </c>
      <c r="D27" s="283" t="s">
        <v>261</v>
      </c>
      <c r="E27" s="283" t="s">
        <v>347</v>
      </c>
      <c r="F27" s="309">
        <v>0</v>
      </c>
      <c r="G27" s="309">
        <v>0</v>
      </c>
      <c r="H27" s="309">
        <v>0</v>
      </c>
      <c r="I27" s="309">
        <v>0</v>
      </c>
      <c r="J27" s="309">
        <v>0</v>
      </c>
      <c r="K27" s="309">
        <v>320000</v>
      </c>
      <c r="L27" s="309">
        <v>320000</v>
      </c>
      <c r="M27" s="309">
        <v>0</v>
      </c>
      <c r="N27" s="309">
        <v>0</v>
      </c>
      <c r="O27" s="309">
        <v>0</v>
      </c>
      <c r="P27" s="309">
        <v>320000</v>
      </c>
      <c r="Q27" s="309">
        <v>320000</v>
      </c>
    </row>
    <row r="28" spans="1:17" ht="58.9" customHeight="1">
      <c r="B28" s="282" t="s">
        <v>37</v>
      </c>
      <c r="C28" s="282" t="s">
        <v>38</v>
      </c>
      <c r="D28" s="283" t="s">
        <v>39</v>
      </c>
      <c r="E28" s="283" t="s">
        <v>40</v>
      </c>
      <c r="F28" s="309">
        <v>1083500</v>
      </c>
      <c r="G28" s="309">
        <v>1083500</v>
      </c>
      <c r="H28" s="309">
        <v>0</v>
      </c>
      <c r="I28" s="309">
        <v>0</v>
      </c>
      <c r="J28" s="309">
        <v>0</v>
      </c>
      <c r="K28" s="309">
        <v>112056</v>
      </c>
      <c r="L28" s="309">
        <v>10056</v>
      </c>
      <c r="M28" s="309">
        <v>112056</v>
      </c>
      <c r="N28" s="309">
        <v>0</v>
      </c>
      <c r="O28" s="309">
        <v>0</v>
      </c>
      <c r="P28" s="309">
        <v>0</v>
      </c>
      <c r="Q28" s="309">
        <v>1195556</v>
      </c>
    </row>
    <row r="29" spans="1:17" ht="68.45" customHeight="1">
      <c r="B29" s="282" t="s">
        <v>445</v>
      </c>
      <c r="C29" s="282" t="s">
        <v>446</v>
      </c>
      <c r="D29" s="283" t="s">
        <v>447</v>
      </c>
      <c r="E29" s="283" t="s">
        <v>448</v>
      </c>
      <c r="F29" s="309">
        <v>0</v>
      </c>
      <c r="G29" s="309">
        <v>0</v>
      </c>
      <c r="H29" s="309">
        <v>0</v>
      </c>
      <c r="I29" s="309">
        <v>0</v>
      </c>
      <c r="J29" s="309">
        <v>0</v>
      </c>
      <c r="K29" s="309">
        <v>274384</v>
      </c>
      <c r="L29" s="309">
        <v>274384</v>
      </c>
      <c r="M29" s="309">
        <v>0</v>
      </c>
      <c r="N29" s="309">
        <v>0</v>
      </c>
      <c r="O29" s="309">
        <v>0</v>
      </c>
      <c r="P29" s="309">
        <v>274384</v>
      </c>
      <c r="Q29" s="309">
        <v>274384</v>
      </c>
    </row>
    <row r="30" spans="1:17" ht="67.900000000000006" customHeight="1">
      <c r="B30" s="282" t="s">
        <v>449</v>
      </c>
      <c r="C30" s="282" t="s">
        <v>450</v>
      </c>
      <c r="D30" s="283" t="s">
        <v>239</v>
      </c>
      <c r="E30" s="283" t="s">
        <v>451</v>
      </c>
      <c r="F30" s="309">
        <v>0</v>
      </c>
      <c r="G30" s="309">
        <v>0</v>
      </c>
      <c r="H30" s="309">
        <v>0</v>
      </c>
      <c r="I30" s="309">
        <v>0</v>
      </c>
      <c r="J30" s="309">
        <v>0</v>
      </c>
      <c r="K30" s="309">
        <v>26490</v>
      </c>
      <c r="L30" s="309">
        <v>26490</v>
      </c>
      <c r="M30" s="309">
        <v>0</v>
      </c>
      <c r="N30" s="309">
        <v>0</v>
      </c>
      <c r="O30" s="309">
        <v>0</v>
      </c>
      <c r="P30" s="309">
        <v>26490</v>
      </c>
      <c r="Q30" s="309">
        <v>26490</v>
      </c>
    </row>
    <row r="31" spans="1:17" ht="75.599999999999994" customHeight="1">
      <c r="B31" s="282" t="s">
        <v>389</v>
      </c>
      <c r="C31" s="282" t="s">
        <v>412</v>
      </c>
      <c r="D31" s="283" t="s">
        <v>239</v>
      </c>
      <c r="E31" s="283" t="s">
        <v>490</v>
      </c>
      <c r="F31" s="309">
        <v>0</v>
      </c>
      <c r="G31" s="309">
        <v>0</v>
      </c>
      <c r="H31" s="309">
        <v>0</v>
      </c>
      <c r="I31" s="309">
        <v>0</v>
      </c>
      <c r="J31" s="309">
        <v>0</v>
      </c>
      <c r="K31" s="309">
        <v>396036</v>
      </c>
      <c r="L31" s="309">
        <v>396036</v>
      </c>
      <c r="M31" s="309">
        <v>0</v>
      </c>
      <c r="N31" s="309">
        <v>0</v>
      </c>
      <c r="O31" s="309">
        <v>0</v>
      </c>
      <c r="P31" s="309">
        <v>396036</v>
      </c>
      <c r="Q31" s="309">
        <v>396036</v>
      </c>
    </row>
    <row r="32" spans="1:17" ht="93" customHeight="1">
      <c r="B32" s="282" t="s">
        <v>237</v>
      </c>
      <c r="C32" s="282" t="s">
        <v>283</v>
      </c>
      <c r="D32" s="283" t="s">
        <v>239</v>
      </c>
      <c r="E32" s="283" t="s">
        <v>238</v>
      </c>
      <c r="F32" s="309">
        <v>0</v>
      </c>
      <c r="G32" s="309">
        <v>0</v>
      </c>
      <c r="H32" s="309">
        <v>0</v>
      </c>
      <c r="I32" s="309">
        <v>0</v>
      </c>
      <c r="J32" s="309">
        <v>0</v>
      </c>
      <c r="K32" s="309">
        <v>416500</v>
      </c>
      <c r="L32" s="309">
        <v>416500</v>
      </c>
      <c r="M32" s="309">
        <v>0</v>
      </c>
      <c r="N32" s="309">
        <v>0</v>
      </c>
      <c r="O32" s="309">
        <v>0</v>
      </c>
      <c r="P32" s="309">
        <v>416500</v>
      </c>
      <c r="Q32" s="309">
        <v>416500</v>
      </c>
    </row>
    <row r="33" spans="2:19" ht="113.45" customHeight="1">
      <c r="B33" s="282" t="s">
        <v>413</v>
      </c>
      <c r="C33" s="282" t="s">
        <v>414</v>
      </c>
      <c r="D33" s="283" t="s">
        <v>284</v>
      </c>
      <c r="E33" s="283" t="s">
        <v>415</v>
      </c>
      <c r="F33" s="309">
        <v>0</v>
      </c>
      <c r="G33" s="309">
        <v>0</v>
      </c>
      <c r="H33" s="309">
        <v>0</v>
      </c>
      <c r="I33" s="309">
        <v>0</v>
      </c>
      <c r="J33" s="309">
        <v>0</v>
      </c>
      <c r="K33" s="309">
        <v>367779</v>
      </c>
      <c r="L33" s="309">
        <v>367779</v>
      </c>
      <c r="M33" s="309">
        <v>0</v>
      </c>
      <c r="N33" s="309">
        <v>0</v>
      </c>
      <c r="O33" s="309">
        <v>0</v>
      </c>
      <c r="P33" s="309">
        <v>367779</v>
      </c>
      <c r="Q33" s="309">
        <v>367779</v>
      </c>
    </row>
    <row r="34" spans="2:19" ht="106.15" customHeight="1">
      <c r="B34" s="282" t="s">
        <v>241</v>
      </c>
      <c r="C34" s="282" t="s">
        <v>285</v>
      </c>
      <c r="D34" s="283" t="s">
        <v>233</v>
      </c>
      <c r="E34" s="283" t="s">
        <v>240</v>
      </c>
      <c r="F34" s="309">
        <v>1820625</v>
      </c>
      <c r="G34" s="309">
        <v>1820625</v>
      </c>
      <c r="H34" s="309">
        <v>0</v>
      </c>
      <c r="I34" s="309">
        <v>0</v>
      </c>
      <c r="J34" s="309">
        <v>0</v>
      </c>
      <c r="K34" s="309">
        <v>2000000</v>
      </c>
      <c r="L34" s="309">
        <v>2000000</v>
      </c>
      <c r="M34" s="309">
        <v>0</v>
      </c>
      <c r="N34" s="309">
        <v>0</v>
      </c>
      <c r="O34" s="309">
        <v>0</v>
      </c>
      <c r="P34" s="309">
        <v>2000000</v>
      </c>
      <c r="Q34" s="309">
        <v>3820625</v>
      </c>
    </row>
    <row r="35" spans="2:19" ht="64.150000000000006" customHeight="1">
      <c r="B35" s="282" t="s">
        <v>74</v>
      </c>
      <c r="C35" s="282" t="s">
        <v>75</v>
      </c>
      <c r="D35" s="283" t="s">
        <v>76</v>
      </c>
      <c r="E35" s="283" t="s">
        <v>77</v>
      </c>
      <c r="F35" s="309">
        <v>200000</v>
      </c>
      <c r="G35" s="309">
        <v>200000</v>
      </c>
      <c r="H35" s="309">
        <v>0</v>
      </c>
      <c r="I35" s="309">
        <v>0</v>
      </c>
      <c r="J35" s="309">
        <v>0</v>
      </c>
      <c r="K35" s="309">
        <v>13700000</v>
      </c>
      <c r="L35" s="309">
        <v>13700000</v>
      </c>
      <c r="M35" s="309">
        <v>0</v>
      </c>
      <c r="N35" s="309">
        <v>0</v>
      </c>
      <c r="O35" s="309">
        <v>0</v>
      </c>
      <c r="P35" s="309">
        <v>13700000</v>
      </c>
      <c r="Q35" s="309">
        <v>13900000</v>
      </c>
    </row>
    <row r="36" spans="2:19" ht="64.150000000000006" customHeight="1">
      <c r="B36" s="282" t="s">
        <v>41</v>
      </c>
      <c r="C36" s="282" t="s">
        <v>42</v>
      </c>
      <c r="D36" s="283" t="s">
        <v>284</v>
      </c>
      <c r="E36" s="283" t="s">
        <v>43</v>
      </c>
      <c r="F36" s="309">
        <v>50000</v>
      </c>
      <c r="G36" s="309">
        <v>50000</v>
      </c>
      <c r="H36" s="309">
        <v>0</v>
      </c>
      <c r="I36" s="309">
        <v>0</v>
      </c>
      <c r="J36" s="309">
        <v>0</v>
      </c>
      <c r="K36" s="309">
        <v>0</v>
      </c>
      <c r="L36" s="309">
        <v>0</v>
      </c>
      <c r="M36" s="309">
        <v>0</v>
      </c>
      <c r="N36" s="309">
        <v>0</v>
      </c>
      <c r="O36" s="309">
        <v>0</v>
      </c>
      <c r="P36" s="309">
        <v>0</v>
      </c>
      <c r="Q36" s="309">
        <v>50000</v>
      </c>
      <c r="R36" s="137"/>
      <c r="S36" s="137"/>
    </row>
    <row r="37" spans="2:19" ht="66" customHeight="1">
      <c r="B37" s="282" t="s">
        <v>68</v>
      </c>
      <c r="C37" s="282" t="s">
        <v>348</v>
      </c>
      <c r="D37" s="283" t="s">
        <v>284</v>
      </c>
      <c r="E37" s="283" t="s">
        <v>349</v>
      </c>
      <c r="F37" s="309">
        <v>47000</v>
      </c>
      <c r="G37" s="309">
        <v>47000</v>
      </c>
      <c r="H37" s="309">
        <v>0</v>
      </c>
      <c r="I37" s="309">
        <v>0</v>
      </c>
      <c r="J37" s="309">
        <v>0</v>
      </c>
      <c r="K37" s="309">
        <v>0</v>
      </c>
      <c r="L37" s="309">
        <v>0</v>
      </c>
      <c r="M37" s="309">
        <v>0</v>
      </c>
      <c r="N37" s="309">
        <v>0</v>
      </c>
      <c r="O37" s="309">
        <v>0</v>
      </c>
      <c r="P37" s="309">
        <v>0</v>
      </c>
      <c r="Q37" s="309">
        <v>47000</v>
      </c>
    </row>
    <row r="38" spans="2:19" ht="73.150000000000006" customHeight="1">
      <c r="B38" s="282" t="s">
        <v>242</v>
      </c>
      <c r="C38" s="282" t="s">
        <v>286</v>
      </c>
      <c r="D38" s="283" t="s">
        <v>60</v>
      </c>
      <c r="E38" s="283" t="s">
        <v>243</v>
      </c>
      <c r="F38" s="309">
        <v>250300</v>
      </c>
      <c r="G38" s="309">
        <v>250300</v>
      </c>
      <c r="H38" s="309">
        <v>175728</v>
      </c>
      <c r="I38" s="309">
        <v>6000</v>
      </c>
      <c r="J38" s="309">
        <v>0</v>
      </c>
      <c r="K38" s="309">
        <v>0</v>
      </c>
      <c r="L38" s="309">
        <v>0</v>
      </c>
      <c r="M38" s="309">
        <v>0</v>
      </c>
      <c r="N38" s="309">
        <v>0</v>
      </c>
      <c r="O38" s="309">
        <v>0</v>
      </c>
      <c r="P38" s="309">
        <v>0</v>
      </c>
      <c r="Q38" s="309">
        <v>250300</v>
      </c>
    </row>
    <row r="39" spans="2:19" ht="53.45" customHeight="1">
      <c r="B39" s="282" t="s">
        <v>416</v>
      </c>
      <c r="C39" s="282" t="s">
        <v>417</v>
      </c>
      <c r="D39" s="283" t="s">
        <v>418</v>
      </c>
      <c r="E39" s="283" t="s">
        <v>419</v>
      </c>
      <c r="F39" s="309">
        <v>80915</v>
      </c>
      <c r="G39" s="309">
        <v>80915</v>
      </c>
      <c r="H39" s="309">
        <v>0</v>
      </c>
      <c r="I39" s="309">
        <v>0</v>
      </c>
      <c r="J39" s="309">
        <v>0</v>
      </c>
      <c r="K39" s="309">
        <v>0</v>
      </c>
      <c r="L39" s="309">
        <v>0</v>
      </c>
      <c r="M39" s="309">
        <v>0</v>
      </c>
      <c r="N39" s="309">
        <v>0</v>
      </c>
      <c r="O39" s="309">
        <v>0</v>
      </c>
      <c r="P39" s="309">
        <v>0</v>
      </c>
      <c r="Q39" s="309">
        <v>80915</v>
      </c>
    </row>
    <row r="40" spans="2:19" ht="78" customHeight="1">
      <c r="B40" s="282" t="s">
        <v>287</v>
      </c>
      <c r="C40" s="282" t="s">
        <v>288</v>
      </c>
      <c r="D40" s="283" t="s">
        <v>289</v>
      </c>
      <c r="E40" s="283" t="s">
        <v>3</v>
      </c>
      <c r="F40" s="309">
        <v>0</v>
      </c>
      <c r="G40" s="309">
        <v>0</v>
      </c>
      <c r="H40" s="309">
        <v>0</v>
      </c>
      <c r="I40" s="309">
        <v>0</v>
      </c>
      <c r="J40" s="309">
        <v>0</v>
      </c>
      <c r="K40" s="309">
        <v>49000</v>
      </c>
      <c r="L40" s="309">
        <v>0</v>
      </c>
      <c r="M40" s="309">
        <v>49000</v>
      </c>
      <c r="N40" s="309">
        <v>0</v>
      </c>
      <c r="O40" s="309">
        <v>0</v>
      </c>
      <c r="P40" s="309">
        <v>0</v>
      </c>
      <c r="Q40" s="309">
        <v>49000</v>
      </c>
    </row>
    <row r="41" spans="2:19" ht="66" customHeight="1">
      <c r="B41" s="282" t="s">
        <v>420</v>
      </c>
      <c r="C41" s="282" t="s">
        <v>421</v>
      </c>
      <c r="D41" s="283" t="s">
        <v>422</v>
      </c>
      <c r="E41" s="283" t="s">
        <v>423</v>
      </c>
      <c r="F41" s="309">
        <v>170814</v>
      </c>
      <c r="G41" s="309">
        <v>170814</v>
      </c>
      <c r="H41" s="309">
        <v>0</v>
      </c>
      <c r="I41" s="309">
        <v>0</v>
      </c>
      <c r="J41" s="309">
        <v>0</v>
      </c>
      <c r="K41" s="309">
        <v>0</v>
      </c>
      <c r="L41" s="309">
        <v>0</v>
      </c>
      <c r="M41" s="309">
        <v>0</v>
      </c>
      <c r="N41" s="309">
        <v>0</v>
      </c>
      <c r="O41" s="309">
        <v>0</v>
      </c>
      <c r="P41" s="309">
        <v>0</v>
      </c>
      <c r="Q41" s="309">
        <v>170814</v>
      </c>
    </row>
    <row r="42" spans="2:19" ht="54" customHeight="1">
      <c r="B42" s="282" t="s">
        <v>244</v>
      </c>
      <c r="C42" s="282" t="s">
        <v>4</v>
      </c>
      <c r="D42" s="283" t="s">
        <v>132</v>
      </c>
      <c r="E42" s="283" t="s">
        <v>131</v>
      </c>
      <c r="F42" s="309">
        <v>100000</v>
      </c>
      <c r="G42" s="309">
        <v>0</v>
      </c>
      <c r="H42" s="309">
        <v>0</v>
      </c>
      <c r="I42" s="309">
        <v>0</v>
      </c>
      <c r="J42" s="309">
        <v>0</v>
      </c>
      <c r="K42" s="309">
        <v>0</v>
      </c>
      <c r="L42" s="309">
        <v>0</v>
      </c>
      <c r="M42" s="309">
        <v>0</v>
      </c>
      <c r="N42" s="309">
        <v>0</v>
      </c>
      <c r="O42" s="309">
        <v>0</v>
      </c>
      <c r="P42" s="309">
        <v>0</v>
      </c>
      <c r="Q42" s="309">
        <v>100000</v>
      </c>
    </row>
    <row r="43" spans="2:19" ht="87" customHeight="1">
      <c r="B43" s="282" t="s">
        <v>424</v>
      </c>
      <c r="C43" s="282" t="s">
        <v>425</v>
      </c>
      <c r="D43" s="283" t="s">
        <v>133</v>
      </c>
      <c r="E43" s="283" t="s">
        <v>426</v>
      </c>
      <c r="F43" s="309">
        <v>0</v>
      </c>
      <c r="G43" s="309">
        <v>0</v>
      </c>
      <c r="H43" s="309">
        <v>0</v>
      </c>
      <c r="I43" s="309">
        <v>0</v>
      </c>
      <c r="J43" s="309">
        <v>0</v>
      </c>
      <c r="K43" s="309">
        <v>2329064</v>
      </c>
      <c r="L43" s="309">
        <v>2329064</v>
      </c>
      <c r="M43" s="309">
        <v>0</v>
      </c>
      <c r="N43" s="309">
        <v>0</v>
      </c>
      <c r="O43" s="309">
        <v>0</v>
      </c>
      <c r="P43" s="309">
        <v>2329064</v>
      </c>
      <c r="Q43" s="309">
        <v>2329064</v>
      </c>
    </row>
    <row r="44" spans="2:19" ht="58.15" customHeight="1">
      <c r="B44" s="282" t="s">
        <v>245</v>
      </c>
      <c r="C44" s="282" t="s">
        <v>5</v>
      </c>
      <c r="D44" s="283" t="s">
        <v>133</v>
      </c>
      <c r="E44" s="283" t="s">
        <v>199</v>
      </c>
      <c r="F44" s="309">
        <v>546700</v>
      </c>
      <c r="G44" s="309">
        <v>546700</v>
      </c>
      <c r="H44" s="309">
        <v>0</v>
      </c>
      <c r="I44" s="309">
        <v>0</v>
      </c>
      <c r="J44" s="309">
        <v>0</v>
      </c>
      <c r="K44" s="309">
        <v>0</v>
      </c>
      <c r="L44" s="309">
        <v>0</v>
      </c>
      <c r="M44" s="309">
        <v>0</v>
      </c>
      <c r="N44" s="309">
        <v>0</v>
      </c>
      <c r="O44" s="309">
        <v>0</v>
      </c>
      <c r="P44" s="309">
        <v>0</v>
      </c>
      <c r="Q44" s="309">
        <v>546700</v>
      </c>
    </row>
    <row r="45" spans="2:19" ht="97.15" customHeight="1">
      <c r="B45" s="282" t="s">
        <v>391</v>
      </c>
      <c r="C45" s="282" t="s">
        <v>392</v>
      </c>
      <c r="D45" s="283" t="s">
        <v>133</v>
      </c>
      <c r="E45" s="283" t="s">
        <v>393</v>
      </c>
      <c r="F45" s="309">
        <v>79085</v>
      </c>
      <c r="G45" s="309">
        <v>79085</v>
      </c>
      <c r="H45" s="309">
        <v>0</v>
      </c>
      <c r="I45" s="309">
        <v>0</v>
      </c>
      <c r="J45" s="309">
        <v>0</v>
      </c>
      <c r="K45" s="309">
        <v>0</v>
      </c>
      <c r="L45" s="309">
        <v>0</v>
      </c>
      <c r="M45" s="309">
        <v>0</v>
      </c>
      <c r="N45" s="309">
        <v>0</v>
      </c>
      <c r="O45" s="309">
        <v>0</v>
      </c>
      <c r="P45" s="309">
        <v>0</v>
      </c>
      <c r="Q45" s="309">
        <v>79085</v>
      </c>
    </row>
    <row r="46" spans="2:19" ht="82.9" customHeight="1">
      <c r="B46" s="304" t="s">
        <v>221</v>
      </c>
      <c r="C46" s="305"/>
      <c r="D46" s="306"/>
      <c r="E46" s="307" t="s">
        <v>182</v>
      </c>
      <c r="F46" s="308">
        <v>126571003</v>
      </c>
      <c r="G46" s="308">
        <v>126571003</v>
      </c>
      <c r="H46" s="308">
        <v>98023051</v>
      </c>
      <c r="I46" s="308">
        <v>3278945</v>
      </c>
      <c r="J46" s="308">
        <v>0</v>
      </c>
      <c r="K46" s="308">
        <v>3211930</v>
      </c>
      <c r="L46" s="308">
        <v>3359830</v>
      </c>
      <c r="M46" s="308">
        <v>24900</v>
      </c>
      <c r="N46" s="308">
        <v>0</v>
      </c>
      <c r="O46" s="308">
        <v>0</v>
      </c>
      <c r="P46" s="308">
        <v>3187030</v>
      </c>
      <c r="Q46" s="308">
        <v>129782933</v>
      </c>
    </row>
    <row r="47" spans="2:19" ht="81.599999999999994" customHeight="1">
      <c r="B47" s="304" t="s">
        <v>222</v>
      </c>
      <c r="C47" s="305"/>
      <c r="D47" s="306"/>
      <c r="E47" s="307" t="s">
        <v>182</v>
      </c>
      <c r="F47" s="308">
        <v>126571003</v>
      </c>
      <c r="G47" s="308">
        <v>126571003</v>
      </c>
      <c r="H47" s="308">
        <v>98023051</v>
      </c>
      <c r="I47" s="308">
        <v>3278945</v>
      </c>
      <c r="J47" s="308">
        <v>0</v>
      </c>
      <c r="K47" s="308">
        <v>3211930</v>
      </c>
      <c r="L47" s="308">
        <v>3359830</v>
      </c>
      <c r="M47" s="308">
        <v>24900</v>
      </c>
      <c r="N47" s="308">
        <v>0</v>
      </c>
      <c r="O47" s="308">
        <v>0</v>
      </c>
      <c r="P47" s="308">
        <v>3187030</v>
      </c>
      <c r="Q47" s="308">
        <v>129782933</v>
      </c>
    </row>
    <row r="48" spans="2:19" ht="120.6" customHeight="1">
      <c r="B48" s="282" t="s">
        <v>6</v>
      </c>
      <c r="C48" s="282" t="s">
        <v>268</v>
      </c>
      <c r="D48" s="283" t="s">
        <v>104</v>
      </c>
      <c r="E48" s="283" t="s">
        <v>7</v>
      </c>
      <c r="F48" s="309">
        <v>737684</v>
      </c>
      <c r="G48" s="309">
        <v>737684</v>
      </c>
      <c r="H48" s="309">
        <v>564945</v>
      </c>
      <c r="I48" s="309">
        <v>31674</v>
      </c>
      <c r="J48" s="309">
        <v>0</v>
      </c>
      <c r="K48" s="309">
        <v>0</v>
      </c>
      <c r="L48" s="309">
        <v>0</v>
      </c>
      <c r="M48" s="309">
        <v>0</v>
      </c>
      <c r="N48" s="309">
        <v>0</v>
      </c>
      <c r="O48" s="309">
        <v>0</v>
      </c>
      <c r="P48" s="309">
        <v>0</v>
      </c>
      <c r="Q48" s="309">
        <v>737684</v>
      </c>
    </row>
    <row r="49" spans="2:17" ht="160.15" customHeight="1">
      <c r="B49" s="282" t="s">
        <v>223</v>
      </c>
      <c r="C49" s="282" t="s">
        <v>122</v>
      </c>
      <c r="D49" s="283" t="s">
        <v>183</v>
      </c>
      <c r="E49" s="283" t="s">
        <v>8</v>
      </c>
      <c r="F49" s="309">
        <v>117258436</v>
      </c>
      <c r="G49" s="309">
        <v>117258436</v>
      </c>
      <c r="H49" s="309">
        <v>91665205</v>
      </c>
      <c r="I49" s="309">
        <v>2855292</v>
      </c>
      <c r="J49" s="309">
        <v>0</v>
      </c>
      <c r="K49" s="309">
        <v>785170</v>
      </c>
      <c r="L49" s="309">
        <v>956070</v>
      </c>
      <c r="M49" s="309">
        <v>1900</v>
      </c>
      <c r="N49" s="309">
        <v>0</v>
      </c>
      <c r="O49" s="309">
        <v>0</v>
      </c>
      <c r="P49" s="309">
        <v>783270</v>
      </c>
      <c r="Q49" s="309">
        <v>118043606</v>
      </c>
    </row>
    <row r="50" spans="2:17" ht="96.6" customHeight="1">
      <c r="B50" s="282" t="s">
        <v>224</v>
      </c>
      <c r="C50" s="282" t="s">
        <v>119</v>
      </c>
      <c r="D50" s="283" t="s">
        <v>118</v>
      </c>
      <c r="E50" s="283" t="s">
        <v>9</v>
      </c>
      <c r="F50" s="309">
        <v>1328240</v>
      </c>
      <c r="G50" s="309">
        <v>1328240</v>
      </c>
      <c r="H50" s="309">
        <v>952630</v>
      </c>
      <c r="I50" s="309">
        <v>114230</v>
      </c>
      <c r="J50" s="309">
        <v>0</v>
      </c>
      <c r="K50" s="309">
        <v>36990</v>
      </c>
      <c r="L50" s="309">
        <v>33990</v>
      </c>
      <c r="M50" s="309">
        <v>3000</v>
      </c>
      <c r="N50" s="309">
        <v>0</v>
      </c>
      <c r="O50" s="309">
        <v>0</v>
      </c>
      <c r="P50" s="309">
        <v>33990</v>
      </c>
      <c r="Q50" s="309">
        <v>1365230</v>
      </c>
    </row>
    <row r="51" spans="2:17" ht="82.9" customHeight="1">
      <c r="B51" s="282" t="s">
        <v>225</v>
      </c>
      <c r="C51" s="282" t="s">
        <v>10</v>
      </c>
      <c r="D51" s="283" t="s">
        <v>177</v>
      </c>
      <c r="E51" s="283" t="s">
        <v>11</v>
      </c>
      <c r="F51" s="309">
        <v>505508</v>
      </c>
      <c r="G51" s="309">
        <v>505508</v>
      </c>
      <c r="H51" s="309">
        <v>378745</v>
      </c>
      <c r="I51" s="309">
        <v>30418</v>
      </c>
      <c r="J51" s="309">
        <v>0</v>
      </c>
      <c r="K51" s="309">
        <v>0</v>
      </c>
      <c r="L51" s="309">
        <v>0</v>
      </c>
      <c r="M51" s="309">
        <v>0</v>
      </c>
      <c r="N51" s="309">
        <v>0</v>
      </c>
      <c r="O51" s="309">
        <v>0</v>
      </c>
      <c r="P51" s="309">
        <v>0</v>
      </c>
      <c r="Q51" s="309">
        <v>505508</v>
      </c>
    </row>
    <row r="52" spans="2:17" ht="68.45" customHeight="1">
      <c r="B52" s="282" t="s">
        <v>226</v>
      </c>
      <c r="C52" s="282" t="s">
        <v>12</v>
      </c>
      <c r="D52" s="283" t="s">
        <v>177</v>
      </c>
      <c r="E52" s="283" t="s">
        <v>202</v>
      </c>
      <c r="F52" s="309">
        <v>3502215</v>
      </c>
      <c r="G52" s="309">
        <v>3502215</v>
      </c>
      <c r="H52" s="309">
        <v>2488765</v>
      </c>
      <c r="I52" s="309">
        <v>185368</v>
      </c>
      <c r="J52" s="309">
        <v>0</v>
      </c>
      <c r="K52" s="309">
        <v>20000</v>
      </c>
      <c r="L52" s="309">
        <v>0</v>
      </c>
      <c r="M52" s="309">
        <v>20000</v>
      </c>
      <c r="N52" s="309">
        <v>0</v>
      </c>
      <c r="O52" s="309">
        <v>0</v>
      </c>
      <c r="P52" s="309">
        <v>0</v>
      </c>
      <c r="Q52" s="309">
        <v>3522215</v>
      </c>
    </row>
    <row r="53" spans="2:17" ht="69.599999999999994" customHeight="1">
      <c r="B53" s="282" t="s">
        <v>262</v>
      </c>
      <c r="C53" s="282" t="s">
        <v>13</v>
      </c>
      <c r="D53" s="283" t="s">
        <v>177</v>
      </c>
      <c r="E53" s="283" t="s">
        <v>263</v>
      </c>
      <c r="F53" s="309">
        <v>25340</v>
      </c>
      <c r="G53" s="309">
        <v>25340</v>
      </c>
      <c r="H53" s="309">
        <v>0</v>
      </c>
      <c r="I53" s="309">
        <v>0</v>
      </c>
      <c r="J53" s="309">
        <v>0</v>
      </c>
      <c r="K53" s="309">
        <v>0</v>
      </c>
      <c r="L53" s="309">
        <v>0</v>
      </c>
      <c r="M53" s="309">
        <v>0</v>
      </c>
      <c r="N53" s="309">
        <v>0</v>
      </c>
      <c r="O53" s="309">
        <v>0</v>
      </c>
      <c r="P53" s="309">
        <v>0</v>
      </c>
      <c r="Q53" s="309">
        <v>25340</v>
      </c>
    </row>
    <row r="54" spans="2:17" ht="67.900000000000006" customHeight="1">
      <c r="B54" s="282" t="s">
        <v>491</v>
      </c>
      <c r="C54" s="282" t="s">
        <v>492</v>
      </c>
      <c r="D54" s="283" t="s">
        <v>177</v>
      </c>
      <c r="E54" s="283" t="s">
        <v>493</v>
      </c>
      <c r="F54" s="309">
        <v>1060760</v>
      </c>
      <c r="G54" s="309">
        <v>1060760</v>
      </c>
      <c r="H54" s="309">
        <v>853100</v>
      </c>
      <c r="I54" s="309">
        <v>0</v>
      </c>
      <c r="J54" s="309">
        <v>0</v>
      </c>
      <c r="K54" s="309">
        <v>0</v>
      </c>
      <c r="L54" s="309">
        <v>0</v>
      </c>
      <c r="M54" s="309">
        <v>0</v>
      </c>
      <c r="N54" s="309">
        <v>0</v>
      </c>
      <c r="O54" s="309">
        <v>0</v>
      </c>
      <c r="P54" s="309">
        <v>0</v>
      </c>
      <c r="Q54" s="309">
        <v>1060760</v>
      </c>
    </row>
    <row r="55" spans="2:17" ht="148.9" customHeight="1">
      <c r="B55" s="282" t="s">
        <v>227</v>
      </c>
      <c r="C55" s="282" t="s">
        <v>14</v>
      </c>
      <c r="D55" s="283" t="s">
        <v>277</v>
      </c>
      <c r="E55" s="283" t="s">
        <v>120</v>
      </c>
      <c r="F55" s="309">
        <v>199000</v>
      </c>
      <c r="G55" s="309">
        <v>199000</v>
      </c>
      <c r="H55" s="309">
        <v>0</v>
      </c>
      <c r="I55" s="309">
        <v>0</v>
      </c>
      <c r="J55" s="309">
        <v>0</v>
      </c>
      <c r="K55" s="309">
        <v>0</v>
      </c>
      <c r="L55" s="309">
        <v>0</v>
      </c>
      <c r="M55" s="309">
        <v>0</v>
      </c>
      <c r="N55" s="309">
        <v>0</v>
      </c>
      <c r="O55" s="309">
        <v>0</v>
      </c>
      <c r="P55" s="309">
        <v>0</v>
      </c>
      <c r="Q55" s="309">
        <v>199000</v>
      </c>
    </row>
    <row r="56" spans="2:17" ht="93.6" customHeight="1">
      <c r="B56" s="282" t="s">
        <v>228</v>
      </c>
      <c r="C56" s="282" t="s">
        <v>15</v>
      </c>
      <c r="D56" s="283" t="s">
        <v>129</v>
      </c>
      <c r="E56" s="283" t="s">
        <v>128</v>
      </c>
      <c r="F56" s="309">
        <v>102200</v>
      </c>
      <c r="G56" s="309">
        <v>102200</v>
      </c>
      <c r="H56" s="309">
        <v>0</v>
      </c>
      <c r="I56" s="309">
        <v>0</v>
      </c>
      <c r="J56" s="309">
        <v>0</v>
      </c>
      <c r="K56" s="309">
        <v>0</v>
      </c>
      <c r="L56" s="309">
        <v>0</v>
      </c>
      <c r="M56" s="309">
        <v>0</v>
      </c>
      <c r="N56" s="309">
        <v>0</v>
      </c>
      <c r="O56" s="309">
        <v>0</v>
      </c>
      <c r="P56" s="309">
        <v>0</v>
      </c>
      <c r="Q56" s="309">
        <v>102200</v>
      </c>
    </row>
    <row r="57" spans="2:17" ht="90.6" customHeight="1">
      <c r="B57" s="282" t="s">
        <v>230</v>
      </c>
      <c r="C57" s="282" t="s">
        <v>16</v>
      </c>
      <c r="D57" s="283" t="s">
        <v>129</v>
      </c>
      <c r="E57" s="283" t="s">
        <v>176</v>
      </c>
      <c r="F57" s="309">
        <v>1516966</v>
      </c>
      <c r="G57" s="309">
        <v>1516966</v>
      </c>
      <c r="H57" s="309">
        <v>1119661</v>
      </c>
      <c r="I57" s="309">
        <v>61963</v>
      </c>
      <c r="J57" s="309">
        <v>0</v>
      </c>
      <c r="K57" s="309">
        <v>0</v>
      </c>
      <c r="L57" s="309">
        <v>0</v>
      </c>
      <c r="M57" s="309">
        <v>0</v>
      </c>
      <c r="N57" s="309">
        <v>0</v>
      </c>
      <c r="O57" s="309">
        <v>0</v>
      </c>
      <c r="P57" s="309">
        <v>0</v>
      </c>
      <c r="Q57" s="309">
        <v>1516966</v>
      </c>
    </row>
    <row r="58" spans="2:17" ht="117" customHeight="1">
      <c r="B58" s="282" t="s">
        <v>17</v>
      </c>
      <c r="C58" s="282" t="s">
        <v>18</v>
      </c>
      <c r="D58" s="283" t="s">
        <v>129</v>
      </c>
      <c r="E58" s="283" t="s">
        <v>19</v>
      </c>
      <c r="F58" s="309">
        <v>184654</v>
      </c>
      <c r="G58" s="309">
        <v>184654</v>
      </c>
      <c r="H58" s="309">
        <v>0</v>
      </c>
      <c r="I58" s="309">
        <v>0</v>
      </c>
      <c r="J58" s="309">
        <v>0</v>
      </c>
      <c r="K58" s="309">
        <v>0</v>
      </c>
      <c r="L58" s="309">
        <v>0</v>
      </c>
      <c r="M58" s="309">
        <v>0</v>
      </c>
      <c r="N58" s="309">
        <v>0</v>
      </c>
      <c r="O58" s="309">
        <v>0</v>
      </c>
      <c r="P58" s="309">
        <v>0</v>
      </c>
      <c r="Q58" s="309">
        <v>184654</v>
      </c>
    </row>
    <row r="59" spans="2:17" ht="95.45" customHeight="1">
      <c r="B59" s="282" t="s">
        <v>229</v>
      </c>
      <c r="C59" s="282" t="s">
        <v>20</v>
      </c>
      <c r="D59" s="283" t="s">
        <v>129</v>
      </c>
      <c r="E59" s="283" t="s">
        <v>196</v>
      </c>
      <c r="F59" s="309">
        <v>150000</v>
      </c>
      <c r="G59" s="309">
        <v>150000</v>
      </c>
      <c r="H59" s="309">
        <v>0</v>
      </c>
      <c r="I59" s="309">
        <v>0</v>
      </c>
      <c r="J59" s="309">
        <v>0</v>
      </c>
      <c r="K59" s="309">
        <v>50000</v>
      </c>
      <c r="L59" s="309">
        <v>50000</v>
      </c>
      <c r="M59" s="309">
        <v>0</v>
      </c>
      <c r="N59" s="309">
        <v>0</v>
      </c>
      <c r="O59" s="309">
        <v>0</v>
      </c>
      <c r="P59" s="309">
        <v>50000</v>
      </c>
      <c r="Q59" s="309">
        <v>200000</v>
      </c>
    </row>
    <row r="60" spans="2:17" ht="72.599999999999994" customHeight="1">
      <c r="B60" s="282" t="s">
        <v>459</v>
      </c>
      <c r="C60" s="282" t="s">
        <v>460</v>
      </c>
      <c r="D60" s="283" t="s">
        <v>239</v>
      </c>
      <c r="E60" s="283" t="s">
        <v>461</v>
      </c>
      <c r="F60" s="309">
        <v>0</v>
      </c>
      <c r="G60" s="309">
        <v>0</v>
      </c>
      <c r="H60" s="309">
        <v>0</v>
      </c>
      <c r="I60" s="309">
        <v>0</v>
      </c>
      <c r="J60" s="309">
        <v>0</v>
      </c>
      <c r="K60" s="309">
        <v>1264020</v>
      </c>
      <c r="L60" s="309">
        <v>1264020</v>
      </c>
      <c r="M60" s="309">
        <v>0</v>
      </c>
      <c r="N60" s="309">
        <v>0</v>
      </c>
      <c r="O60" s="309">
        <v>0</v>
      </c>
      <c r="P60" s="309">
        <v>1264020</v>
      </c>
      <c r="Q60" s="309">
        <v>1264020</v>
      </c>
    </row>
    <row r="61" spans="2:17" ht="110.45" customHeight="1">
      <c r="B61" s="282" t="s">
        <v>427</v>
      </c>
      <c r="C61" s="282" t="s">
        <v>414</v>
      </c>
      <c r="D61" s="283" t="s">
        <v>284</v>
      </c>
      <c r="E61" s="283" t="s">
        <v>415</v>
      </c>
      <c r="F61" s="309">
        <v>0</v>
      </c>
      <c r="G61" s="309">
        <v>0</v>
      </c>
      <c r="H61" s="309">
        <v>0</v>
      </c>
      <c r="I61" s="309">
        <v>0</v>
      </c>
      <c r="J61" s="309">
        <v>0</v>
      </c>
      <c r="K61" s="309">
        <v>1055750</v>
      </c>
      <c r="L61" s="309">
        <v>1055750</v>
      </c>
      <c r="M61" s="309">
        <v>0</v>
      </c>
      <c r="N61" s="309">
        <v>0</v>
      </c>
      <c r="O61" s="309">
        <v>0</v>
      </c>
      <c r="P61" s="309">
        <v>1055750</v>
      </c>
      <c r="Q61" s="309">
        <v>1055750</v>
      </c>
    </row>
    <row r="62" spans="2:17" ht="69" customHeight="1">
      <c r="B62" s="304" t="s">
        <v>21</v>
      </c>
      <c r="C62" s="305"/>
      <c r="D62" s="306"/>
      <c r="E62" s="307" t="s">
        <v>178</v>
      </c>
      <c r="F62" s="308">
        <v>10614408</v>
      </c>
      <c r="G62" s="308">
        <v>10614408</v>
      </c>
      <c r="H62" s="308">
        <v>8053517</v>
      </c>
      <c r="I62" s="308">
        <v>496031</v>
      </c>
      <c r="J62" s="308">
        <v>0</v>
      </c>
      <c r="K62" s="308">
        <v>218881</v>
      </c>
      <c r="L62" s="308">
        <v>168281</v>
      </c>
      <c r="M62" s="308">
        <v>50600</v>
      </c>
      <c r="N62" s="308">
        <v>0</v>
      </c>
      <c r="O62" s="308">
        <v>0</v>
      </c>
      <c r="P62" s="308">
        <v>168281</v>
      </c>
      <c r="Q62" s="308">
        <v>10833289</v>
      </c>
    </row>
    <row r="63" spans="2:17" ht="62.45" customHeight="1">
      <c r="B63" s="304" t="s">
        <v>22</v>
      </c>
      <c r="C63" s="305"/>
      <c r="D63" s="306"/>
      <c r="E63" s="307" t="s">
        <v>178</v>
      </c>
      <c r="F63" s="308">
        <v>10614408</v>
      </c>
      <c r="G63" s="308">
        <v>10614408</v>
      </c>
      <c r="H63" s="308">
        <v>8053517</v>
      </c>
      <c r="I63" s="308">
        <v>496031</v>
      </c>
      <c r="J63" s="308">
        <v>0</v>
      </c>
      <c r="K63" s="308">
        <v>218881</v>
      </c>
      <c r="L63" s="308">
        <v>168281</v>
      </c>
      <c r="M63" s="308">
        <v>50600</v>
      </c>
      <c r="N63" s="308">
        <v>0</v>
      </c>
      <c r="O63" s="308">
        <v>0</v>
      </c>
      <c r="P63" s="308">
        <v>168281</v>
      </c>
      <c r="Q63" s="308">
        <v>10833289</v>
      </c>
    </row>
    <row r="64" spans="2:17" ht="104.45" customHeight="1">
      <c r="B64" s="282" t="s">
        <v>23</v>
      </c>
      <c r="C64" s="282" t="s">
        <v>268</v>
      </c>
      <c r="D64" s="283" t="s">
        <v>104</v>
      </c>
      <c r="E64" s="283" t="s">
        <v>7</v>
      </c>
      <c r="F64" s="309">
        <v>540008</v>
      </c>
      <c r="G64" s="309">
        <v>540008</v>
      </c>
      <c r="H64" s="309">
        <v>436539</v>
      </c>
      <c r="I64" s="309">
        <v>3467</v>
      </c>
      <c r="J64" s="309">
        <v>0</v>
      </c>
      <c r="K64" s="309">
        <v>0</v>
      </c>
      <c r="L64" s="309">
        <v>0</v>
      </c>
      <c r="M64" s="309">
        <v>0</v>
      </c>
      <c r="N64" s="309">
        <v>0</v>
      </c>
      <c r="O64" s="309">
        <v>0</v>
      </c>
      <c r="P64" s="309">
        <v>0</v>
      </c>
      <c r="Q64" s="309">
        <v>540008</v>
      </c>
    </row>
    <row r="65" spans="2:17" ht="121.9" customHeight="1">
      <c r="B65" s="282" t="s">
        <v>218</v>
      </c>
      <c r="C65" s="282" t="s">
        <v>24</v>
      </c>
      <c r="D65" s="283" t="s">
        <v>118</v>
      </c>
      <c r="E65" s="283" t="s">
        <v>208</v>
      </c>
      <c r="F65" s="309">
        <v>2263152</v>
      </c>
      <c r="G65" s="309">
        <v>2263152</v>
      </c>
      <c r="H65" s="309">
        <v>1838060</v>
      </c>
      <c r="I65" s="309">
        <v>16732</v>
      </c>
      <c r="J65" s="309">
        <v>0</v>
      </c>
      <c r="K65" s="309">
        <v>41990</v>
      </c>
      <c r="L65" s="309">
        <v>33990</v>
      </c>
      <c r="M65" s="309">
        <v>8000</v>
      </c>
      <c r="N65" s="309">
        <v>0</v>
      </c>
      <c r="O65" s="309">
        <v>0</v>
      </c>
      <c r="P65" s="309">
        <v>33990</v>
      </c>
      <c r="Q65" s="309">
        <v>2305142</v>
      </c>
    </row>
    <row r="66" spans="2:17" ht="58.9" customHeight="1">
      <c r="B66" s="282" t="s">
        <v>25</v>
      </c>
      <c r="C66" s="282" t="s">
        <v>26</v>
      </c>
      <c r="D66" s="283" t="s">
        <v>125</v>
      </c>
      <c r="E66" s="283" t="s">
        <v>204</v>
      </c>
      <c r="F66" s="309">
        <v>2375169</v>
      </c>
      <c r="G66" s="309">
        <v>2375169</v>
      </c>
      <c r="H66" s="309">
        <v>1839980</v>
      </c>
      <c r="I66" s="309">
        <v>45654</v>
      </c>
      <c r="J66" s="309">
        <v>0</v>
      </c>
      <c r="K66" s="309">
        <v>1600</v>
      </c>
      <c r="L66" s="309">
        <v>0</v>
      </c>
      <c r="M66" s="309">
        <v>1600</v>
      </c>
      <c r="N66" s="309">
        <v>0</v>
      </c>
      <c r="O66" s="309">
        <v>0</v>
      </c>
      <c r="P66" s="309">
        <v>0</v>
      </c>
      <c r="Q66" s="309">
        <v>2376769</v>
      </c>
    </row>
    <row r="67" spans="2:17" ht="61.9" customHeight="1">
      <c r="B67" s="282" t="s">
        <v>27</v>
      </c>
      <c r="C67" s="282" t="s">
        <v>205</v>
      </c>
      <c r="D67" s="283" t="s">
        <v>125</v>
      </c>
      <c r="E67" s="283" t="s">
        <v>206</v>
      </c>
      <c r="F67" s="309">
        <v>230190</v>
      </c>
      <c r="G67" s="309">
        <v>230190</v>
      </c>
      <c r="H67" s="309">
        <v>145268</v>
      </c>
      <c r="I67" s="309">
        <v>47392</v>
      </c>
      <c r="J67" s="309">
        <v>0</v>
      </c>
      <c r="K67" s="309">
        <v>0</v>
      </c>
      <c r="L67" s="309">
        <v>0</v>
      </c>
      <c r="M67" s="309">
        <v>0</v>
      </c>
      <c r="N67" s="309">
        <v>0</v>
      </c>
      <c r="O67" s="309">
        <v>0</v>
      </c>
      <c r="P67" s="309">
        <v>0</v>
      </c>
      <c r="Q67" s="309">
        <v>230190</v>
      </c>
    </row>
    <row r="68" spans="2:17" ht="100.9" customHeight="1">
      <c r="B68" s="282" t="s">
        <v>217</v>
      </c>
      <c r="C68" s="282" t="s">
        <v>28</v>
      </c>
      <c r="D68" s="283" t="s">
        <v>126</v>
      </c>
      <c r="E68" s="283" t="s">
        <v>207</v>
      </c>
      <c r="F68" s="309">
        <v>4628452</v>
      </c>
      <c r="G68" s="309">
        <v>4628452</v>
      </c>
      <c r="H68" s="309">
        <v>3337855</v>
      </c>
      <c r="I68" s="309">
        <v>376155</v>
      </c>
      <c r="J68" s="309">
        <v>0</v>
      </c>
      <c r="K68" s="309">
        <v>160480</v>
      </c>
      <c r="L68" s="309">
        <v>119480</v>
      </c>
      <c r="M68" s="309">
        <v>41000</v>
      </c>
      <c r="N68" s="309">
        <v>0</v>
      </c>
      <c r="O68" s="309">
        <v>0</v>
      </c>
      <c r="P68" s="309">
        <v>119480</v>
      </c>
      <c r="Q68" s="309">
        <v>4788932</v>
      </c>
    </row>
    <row r="69" spans="2:17" ht="84.6" customHeight="1">
      <c r="B69" s="282" t="s">
        <v>219</v>
      </c>
      <c r="C69" s="282" t="s">
        <v>29</v>
      </c>
      <c r="D69" s="283" t="s">
        <v>127</v>
      </c>
      <c r="E69" s="283" t="s">
        <v>30</v>
      </c>
      <c r="F69" s="309">
        <v>575437</v>
      </c>
      <c r="G69" s="309">
        <v>575437</v>
      </c>
      <c r="H69" s="309">
        <v>455815</v>
      </c>
      <c r="I69" s="309">
        <v>6631</v>
      </c>
      <c r="J69" s="309">
        <v>0</v>
      </c>
      <c r="K69" s="309">
        <v>0</v>
      </c>
      <c r="L69" s="309">
        <v>0</v>
      </c>
      <c r="M69" s="309">
        <v>0</v>
      </c>
      <c r="N69" s="309">
        <v>0</v>
      </c>
      <c r="O69" s="309">
        <v>0</v>
      </c>
      <c r="P69" s="309">
        <v>0</v>
      </c>
      <c r="Q69" s="309">
        <v>575437</v>
      </c>
    </row>
    <row r="70" spans="2:17" ht="63.6" customHeight="1">
      <c r="B70" s="282" t="s">
        <v>220</v>
      </c>
      <c r="C70" s="282" t="s">
        <v>280</v>
      </c>
      <c r="D70" s="283" t="s">
        <v>127</v>
      </c>
      <c r="E70" s="283" t="s">
        <v>201</v>
      </c>
      <c r="F70" s="309">
        <v>2000</v>
      </c>
      <c r="G70" s="309">
        <v>2000</v>
      </c>
      <c r="H70" s="309">
        <v>0</v>
      </c>
      <c r="I70" s="309">
        <v>0</v>
      </c>
      <c r="J70" s="309">
        <v>0</v>
      </c>
      <c r="K70" s="309">
        <v>0</v>
      </c>
      <c r="L70" s="309">
        <v>0</v>
      </c>
      <c r="M70" s="309">
        <v>0</v>
      </c>
      <c r="N70" s="309">
        <v>0</v>
      </c>
      <c r="O70" s="309">
        <v>0</v>
      </c>
      <c r="P70" s="309">
        <v>0</v>
      </c>
      <c r="Q70" s="309">
        <v>2000</v>
      </c>
    </row>
    <row r="71" spans="2:17" ht="99.6" customHeight="1">
      <c r="B71" s="282" t="s">
        <v>428</v>
      </c>
      <c r="C71" s="282" t="s">
        <v>414</v>
      </c>
      <c r="D71" s="283" t="s">
        <v>284</v>
      </c>
      <c r="E71" s="283" t="s">
        <v>415</v>
      </c>
      <c r="F71" s="309">
        <v>0</v>
      </c>
      <c r="G71" s="309">
        <v>0</v>
      </c>
      <c r="H71" s="309">
        <v>0</v>
      </c>
      <c r="I71" s="309">
        <v>0</v>
      </c>
      <c r="J71" s="309">
        <v>0</v>
      </c>
      <c r="K71" s="309">
        <v>14811</v>
      </c>
      <c r="L71" s="309">
        <v>14811</v>
      </c>
      <c r="M71" s="309">
        <v>0</v>
      </c>
      <c r="N71" s="309">
        <v>0</v>
      </c>
      <c r="O71" s="309">
        <v>0</v>
      </c>
      <c r="P71" s="309">
        <v>14811</v>
      </c>
      <c r="Q71" s="309">
        <v>14811</v>
      </c>
    </row>
    <row r="72" spans="2:17" ht="46.15" customHeight="1">
      <c r="B72" s="305" t="s">
        <v>343</v>
      </c>
      <c r="C72" s="304" t="s">
        <v>343</v>
      </c>
      <c r="D72" s="306" t="s">
        <v>343</v>
      </c>
      <c r="E72" s="307" t="s">
        <v>83</v>
      </c>
      <c r="F72" s="308">
        <v>238107762</v>
      </c>
      <c r="G72" s="308">
        <v>238007762</v>
      </c>
      <c r="H72" s="308">
        <v>146173037</v>
      </c>
      <c r="I72" s="308">
        <v>7803876</v>
      </c>
      <c r="J72" s="308">
        <v>0</v>
      </c>
      <c r="K72" s="308">
        <v>28804646</v>
      </c>
      <c r="L72" s="308">
        <v>25667946</v>
      </c>
      <c r="M72" s="308">
        <v>3319556</v>
      </c>
      <c r="N72" s="308">
        <v>66000</v>
      </c>
      <c r="O72" s="308">
        <v>1400</v>
      </c>
      <c r="P72" s="308">
        <v>25485090</v>
      </c>
      <c r="Q72" s="308">
        <v>266912408</v>
      </c>
    </row>
    <row r="73" spans="2:17" ht="33" customHeight="1">
      <c r="E73" s="116" t="s">
        <v>64</v>
      </c>
      <c r="M73" s="116" t="s">
        <v>65</v>
      </c>
    </row>
    <row r="77" spans="2:17">
      <c r="O77" s="302">
        <f>F66+K66</f>
        <v>2376769</v>
      </c>
    </row>
  </sheetData>
  <mergeCells count="23">
    <mergeCell ref="B1:Q1"/>
    <mergeCell ref="F5:J5"/>
    <mergeCell ref="J6:J8"/>
    <mergeCell ref="N2:Q2"/>
    <mergeCell ref="D5:D8"/>
    <mergeCell ref="C5:C8"/>
    <mergeCell ref="B5:B8"/>
    <mergeCell ref="B3:Q3"/>
    <mergeCell ref="H7:H8"/>
    <mergeCell ref="Q5:Q8"/>
    <mergeCell ref="E5:E8"/>
    <mergeCell ref="P6:P8"/>
    <mergeCell ref="M6:M8"/>
    <mergeCell ref="O7:O8"/>
    <mergeCell ref="N7:N8"/>
    <mergeCell ref="L6:L8"/>
    <mergeCell ref="K5:P5"/>
    <mergeCell ref="K6:K8"/>
    <mergeCell ref="H6:I6"/>
    <mergeCell ref="N6:O6"/>
    <mergeCell ref="I7:I8"/>
    <mergeCell ref="G6:G8"/>
    <mergeCell ref="F6:F8"/>
  </mergeCells>
  <phoneticPr fontId="2" type="noConversion"/>
  <printOptions horizontalCentered="1"/>
  <pageMargins left="0.19685039370078741" right="0.19685039370078741" top="0.19685039370078741" bottom="0.19685039370078741" header="0.51181102362204722" footer="0.31496062992125984"/>
  <pageSetup paperSize="9" scale="47" fitToHeight="0" orientation="landscape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E64"/>
  <sheetViews>
    <sheetView showGridLines="0" showZeros="0" view="pageBreakPreview" topLeftCell="D1" zoomScale="81" zoomScaleNormal="100" zoomScaleSheetLayoutView="81" workbookViewId="0">
      <pane xSplit="2" ySplit="6" topLeftCell="G7" activePane="bottomRight" state="frozen"/>
      <selection activeCell="D1" sqref="D1"/>
      <selection pane="topRight" activeCell="F1" sqref="F1"/>
      <selection pane="bottomLeft" activeCell="D7" sqref="D7"/>
      <selection pane="bottomRight" activeCell="L16" sqref="L16"/>
    </sheetView>
  </sheetViews>
  <sheetFormatPr defaultColWidth="9.1640625" defaultRowHeight="12.75"/>
  <cols>
    <col min="1" max="1" width="0.33203125" style="10" hidden="1" customWidth="1"/>
    <col min="2" max="2" width="4.33203125" style="10" hidden="1" customWidth="1"/>
    <col min="3" max="3" width="1.1640625" style="10" hidden="1" customWidth="1"/>
    <col min="4" max="4" width="19.5" style="10" customWidth="1"/>
    <col min="5" max="5" width="35.6640625" style="10" customWidth="1"/>
    <col min="6" max="6" width="35.5" style="10" customWidth="1"/>
    <col min="7" max="7" width="18.83203125" style="10" customWidth="1"/>
    <col min="8" max="8" width="25.83203125" style="10" customWidth="1"/>
    <col min="9" max="9" width="27.83203125" style="10" hidden="1" customWidth="1"/>
    <col min="10" max="10" width="20.1640625" style="10" customWidth="1"/>
    <col min="11" max="11" width="21.5" style="10" customWidth="1"/>
    <col min="12" max="12" width="25" style="10" customWidth="1"/>
    <col min="13" max="13" width="32.5" style="10" customWidth="1"/>
    <col min="14" max="15" width="32.33203125" style="10" customWidth="1"/>
    <col min="16" max="16" width="34.5" style="10" customWidth="1"/>
    <col min="17" max="17" width="18.1640625" style="10" customWidth="1"/>
    <col min="18" max="19" width="32.5" style="10" customWidth="1"/>
    <col min="20" max="20" width="25.83203125" style="10" customWidth="1"/>
    <col min="21" max="21" width="36.5" style="10" customWidth="1"/>
    <col min="22" max="23" width="37.83203125" style="10" customWidth="1"/>
    <col min="24" max="24" width="19.1640625" style="10" customWidth="1"/>
    <col min="25" max="25" width="19.33203125" style="10" customWidth="1"/>
    <col min="26" max="26" width="21.6640625" style="10" customWidth="1"/>
    <col min="27" max="27" width="19.33203125" style="10" customWidth="1"/>
    <col min="28" max="28" width="26.1640625" style="10" customWidth="1"/>
    <col min="29" max="29" width="37.33203125" style="10" customWidth="1"/>
    <col min="30" max="30" width="17.1640625" style="10" customWidth="1"/>
    <col min="31" max="31" width="20.1640625" style="10" customWidth="1"/>
    <col min="32" max="16384" width="9.1640625" style="10"/>
  </cols>
  <sheetData>
    <row r="1" spans="1:24" ht="22.5" customHeight="1">
      <c r="D1" s="25"/>
      <c r="E1" s="25"/>
      <c r="F1" s="25"/>
      <c r="G1" s="25"/>
      <c r="H1" s="25"/>
      <c r="I1" s="25"/>
      <c r="J1" s="25"/>
      <c r="K1" s="25"/>
      <c r="L1" s="25"/>
      <c r="M1" s="25"/>
    </row>
    <row r="3" spans="1:24" ht="21.75" customHeight="1"/>
    <row r="4" spans="1:24" ht="54" customHeight="1">
      <c r="E4" s="7"/>
      <c r="F4" s="7"/>
      <c r="G4" s="349" t="s">
        <v>498</v>
      </c>
      <c r="H4" s="349"/>
      <c r="I4" s="350"/>
      <c r="J4" s="350"/>
      <c r="K4" s="350"/>
      <c r="L4" s="343"/>
    </row>
    <row r="5" spans="1:24" ht="26.25" customHeight="1">
      <c r="A5" s="8"/>
      <c r="B5" s="8"/>
      <c r="C5" s="8"/>
      <c r="D5" s="231"/>
      <c r="E5" s="231"/>
      <c r="F5" s="354" t="s">
        <v>2</v>
      </c>
      <c r="G5" s="355"/>
      <c r="H5" s="355"/>
      <c r="I5" s="355"/>
      <c r="J5" s="355"/>
      <c r="K5" s="355"/>
      <c r="L5" s="355"/>
      <c r="M5" s="231"/>
    </row>
    <row r="6" spans="1:24" ht="18" hidden="1" customHeight="1">
      <c r="A6" s="8"/>
      <c r="B6" s="8"/>
      <c r="C6" s="8"/>
      <c r="D6" s="8"/>
    </row>
    <row r="7" spans="1:24" s="35" customFormat="1" ht="28.15" customHeight="1">
      <c r="A7" s="32" t="s">
        <v>109</v>
      </c>
      <c r="B7" s="33" t="s">
        <v>94</v>
      </c>
      <c r="C7" s="34">
        <v>0</v>
      </c>
      <c r="D7" s="370" t="s">
        <v>105</v>
      </c>
      <c r="E7" s="370" t="s">
        <v>106</v>
      </c>
      <c r="F7" s="351" t="s">
        <v>1</v>
      </c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9"/>
      <c r="R7" s="351" t="s">
        <v>0</v>
      </c>
      <c r="S7" s="356"/>
      <c r="T7" s="356"/>
      <c r="U7" s="356"/>
      <c r="V7" s="358"/>
      <c r="W7" s="358"/>
      <c r="X7" s="359"/>
    </row>
    <row r="8" spans="1:24" s="35" customFormat="1" ht="23.45" customHeight="1">
      <c r="A8" s="32"/>
      <c r="B8" s="33"/>
      <c r="C8" s="34"/>
      <c r="D8" s="371"/>
      <c r="E8" s="371"/>
      <c r="F8" s="379" t="s">
        <v>350</v>
      </c>
      <c r="G8" s="351" t="s">
        <v>351</v>
      </c>
      <c r="H8" s="356"/>
      <c r="I8" s="356"/>
      <c r="J8" s="356"/>
      <c r="K8" s="356"/>
      <c r="L8" s="356"/>
      <c r="M8" s="356"/>
      <c r="N8" s="356"/>
      <c r="O8" s="356"/>
      <c r="P8" s="357"/>
      <c r="Q8" s="248"/>
      <c r="R8" s="351" t="s">
        <v>351</v>
      </c>
      <c r="S8" s="356"/>
      <c r="T8" s="358"/>
      <c r="U8" s="358"/>
      <c r="V8" s="358"/>
      <c r="W8" s="357"/>
      <c r="X8" s="379" t="s">
        <v>83</v>
      </c>
    </row>
    <row r="9" spans="1:24" s="35" customFormat="1" ht="31.15" customHeight="1">
      <c r="A9" s="32"/>
      <c r="B9" s="33"/>
      <c r="C9" s="34"/>
      <c r="D9" s="371"/>
      <c r="E9" s="371"/>
      <c r="F9" s="380"/>
      <c r="G9" s="351" t="s">
        <v>352</v>
      </c>
      <c r="H9" s="352"/>
      <c r="I9" s="352"/>
      <c r="J9" s="352"/>
      <c r="K9" s="352"/>
      <c r="L9" s="352"/>
      <c r="M9" s="352"/>
      <c r="N9" s="352"/>
      <c r="O9" s="279"/>
      <c r="P9" s="143" t="s">
        <v>379</v>
      </c>
      <c r="Q9" s="375" t="s">
        <v>83</v>
      </c>
      <c r="R9" s="379" t="s">
        <v>352</v>
      </c>
      <c r="S9" s="385"/>
      <c r="T9" s="360" t="s">
        <v>379</v>
      </c>
      <c r="U9" s="361"/>
      <c r="V9" s="362"/>
      <c r="W9" s="363"/>
      <c r="X9" s="383"/>
    </row>
    <row r="10" spans="1:24" s="35" customFormat="1" ht="28.15" customHeight="1">
      <c r="A10" s="32" t="s">
        <v>108</v>
      </c>
      <c r="B10" s="33" t="s">
        <v>94</v>
      </c>
      <c r="C10" s="34">
        <v>0</v>
      </c>
      <c r="D10" s="371"/>
      <c r="E10" s="371"/>
      <c r="F10" s="360" t="s">
        <v>378</v>
      </c>
      <c r="G10" s="362"/>
      <c r="H10" s="362"/>
      <c r="I10" s="362"/>
      <c r="J10" s="362"/>
      <c r="K10" s="362"/>
      <c r="L10" s="362"/>
      <c r="M10" s="362"/>
      <c r="N10" s="362"/>
      <c r="O10" s="363"/>
      <c r="P10" s="150" t="s">
        <v>378</v>
      </c>
      <c r="Q10" s="375"/>
      <c r="R10" s="351" t="s">
        <v>378</v>
      </c>
      <c r="S10" s="356"/>
      <c r="T10" s="356"/>
      <c r="U10" s="356"/>
      <c r="V10" s="358"/>
      <c r="W10" s="357"/>
      <c r="X10" s="383"/>
    </row>
    <row r="11" spans="1:24" s="35" customFormat="1" ht="43.9" customHeight="1">
      <c r="A11" s="32" t="s">
        <v>110</v>
      </c>
      <c r="B11" s="33" t="s">
        <v>94</v>
      </c>
      <c r="C11" s="34">
        <v>0</v>
      </c>
      <c r="D11" s="371"/>
      <c r="E11" s="371"/>
      <c r="F11" s="366" t="s">
        <v>296</v>
      </c>
      <c r="G11" s="373" t="s">
        <v>294</v>
      </c>
      <c r="H11" s="353" t="s">
        <v>295</v>
      </c>
      <c r="I11" s="353"/>
      <c r="J11" s="377" t="s">
        <v>361</v>
      </c>
      <c r="K11" s="378"/>
      <c r="L11" s="366" t="s">
        <v>342</v>
      </c>
      <c r="M11" s="366" t="s">
        <v>36</v>
      </c>
      <c r="N11" s="353" t="s">
        <v>198</v>
      </c>
      <c r="O11" s="384" t="s">
        <v>438</v>
      </c>
      <c r="P11" s="257"/>
      <c r="Q11" s="375"/>
      <c r="R11" s="384" t="s">
        <v>294</v>
      </c>
      <c r="S11" s="384" t="s">
        <v>393</v>
      </c>
      <c r="T11" s="384" t="s">
        <v>380</v>
      </c>
      <c r="U11" s="360" t="s">
        <v>381</v>
      </c>
      <c r="V11" s="364"/>
      <c r="W11" s="365"/>
      <c r="X11" s="383"/>
    </row>
    <row r="12" spans="1:24" s="35" customFormat="1" ht="172.15" customHeight="1">
      <c r="A12" s="32"/>
      <c r="B12" s="33"/>
      <c r="C12" s="34"/>
      <c r="D12" s="372"/>
      <c r="E12" s="372"/>
      <c r="F12" s="353"/>
      <c r="G12" s="344"/>
      <c r="H12" s="344"/>
      <c r="I12" s="344"/>
      <c r="J12" s="249" t="s">
        <v>362</v>
      </c>
      <c r="K12" s="249" t="s">
        <v>363</v>
      </c>
      <c r="L12" s="367"/>
      <c r="M12" s="367"/>
      <c r="N12" s="344"/>
      <c r="O12" s="367"/>
      <c r="P12" s="256" t="s">
        <v>294</v>
      </c>
      <c r="Q12" s="376"/>
      <c r="R12" s="353"/>
      <c r="S12" s="330"/>
      <c r="T12" s="353"/>
      <c r="U12" s="214" t="s">
        <v>382</v>
      </c>
      <c r="V12" s="214" t="s">
        <v>395</v>
      </c>
      <c r="W12" s="214" t="s">
        <v>444</v>
      </c>
      <c r="X12" s="383"/>
    </row>
    <row r="13" spans="1:24" ht="49.15" customHeight="1">
      <c r="A13" s="13" t="s">
        <v>107</v>
      </c>
      <c r="B13" s="5" t="s">
        <v>94</v>
      </c>
      <c r="C13" s="26">
        <v>0</v>
      </c>
      <c r="D13" s="222" t="s">
        <v>431</v>
      </c>
      <c r="E13" s="214" t="s">
        <v>44</v>
      </c>
      <c r="F13" s="227">
        <v>14316200</v>
      </c>
      <c r="G13" s="208"/>
      <c r="H13" s="374">
        <v>568800</v>
      </c>
      <c r="I13" s="374"/>
      <c r="J13" s="234">
        <v>35200</v>
      </c>
      <c r="K13" s="234">
        <v>533600</v>
      </c>
      <c r="L13" s="208">
        <v>1040760</v>
      </c>
      <c r="M13" s="208">
        <v>720800</v>
      </c>
      <c r="N13" s="227">
        <v>233300</v>
      </c>
      <c r="O13" s="208"/>
      <c r="P13" s="227">
        <v>160000</v>
      </c>
      <c r="Q13" s="230">
        <f>F13+G13+H13+L13+M13+N13+P13+O13</f>
        <v>17039860</v>
      </c>
      <c r="R13" s="227"/>
      <c r="S13" s="227"/>
      <c r="T13" s="230">
        <v>2329064</v>
      </c>
      <c r="U13" s="230">
        <v>9064</v>
      </c>
      <c r="V13" s="247">
        <v>320000</v>
      </c>
      <c r="W13" s="180">
        <v>2000000</v>
      </c>
      <c r="X13" s="247">
        <f t="shared" ref="X13:X19" si="0">R13+T13+S13</f>
        <v>2329064</v>
      </c>
    </row>
    <row r="14" spans="1:24" ht="55.15" customHeight="1">
      <c r="A14" s="13"/>
      <c r="B14" s="5"/>
      <c r="C14" s="26"/>
      <c r="D14" s="222" t="s">
        <v>292</v>
      </c>
      <c r="E14" s="214" t="s">
        <v>291</v>
      </c>
      <c r="F14" s="227">
        <v>90000</v>
      </c>
      <c r="G14" s="208">
        <v>35000</v>
      </c>
      <c r="H14" s="208">
        <v>1049900</v>
      </c>
      <c r="I14" s="208"/>
      <c r="J14" s="208">
        <v>300</v>
      </c>
      <c r="K14" s="208"/>
      <c r="L14" s="208"/>
      <c r="M14" s="208"/>
      <c r="N14" s="227"/>
      <c r="O14" s="208">
        <v>155000</v>
      </c>
      <c r="P14" s="227"/>
      <c r="Q14" s="230">
        <f t="shared" ref="Q14:Q19" si="1">F14+G14+H14+L14+M14+N14+P14+O14</f>
        <v>1329900</v>
      </c>
      <c r="R14" s="227">
        <v>546700</v>
      </c>
      <c r="S14" s="227"/>
      <c r="T14" s="230"/>
      <c r="U14" s="230"/>
      <c r="V14" s="247"/>
      <c r="W14" s="180"/>
      <c r="X14" s="247">
        <f t="shared" si="0"/>
        <v>546700</v>
      </c>
    </row>
    <row r="15" spans="1:24" ht="103.9" customHeight="1">
      <c r="A15" s="13"/>
      <c r="B15" s="5"/>
      <c r="C15" s="26"/>
      <c r="D15" s="222" t="s">
        <v>293</v>
      </c>
      <c r="E15" s="214" t="s">
        <v>314</v>
      </c>
      <c r="F15" s="227">
        <v>357598</v>
      </c>
      <c r="G15" s="208">
        <v>825753</v>
      </c>
      <c r="H15" s="208">
        <v>3877600</v>
      </c>
      <c r="I15" s="208"/>
      <c r="J15" s="208">
        <v>2300</v>
      </c>
      <c r="K15" s="208"/>
      <c r="L15" s="208"/>
      <c r="M15" s="208"/>
      <c r="N15" s="227"/>
      <c r="O15" s="208"/>
      <c r="P15" s="227"/>
      <c r="Q15" s="230">
        <f t="shared" si="1"/>
        <v>5060951</v>
      </c>
      <c r="R15" s="227"/>
      <c r="S15" s="227"/>
      <c r="T15" s="230"/>
      <c r="U15" s="230"/>
      <c r="V15" s="247"/>
      <c r="W15" s="180"/>
      <c r="X15" s="247">
        <f t="shared" si="0"/>
        <v>0</v>
      </c>
    </row>
    <row r="16" spans="1:24" ht="88.15" customHeight="1">
      <c r="A16" s="13"/>
      <c r="B16" s="5"/>
      <c r="C16" s="26"/>
      <c r="D16" s="222" t="s">
        <v>432</v>
      </c>
      <c r="E16" s="214" t="s">
        <v>394</v>
      </c>
      <c r="F16" s="227"/>
      <c r="G16" s="208">
        <v>160000</v>
      </c>
      <c r="H16" s="208"/>
      <c r="I16" s="208"/>
      <c r="J16" s="208"/>
      <c r="K16" s="208"/>
      <c r="L16" s="208"/>
      <c r="M16" s="208"/>
      <c r="N16" s="227"/>
      <c r="O16" s="208"/>
      <c r="P16" s="227"/>
      <c r="Q16" s="230">
        <f t="shared" si="1"/>
        <v>160000</v>
      </c>
      <c r="R16" s="227"/>
      <c r="S16" s="227"/>
      <c r="T16" s="230"/>
      <c r="U16" s="230"/>
      <c r="V16" s="247"/>
      <c r="W16" s="180"/>
      <c r="X16" s="247">
        <f t="shared" si="0"/>
        <v>0</v>
      </c>
    </row>
    <row r="17" spans="1:31" ht="77.45" customHeight="1">
      <c r="A17" s="13"/>
      <c r="B17" s="5"/>
      <c r="C17" s="26"/>
      <c r="D17" s="222" t="s">
        <v>439</v>
      </c>
      <c r="E17" s="214" t="s">
        <v>437</v>
      </c>
      <c r="F17" s="227"/>
      <c r="G17" s="208">
        <v>120757</v>
      </c>
      <c r="H17" s="208"/>
      <c r="I17" s="208"/>
      <c r="J17" s="208"/>
      <c r="K17" s="208"/>
      <c r="L17" s="208"/>
      <c r="M17" s="208"/>
      <c r="N17" s="227"/>
      <c r="O17" s="208"/>
      <c r="P17" s="227"/>
      <c r="Q17" s="230">
        <f t="shared" si="1"/>
        <v>120757</v>
      </c>
      <c r="R17" s="227"/>
      <c r="S17" s="227"/>
      <c r="T17" s="230"/>
      <c r="U17" s="230"/>
      <c r="V17" s="247"/>
      <c r="W17" s="180"/>
      <c r="X17" s="247"/>
    </row>
    <row r="18" spans="1:31" ht="25.9" customHeight="1">
      <c r="A18" s="13"/>
      <c r="B18" s="5"/>
      <c r="C18" s="26"/>
      <c r="D18" s="222"/>
      <c r="E18" s="214" t="s">
        <v>383</v>
      </c>
      <c r="F18" s="227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30">
        <f t="shared" si="1"/>
        <v>0</v>
      </c>
      <c r="R18" s="208"/>
      <c r="S18" s="296">
        <v>79085</v>
      </c>
      <c r="T18" s="200"/>
      <c r="U18" s="200"/>
      <c r="V18" s="180"/>
      <c r="W18" s="180"/>
      <c r="X18" s="247">
        <f t="shared" si="0"/>
        <v>79085</v>
      </c>
    </row>
    <row r="19" spans="1:31" ht="35.450000000000003" customHeight="1">
      <c r="A19" s="14">
        <v>13</v>
      </c>
      <c r="B19" s="6" t="s">
        <v>94</v>
      </c>
      <c r="C19" s="26">
        <v>0</v>
      </c>
      <c r="D19" s="143"/>
      <c r="E19" s="143" t="s">
        <v>97</v>
      </c>
      <c r="F19" s="230">
        <f>F13+F14+F15+F16+F18+F17</f>
        <v>14763798</v>
      </c>
      <c r="G19" s="230">
        <f>G13+G14+G15+G16+G18+G17</f>
        <v>1141510</v>
      </c>
      <c r="H19" s="382">
        <f>H13+H14+H15+H16+H18+H17</f>
        <v>5496300</v>
      </c>
      <c r="I19" s="382"/>
      <c r="J19" s="200">
        <f>J13+J14+J15+J16+J17+J18</f>
        <v>37800</v>
      </c>
      <c r="K19" s="200">
        <v>533600</v>
      </c>
      <c r="L19" s="230">
        <f>L13+L14+L15+L16+L18+L17</f>
        <v>1040760</v>
      </c>
      <c r="M19" s="230">
        <f>M13+M14+M15+M16+M18+M17</f>
        <v>720800</v>
      </c>
      <c r="N19" s="230">
        <f>N13+N14+N15+N16+N18+N17</f>
        <v>233300</v>
      </c>
      <c r="O19" s="200">
        <f>O13+O14+O15+O16+O18+O17</f>
        <v>155000</v>
      </c>
      <c r="P19" s="230">
        <f>P13+P14+P15+P16+P18+P17</f>
        <v>160000</v>
      </c>
      <c r="Q19" s="230">
        <f t="shared" si="1"/>
        <v>23711468</v>
      </c>
      <c r="R19" s="230">
        <f>R13+R14+R15</f>
        <v>546700</v>
      </c>
      <c r="S19" s="299">
        <v>79085</v>
      </c>
      <c r="T19" s="230">
        <f>T13+T14+T15</f>
        <v>2329064</v>
      </c>
      <c r="U19" s="230">
        <f>U13+U14+U15</f>
        <v>9064</v>
      </c>
      <c r="V19" s="246">
        <f>V13+V14+V15</f>
        <v>320000</v>
      </c>
      <c r="W19" s="181">
        <f>W13+W14+W15</f>
        <v>2000000</v>
      </c>
      <c r="X19" s="246">
        <f t="shared" si="0"/>
        <v>2954849</v>
      </c>
    </row>
    <row r="20" spans="1:31" ht="30.6" customHeight="1">
      <c r="A20" s="14"/>
      <c r="B20" s="6"/>
      <c r="C20" s="26"/>
      <c r="F20" s="381" t="s">
        <v>64</v>
      </c>
      <c r="G20" s="381"/>
      <c r="H20" s="228"/>
      <c r="I20" s="228"/>
      <c r="J20" s="228"/>
      <c r="K20" s="228"/>
      <c r="L20" s="229" t="s">
        <v>65</v>
      </c>
      <c r="N20" s="229"/>
      <c r="O20" s="229"/>
      <c r="P20" s="229"/>
      <c r="Q20" s="229"/>
      <c r="T20" s="229"/>
      <c r="U20" s="229"/>
    </row>
    <row r="21" spans="1:31" ht="39.75" customHeight="1">
      <c r="A21" s="14"/>
      <c r="B21" s="6"/>
      <c r="C21" s="26"/>
      <c r="D21" s="368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236"/>
    </row>
    <row r="22" spans="1:31" s="15" customFormat="1" ht="31.5" customHeight="1">
      <c r="A22" s="9"/>
      <c r="B22" s="11"/>
      <c r="C22" s="11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2"/>
      <c r="B23" s="16"/>
      <c r="C23" s="16"/>
    </row>
    <row r="24" spans="1:31" s="17" customFormat="1">
      <c r="A24" s="18"/>
      <c r="B24" s="19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s="17" customFormat="1">
      <c r="A25" s="18"/>
      <c r="B25" s="19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s="17" customFormat="1">
      <c r="A26" s="18"/>
      <c r="B26" s="19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s="17" customFormat="1">
      <c r="A27" s="18"/>
      <c r="B27" s="19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>
      <c r="A28" s="12"/>
      <c r="B28" s="16"/>
      <c r="C28" s="16"/>
    </row>
    <row r="29" spans="1:31">
      <c r="A29" s="12"/>
      <c r="B29" s="16"/>
      <c r="C29" s="16"/>
    </row>
    <row r="30" spans="1:31">
      <c r="A30" s="12"/>
      <c r="B30" s="16"/>
      <c r="C30" s="16"/>
    </row>
    <row r="31" spans="1:31">
      <c r="A31" s="12"/>
      <c r="B31" s="16"/>
      <c r="C31" s="16"/>
    </row>
    <row r="32" spans="1:31">
      <c r="A32" s="12"/>
      <c r="B32" s="16"/>
      <c r="C32" s="16"/>
    </row>
    <row r="33" spans="1:3">
      <c r="A33" s="12"/>
      <c r="B33" s="16"/>
      <c r="C33" s="16"/>
    </row>
    <row r="34" spans="1:3">
      <c r="A34" s="12"/>
      <c r="B34" s="16"/>
      <c r="C34" s="16"/>
    </row>
    <row r="35" spans="1:3">
      <c r="A35" s="12"/>
      <c r="B35" s="16"/>
      <c r="C35" s="16"/>
    </row>
    <row r="36" spans="1:3">
      <c r="A36" s="12"/>
      <c r="B36" s="16"/>
      <c r="C36" s="16"/>
    </row>
    <row r="37" spans="1:3">
      <c r="A37" s="12"/>
      <c r="B37" s="16"/>
      <c r="C37" s="16"/>
    </row>
    <row r="38" spans="1:3">
      <c r="A38" s="12"/>
      <c r="B38" s="16"/>
      <c r="C38" s="16"/>
    </row>
    <row r="39" spans="1:3">
      <c r="A39" s="12"/>
      <c r="B39" s="16"/>
      <c r="C39" s="16"/>
    </row>
    <row r="40" spans="1:3">
      <c r="A40" s="12"/>
      <c r="B40" s="16"/>
      <c r="C40" s="16"/>
    </row>
    <row r="41" spans="1:3">
      <c r="A41" s="12"/>
      <c r="B41" s="16"/>
      <c r="C41" s="16"/>
    </row>
    <row r="42" spans="1:3">
      <c r="A42" s="12"/>
      <c r="B42" s="16"/>
      <c r="C42" s="16"/>
    </row>
    <row r="43" spans="1:3">
      <c r="A43" s="12"/>
      <c r="B43" s="16"/>
      <c r="C43" s="16"/>
    </row>
    <row r="44" spans="1:3">
      <c r="A44" s="12"/>
      <c r="B44" s="16"/>
      <c r="C44" s="16"/>
    </row>
    <row r="45" spans="1:3">
      <c r="A45" s="12"/>
      <c r="B45" s="16"/>
      <c r="C45" s="16"/>
    </row>
    <row r="46" spans="1:3">
      <c r="A46" s="12"/>
      <c r="B46" s="16"/>
      <c r="C46" s="16"/>
    </row>
    <row r="47" spans="1:3">
      <c r="A47" s="12"/>
      <c r="B47" s="16"/>
      <c r="C47" s="16"/>
    </row>
    <row r="48" spans="1:3">
      <c r="A48" s="12"/>
      <c r="B48" s="16"/>
      <c r="C48" s="16"/>
    </row>
    <row r="49" spans="1:3">
      <c r="A49" s="12"/>
      <c r="B49" s="16"/>
      <c r="C49" s="16"/>
    </row>
    <row r="50" spans="1:3">
      <c r="A50" s="12"/>
      <c r="B50" s="16"/>
      <c r="C50" s="16"/>
    </row>
    <row r="51" spans="1:3" ht="44.25" customHeight="1">
      <c r="A51" s="12"/>
    </row>
    <row r="52" spans="1:3">
      <c r="A52" s="12"/>
    </row>
    <row r="53" spans="1:3">
      <c r="A53" s="12"/>
    </row>
    <row r="54" spans="1:3" ht="16.5" thickBot="1">
      <c r="C54" s="20"/>
    </row>
    <row r="64" spans="1:3" ht="45.75" customHeight="1"/>
  </sheetData>
  <mergeCells count="32">
    <mergeCell ref="D21:T21"/>
    <mergeCell ref="D7:D12"/>
    <mergeCell ref="E7:E12"/>
    <mergeCell ref="G11:G12"/>
    <mergeCell ref="H13:I13"/>
    <mergeCell ref="Q9:Q12"/>
    <mergeCell ref="J11:K11"/>
    <mergeCell ref="F8:F9"/>
    <mergeCell ref="F11:F12"/>
    <mergeCell ref="R7:X7"/>
    <mergeCell ref="F20:G20"/>
    <mergeCell ref="H19:I19"/>
    <mergeCell ref="X8:X12"/>
    <mergeCell ref="T11:T12"/>
    <mergeCell ref="S11:S12"/>
    <mergeCell ref="F10:O10"/>
    <mergeCell ref="R8:W8"/>
    <mergeCell ref="T9:W9"/>
    <mergeCell ref="U11:W11"/>
    <mergeCell ref="H11:I12"/>
    <mergeCell ref="L11:L12"/>
    <mergeCell ref="M11:M12"/>
    <mergeCell ref="O11:O12"/>
    <mergeCell ref="R9:S9"/>
    <mergeCell ref="R10:W10"/>
    <mergeCell ref="R11:R12"/>
    <mergeCell ref="G4:L4"/>
    <mergeCell ref="G9:N9"/>
    <mergeCell ref="N11:N12"/>
    <mergeCell ref="F5:L5"/>
    <mergeCell ref="G8:P8"/>
    <mergeCell ref="F7:Q7"/>
  </mergeCells>
  <phoneticPr fontId="34" type="noConversion"/>
  <printOptions horizontalCentered="1"/>
  <pageMargins left="0.19685039370078741" right="0" top="0.39370078740157483" bottom="0.19685039370078741" header="0.31496062992125984" footer="0.31496062992125984"/>
  <pageSetup paperSize="9" scale="65" fitToHeight="0" orientation="landscape" r:id="rId1"/>
  <headerFooter alignWithMargins="0">
    <oddFooter>&amp;R&amp;P</oddFooter>
  </headerFooter>
  <rowBreaks count="1" manualBreakCount="1">
    <brk id="20" min="3" max="13" man="1"/>
  </rowBreaks>
  <colBreaks count="1" manualBreakCount="1">
    <brk id="12" min="3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P37"/>
  <sheetViews>
    <sheetView view="pageBreakPreview" zoomScale="86" zoomScaleNormal="65" zoomScaleSheetLayoutView="86" workbookViewId="0">
      <pane xSplit="2" ySplit="6" topLeftCell="C10" activePane="bottomRight" state="frozen"/>
      <selection pane="topRight" activeCell="C1" sqref="C1"/>
      <selection pane="bottomLeft" activeCell="A8" sqref="A8"/>
      <selection pane="bottomRight" activeCell="C7" sqref="C7"/>
    </sheetView>
  </sheetViews>
  <sheetFormatPr defaultColWidth="10.6640625" defaultRowHeight="18.75"/>
  <cols>
    <col min="1" max="1" width="28.83203125" style="44" customWidth="1"/>
    <col min="2" max="2" width="49.5" style="44" customWidth="1"/>
    <col min="3" max="3" width="24.1640625" style="44" customWidth="1"/>
    <col min="4" max="4" width="21.6640625" style="44" customWidth="1"/>
    <col min="5" max="5" width="22.6640625" style="44" customWidth="1"/>
    <col min="6" max="6" width="19.6640625" style="54" hidden="1" customWidth="1"/>
    <col min="7" max="7" width="16" style="54" hidden="1" customWidth="1"/>
    <col min="8" max="8" width="20" style="44" customWidth="1"/>
    <col min="9" max="16384" width="10.6640625" style="44"/>
  </cols>
  <sheetData>
    <row r="1" spans="1:42" s="41" customFormat="1" ht="20.25" customHeight="1">
      <c r="A1" s="39"/>
      <c r="B1" s="39"/>
      <c r="C1" s="39"/>
      <c r="D1" s="40" t="s">
        <v>175</v>
      </c>
      <c r="F1" s="42"/>
      <c r="G1" s="43"/>
      <c r="H1" s="45">
        <v>1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2" s="41" customFormat="1" ht="92.25" customHeight="1">
      <c r="A2" s="46"/>
      <c r="B2" s="46"/>
      <c r="C2" s="386" t="s">
        <v>499</v>
      </c>
      <c r="D2" s="386"/>
      <c r="E2" s="386"/>
      <c r="F2" s="42"/>
      <c r="G2" s="43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s="41" customFormat="1" ht="0.6" customHeight="1">
      <c r="A3" s="46"/>
      <c r="B3" s="46"/>
      <c r="C3" s="46"/>
      <c r="D3" s="40"/>
      <c r="E3" s="44"/>
      <c r="F3" s="42"/>
      <c r="G3" s="43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</row>
    <row r="4" spans="1:42" s="41" customFormat="1" ht="37.5" customHeight="1">
      <c r="A4" s="391" t="s">
        <v>357</v>
      </c>
      <c r="B4" s="391"/>
      <c r="C4" s="391"/>
      <c r="D4" s="391"/>
      <c r="E4" s="391"/>
      <c r="F4" s="391"/>
      <c r="G4" s="47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</row>
    <row r="5" spans="1:42" ht="16.5" customHeight="1">
      <c r="A5" s="48"/>
      <c r="B5" s="48"/>
      <c r="C5" s="48"/>
      <c r="D5" s="48"/>
      <c r="E5" s="49" t="s">
        <v>134</v>
      </c>
      <c r="F5" s="50"/>
      <c r="G5" s="51"/>
    </row>
    <row r="6" spans="1:42" ht="79.150000000000006" customHeight="1">
      <c r="A6" s="148" t="s">
        <v>135</v>
      </c>
      <c r="B6" s="148" t="s">
        <v>136</v>
      </c>
      <c r="C6" s="148" t="s">
        <v>97</v>
      </c>
      <c r="D6" s="148" t="s">
        <v>137</v>
      </c>
      <c r="E6" s="148" t="s">
        <v>138</v>
      </c>
      <c r="F6" s="50"/>
      <c r="G6" s="51"/>
    </row>
    <row r="7" spans="1:42" s="54" customFormat="1" ht="180" customHeight="1">
      <c r="A7" s="384" t="s">
        <v>291</v>
      </c>
      <c r="B7" s="151" t="s">
        <v>300</v>
      </c>
      <c r="C7" s="192">
        <v>346700</v>
      </c>
      <c r="D7" s="192">
        <v>346700</v>
      </c>
      <c r="E7" s="192"/>
      <c r="F7" s="53"/>
      <c r="G7" s="53"/>
      <c r="H7" s="52"/>
    </row>
    <row r="8" spans="1:42" s="54" customFormat="1" ht="94.9" customHeight="1">
      <c r="A8" s="330"/>
      <c r="B8" s="151" t="s">
        <v>180</v>
      </c>
      <c r="C8" s="192">
        <v>200000</v>
      </c>
      <c r="D8" s="192">
        <v>200000</v>
      </c>
      <c r="E8" s="192"/>
      <c r="F8" s="53"/>
      <c r="G8" s="53"/>
      <c r="H8" s="52"/>
    </row>
    <row r="9" spans="1:42" s="54" customFormat="1" ht="50.25" customHeight="1">
      <c r="A9" s="389" t="s">
        <v>248</v>
      </c>
      <c r="B9" s="390"/>
      <c r="C9" s="193">
        <f>C7+C8</f>
        <v>546700</v>
      </c>
      <c r="D9" s="193">
        <f>D7+D8</f>
        <v>546700</v>
      </c>
      <c r="E9" s="193">
        <f>E7+E8</f>
        <v>0</v>
      </c>
      <c r="F9" s="53"/>
      <c r="G9" s="53"/>
      <c r="H9" s="52"/>
    </row>
    <row r="10" spans="1:42" s="54" customFormat="1">
      <c r="A10" s="44"/>
      <c r="B10" s="44"/>
      <c r="C10" s="56"/>
      <c r="D10" s="56"/>
      <c r="E10" s="56"/>
      <c r="F10" s="53"/>
      <c r="G10" s="53"/>
      <c r="H10" s="52"/>
    </row>
    <row r="11" spans="1:42" s="54" customFormat="1">
      <c r="A11" s="388" t="s">
        <v>64</v>
      </c>
      <c r="B11" s="388"/>
      <c r="C11" s="70"/>
      <c r="D11" s="387" t="s">
        <v>65</v>
      </c>
      <c r="E11" s="387"/>
      <c r="F11" s="53"/>
      <c r="G11" s="53"/>
      <c r="H11" s="52"/>
    </row>
    <row r="12" spans="1:42" s="54" customFormat="1">
      <c r="A12" s="44"/>
      <c r="B12" s="44"/>
      <c r="C12" s="56"/>
      <c r="D12" s="56"/>
      <c r="E12" s="56"/>
      <c r="F12" s="53"/>
      <c r="G12" s="53"/>
      <c r="H12" s="52"/>
    </row>
    <row r="13" spans="1:42" s="54" customFormat="1">
      <c r="A13" s="44"/>
      <c r="B13" s="44"/>
      <c r="C13" s="56"/>
      <c r="D13" s="56"/>
      <c r="E13" s="56"/>
      <c r="F13" s="53"/>
      <c r="G13" s="53"/>
      <c r="H13" s="52"/>
    </row>
    <row r="14" spans="1:42" s="54" customFormat="1">
      <c r="A14" s="44"/>
      <c r="B14" s="44"/>
      <c r="C14" s="56"/>
      <c r="D14" s="56"/>
      <c r="E14" s="56"/>
      <c r="F14" s="53"/>
      <c r="G14" s="53"/>
      <c r="H14" s="52"/>
    </row>
    <row r="15" spans="1:42" s="54" customFormat="1" ht="31.5" customHeight="1">
      <c r="A15" s="44"/>
      <c r="B15" s="44"/>
      <c r="C15" s="56"/>
      <c r="D15" s="56"/>
      <c r="E15" s="56"/>
      <c r="F15" s="53"/>
      <c r="G15" s="53"/>
      <c r="H15" s="52"/>
    </row>
    <row r="16" spans="1:42">
      <c r="A16" s="55"/>
      <c r="B16" s="55"/>
      <c r="C16" s="61"/>
      <c r="D16" s="61"/>
      <c r="E16" s="61"/>
      <c r="F16" s="53"/>
      <c r="G16" s="53"/>
      <c r="H16" s="52"/>
    </row>
    <row r="17" spans="1:12">
      <c r="A17" s="54"/>
      <c r="B17" s="54"/>
      <c r="C17" s="62"/>
      <c r="D17" s="62"/>
      <c r="E17" s="62"/>
      <c r="H17" s="57"/>
    </row>
    <row r="18" spans="1:12" ht="56.25" customHeight="1">
      <c r="A18" s="54"/>
      <c r="B18" s="54"/>
      <c r="C18" s="62"/>
      <c r="D18" s="62"/>
      <c r="E18" s="62"/>
      <c r="G18" s="59"/>
      <c r="H18" s="59"/>
      <c r="I18" s="59"/>
      <c r="J18" s="60"/>
      <c r="K18" s="59"/>
      <c r="L18" s="58"/>
    </row>
    <row r="19" spans="1:12">
      <c r="A19" s="54"/>
      <c r="B19" s="54"/>
      <c r="C19" s="62"/>
      <c r="D19" s="62"/>
      <c r="E19" s="62"/>
      <c r="H19" s="57"/>
    </row>
    <row r="20" spans="1:12">
      <c r="A20" s="54"/>
      <c r="B20" s="54"/>
      <c r="C20" s="62"/>
      <c r="D20" s="62"/>
      <c r="E20" s="62"/>
      <c r="H20" s="57"/>
    </row>
    <row r="21" spans="1:12">
      <c r="A21" s="54"/>
      <c r="B21" s="54"/>
      <c r="C21" s="62"/>
      <c r="D21" s="62"/>
      <c r="E21" s="62"/>
      <c r="H21" s="57"/>
    </row>
    <row r="22" spans="1:12">
      <c r="A22" s="54"/>
      <c r="B22" s="54"/>
      <c r="C22" s="62"/>
      <c r="D22" s="62"/>
      <c r="E22" s="62"/>
      <c r="H22" s="57"/>
    </row>
    <row r="23" spans="1:12" s="55" customFormat="1">
      <c r="A23" s="54"/>
      <c r="B23" s="54"/>
      <c r="C23" s="62"/>
      <c r="D23" s="62"/>
      <c r="E23" s="62"/>
    </row>
    <row r="24" spans="1:12" s="54" customFormat="1">
      <c r="C24" s="62"/>
      <c r="D24" s="62"/>
      <c r="E24" s="62"/>
    </row>
    <row r="25" spans="1:12" s="54" customFormat="1">
      <c r="C25" s="62"/>
      <c r="D25" s="62"/>
      <c r="E25" s="62"/>
    </row>
    <row r="26" spans="1:12" s="54" customFormat="1">
      <c r="C26" s="62"/>
      <c r="D26" s="62"/>
      <c r="E26" s="62"/>
    </row>
    <row r="27" spans="1:12" s="54" customFormat="1">
      <c r="C27" s="62"/>
      <c r="D27" s="62"/>
      <c r="E27" s="62"/>
    </row>
    <row r="28" spans="1:12" s="54" customFormat="1">
      <c r="C28" s="62"/>
      <c r="D28" s="62"/>
      <c r="E28" s="62"/>
    </row>
    <row r="29" spans="1:12" s="54" customFormat="1">
      <c r="C29" s="62"/>
      <c r="D29" s="62"/>
      <c r="E29" s="62"/>
    </row>
    <row r="30" spans="1:12" s="54" customFormat="1">
      <c r="A30" s="64"/>
      <c r="B30" s="64"/>
      <c r="C30" s="63"/>
      <c r="D30" s="63"/>
      <c r="E30" s="63"/>
    </row>
    <row r="31" spans="1:12" s="54" customFormat="1">
      <c r="A31" s="44"/>
      <c r="B31" s="44"/>
      <c r="C31" s="63"/>
      <c r="D31" s="63"/>
      <c r="E31" s="63"/>
    </row>
    <row r="32" spans="1:12" s="54" customFormat="1">
      <c r="A32" s="44"/>
      <c r="B32" s="44"/>
      <c r="C32" s="44"/>
      <c r="D32" s="44"/>
      <c r="E32" s="44"/>
    </row>
    <row r="33" spans="1:7" s="54" customFormat="1">
      <c r="A33" s="44"/>
      <c r="B33" s="44"/>
      <c r="C33" s="44"/>
      <c r="D33" s="44"/>
      <c r="E33" s="44"/>
    </row>
    <row r="34" spans="1:7" s="54" customFormat="1">
      <c r="A34" s="44"/>
      <c r="B34" s="44"/>
      <c r="C34" s="44"/>
      <c r="D34" s="44"/>
      <c r="E34" s="44"/>
    </row>
    <row r="35" spans="1:7" s="54" customFormat="1">
      <c r="A35" s="44"/>
      <c r="B35" s="44"/>
      <c r="C35" s="44"/>
      <c r="D35" s="44"/>
      <c r="E35" s="44"/>
    </row>
    <row r="36" spans="1:7" s="54" customFormat="1">
      <c r="A36" s="44"/>
      <c r="B36" s="44"/>
      <c r="C36" s="44"/>
      <c r="D36" s="44"/>
      <c r="E36" s="44"/>
    </row>
    <row r="37" spans="1:7" s="64" customFormat="1">
      <c r="A37" s="44"/>
      <c r="B37" s="44"/>
      <c r="C37" s="44"/>
      <c r="D37" s="44"/>
      <c r="E37" s="44"/>
      <c r="F37" s="54"/>
      <c r="G37" s="54"/>
    </row>
  </sheetData>
  <mergeCells count="6">
    <mergeCell ref="C2:E2"/>
    <mergeCell ref="D11:E11"/>
    <mergeCell ref="A11:B11"/>
    <mergeCell ref="A9:B9"/>
    <mergeCell ref="A4:F4"/>
    <mergeCell ref="A7:A8"/>
  </mergeCells>
  <phoneticPr fontId="18" type="noConversion"/>
  <printOptions horizontalCentered="1"/>
  <pageMargins left="0.59055118110236227" right="0.39370078740157483" top="0.47244094488188981" bottom="0.39370078740157483" header="0" footer="0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topLeftCell="A10" workbookViewId="0">
      <selection activeCell="C2" sqref="C2:E2"/>
    </sheetView>
  </sheetViews>
  <sheetFormatPr defaultRowHeight="12.75"/>
  <cols>
    <col min="1" max="1" width="6.6640625" customWidth="1"/>
    <col min="2" max="2" width="38.1640625" customWidth="1"/>
    <col min="3" max="3" width="16.6640625" customWidth="1"/>
    <col min="4" max="4" width="16.33203125" customWidth="1"/>
    <col min="5" max="5" width="14.83203125" customWidth="1"/>
  </cols>
  <sheetData>
    <row r="1" spans="1:5" ht="16.5">
      <c r="A1" s="39"/>
      <c r="B1" s="39"/>
      <c r="C1" s="276"/>
      <c r="D1" s="277" t="s">
        <v>366</v>
      </c>
      <c r="E1" s="278"/>
    </row>
    <row r="2" spans="1:5" ht="93.6" customHeight="1">
      <c r="A2" s="46"/>
      <c r="B2" s="46"/>
      <c r="C2" s="393" t="s">
        <v>500</v>
      </c>
      <c r="D2" s="393"/>
      <c r="E2" s="393"/>
    </row>
    <row r="3" spans="1:5" ht="73.150000000000006" customHeight="1">
      <c r="A3" s="392" t="s">
        <v>429</v>
      </c>
      <c r="B3" s="392"/>
      <c r="C3" s="392"/>
      <c r="D3" s="392"/>
      <c r="E3" s="392"/>
    </row>
    <row r="4" spans="1:5" ht="22.5">
      <c r="A4" s="48"/>
      <c r="B4" s="48"/>
      <c r="C4" s="48"/>
      <c r="D4" s="48"/>
      <c r="E4" s="49" t="s">
        <v>134</v>
      </c>
    </row>
    <row r="5" spans="1:5" ht="31.5">
      <c r="A5" s="264" t="s">
        <v>367</v>
      </c>
      <c r="B5" s="264" t="s">
        <v>368</v>
      </c>
      <c r="C5" s="265" t="s">
        <v>97</v>
      </c>
      <c r="D5" s="265" t="s">
        <v>137</v>
      </c>
      <c r="E5" s="265" t="s">
        <v>138</v>
      </c>
    </row>
    <row r="6" spans="1:5" ht="121.9" customHeight="1">
      <c r="A6" s="266">
        <v>1</v>
      </c>
      <c r="B6" s="267" t="s">
        <v>369</v>
      </c>
      <c r="C6" s="268">
        <v>30000</v>
      </c>
      <c r="D6" s="268">
        <v>30000</v>
      </c>
      <c r="E6" s="268"/>
    </row>
    <row r="7" spans="1:5" ht="15.75">
      <c r="A7" s="264"/>
      <c r="B7" s="269" t="s">
        <v>370</v>
      </c>
      <c r="C7" s="270"/>
      <c r="D7" s="270"/>
      <c r="E7" s="270"/>
    </row>
    <row r="8" spans="1:5" ht="107.45" customHeight="1">
      <c r="A8" s="271" t="s">
        <v>371</v>
      </c>
      <c r="B8" s="269" t="s">
        <v>372</v>
      </c>
      <c r="C8" s="270">
        <v>30000</v>
      </c>
      <c r="D8" s="270">
        <v>30000</v>
      </c>
      <c r="E8" s="270"/>
    </row>
    <row r="9" spans="1:5" ht="126">
      <c r="A9" s="266">
        <v>2</v>
      </c>
      <c r="B9" s="272" t="s">
        <v>373</v>
      </c>
      <c r="C9" s="273">
        <f>C11+C12</f>
        <v>30000</v>
      </c>
      <c r="D9" s="273">
        <f>D11+D12</f>
        <v>30000</v>
      </c>
      <c r="E9" s="273"/>
    </row>
    <row r="10" spans="1:5" ht="15.75">
      <c r="A10" s="271"/>
      <c r="B10" s="269" t="s">
        <v>370</v>
      </c>
      <c r="C10" s="274"/>
      <c r="D10" s="270"/>
      <c r="E10" s="270"/>
    </row>
    <row r="11" spans="1:5" ht="94.5">
      <c r="A11" s="271" t="s">
        <v>375</v>
      </c>
      <c r="B11" s="265" t="s">
        <v>377</v>
      </c>
      <c r="C11" s="274">
        <v>20000</v>
      </c>
      <c r="D11" s="270">
        <v>20000</v>
      </c>
      <c r="E11" s="270"/>
    </row>
    <row r="12" spans="1:5" ht="55.9" customHeight="1">
      <c r="A12" s="271" t="s">
        <v>376</v>
      </c>
      <c r="B12" s="275" t="s">
        <v>374</v>
      </c>
      <c r="C12" s="274">
        <v>10000</v>
      </c>
      <c r="D12" s="270">
        <v>10000</v>
      </c>
      <c r="E12" s="270"/>
    </row>
    <row r="13" spans="1:5" ht="63.6" customHeight="1">
      <c r="A13" s="294" t="s">
        <v>54</v>
      </c>
      <c r="B13" s="295" t="s">
        <v>386</v>
      </c>
      <c r="C13" s="273">
        <v>19085</v>
      </c>
      <c r="D13" s="268">
        <v>19085</v>
      </c>
      <c r="E13" s="268"/>
    </row>
    <row r="14" spans="1:5" ht="35.450000000000003" customHeight="1">
      <c r="A14" s="271"/>
      <c r="B14" s="269" t="s">
        <v>370</v>
      </c>
      <c r="C14" s="274"/>
      <c r="D14" s="270"/>
      <c r="E14" s="270"/>
    </row>
    <row r="15" spans="1:5" ht="129.6" customHeight="1">
      <c r="A15" s="271"/>
      <c r="B15" s="275" t="s">
        <v>463</v>
      </c>
      <c r="C15" s="274">
        <v>19085</v>
      </c>
      <c r="D15" s="270">
        <v>19085</v>
      </c>
      <c r="E15" s="270"/>
    </row>
    <row r="16" spans="1:5" ht="15.75">
      <c r="A16" s="264"/>
      <c r="B16" s="272" t="s">
        <v>139</v>
      </c>
      <c r="C16" s="273">
        <f>C6+C9+C13</f>
        <v>79085</v>
      </c>
      <c r="D16" s="273">
        <f>D6+D9+D13</f>
        <v>79085</v>
      </c>
      <c r="E16" s="273">
        <f>E6+E9+E13</f>
        <v>0</v>
      </c>
    </row>
    <row r="17" spans="1:5" ht="18.75">
      <c r="A17" s="44"/>
      <c r="B17" s="44"/>
      <c r="C17" s="56"/>
      <c r="D17" s="56"/>
      <c r="E17" s="56"/>
    </row>
    <row r="18" spans="1:5" ht="18.75">
      <c r="A18" s="388" t="s">
        <v>64</v>
      </c>
      <c r="B18" s="388"/>
      <c r="C18" s="70"/>
      <c r="D18" s="387" t="s">
        <v>65</v>
      </c>
      <c r="E18" s="387"/>
    </row>
  </sheetData>
  <mergeCells count="4">
    <mergeCell ref="A3:E3"/>
    <mergeCell ref="A18:B18"/>
    <mergeCell ref="D18:E18"/>
    <mergeCell ref="C2:E2"/>
  </mergeCells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1"/>
  <sheetViews>
    <sheetView topLeftCell="A13" workbookViewId="0">
      <selection activeCell="F1" sqref="F1:I3"/>
    </sheetView>
  </sheetViews>
  <sheetFormatPr defaultRowHeight="12.75"/>
  <cols>
    <col min="1" max="1" width="14.6640625" customWidth="1"/>
    <col min="2" max="2" width="14.1640625" customWidth="1"/>
    <col min="3" max="3" width="12.1640625" customWidth="1"/>
    <col min="4" max="4" width="39.1640625" customWidth="1"/>
    <col min="5" max="5" width="43.1640625" customWidth="1"/>
    <col min="6" max="6" width="23.1640625" customWidth="1"/>
    <col min="7" max="7" width="17" customWidth="1"/>
    <col min="8" max="8" width="22.1640625" customWidth="1"/>
    <col min="9" max="9" width="21.6640625" customWidth="1"/>
  </cols>
  <sheetData>
    <row r="1" spans="1:9" ht="12.75" customHeight="1">
      <c r="F1" s="399" t="s">
        <v>501</v>
      </c>
      <c r="G1" s="343"/>
      <c r="H1" s="343"/>
      <c r="I1" s="343"/>
    </row>
    <row r="2" spans="1:9">
      <c r="F2" s="343"/>
      <c r="G2" s="343"/>
      <c r="H2" s="343"/>
      <c r="I2" s="343"/>
    </row>
    <row r="3" spans="1:9" ht="36.75" customHeight="1">
      <c r="F3" s="343"/>
      <c r="G3" s="343"/>
      <c r="H3" s="343"/>
      <c r="I3" s="343"/>
    </row>
    <row r="4" spans="1:9" ht="18" customHeight="1">
      <c r="A4" s="394" t="s">
        <v>297</v>
      </c>
      <c r="B4" s="394"/>
      <c r="C4" s="394"/>
      <c r="D4" s="394"/>
      <c r="E4" s="394"/>
      <c r="F4" s="394"/>
      <c r="G4" s="394"/>
      <c r="H4" s="394"/>
      <c r="I4" s="394"/>
    </row>
    <row r="5" spans="1:9" ht="18.75">
      <c r="A5" s="144"/>
      <c r="B5" s="144"/>
      <c r="C5" s="144"/>
      <c r="D5" s="144"/>
      <c r="E5" s="144"/>
      <c r="F5" s="144"/>
      <c r="G5" s="144"/>
      <c r="H5" s="144"/>
      <c r="I5" s="145" t="s">
        <v>141</v>
      </c>
    </row>
    <row r="6" spans="1:9" ht="12.75" customHeight="1">
      <c r="A6" s="397" t="s">
        <v>45</v>
      </c>
      <c r="B6" s="397" t="s">
        <v>46</v>
      </c>
      <c r="C6" s="397" t="s">
        <v>47</v>
      </c>
      <c r="D6" s="400" t="s">
        <v>48</v>
      </c>
      <c r="E6" s="395" t="s">
        <v>55</v>
      </c>
      <c r="F6" s="395" t="s">
        <v>56</v>
      </c>
      <c r="G6" s="395" t="s">
        <v>57</v>
      </c>
      <c r="H6" s="395" t="s">
        <v>58</v>
      </c>
      <c r="I6" s="395" t="s">
        <v>59</v>
      </c>
    </row>
    <row r="7" spans="1:9" ht="119.45" customHeight="1">
      <c r="A7" s="398"/>
      <c r="B7" s="398"/>
      <c r="C7" s="398"/>
      <c r="D7" s="401"/>
      <c r="E7" s="396"/>
      <c r="F7" s="396"/>
      <c r="G7" s="396"/>
      <c r="H7" s="396"/>
      <c r="I7" s="396"/>
    </row>
    <row r="8" spans="1:9" ht="16.5" customHeight="1">
      <c r="A8" s="164" t="s">
        <v>52</v>
      </c>
      <c r="B8" s="164" t="s">
        <v>53</v>
      </c>
      <c r="C8" s="164" t="s">
        <v>54</v>
      </c>
      <c r="D8" s="149">
        <v>4</v>
      </c>
      <c r="E8" s="169">
        <v>5</v>
      </c>
      <c r="F8" s="169">
        <v>6</v>
      </c>
      <c r="G8" s="169">
        <v>7</v>
      </c>
      <c r="H8" s="169">
        <v>8</v>
      </c>
      <c r="I8" s="153">
        <v>9</v>
      </c>
    </row>
    <row r="9" spans="1:9" ht="30" customHeight="1">
      <c r="A9" s="183" t="s">
        <v>111</v>
      </c>
      <c r="B9" s="184"/>
      <c r="C9" s="185"/>
      <c r="D9" s="170" t="s">
        <v>359</v>
      </c>
      <c r="E9" s="149"/>
      <c r="F9" s="238"/>
      <c r="G9" s="238"/>
      <c r="H9" s="238">
        <f>H10</f>
        <v>14122526</v>
      </c>
      <c r="I9" s="238"/>
    </row>
    <row r="10" spans="1:9" ht="25.9" customHeight="1">
      <c r="A10" s="183" t="s">
        <v>103</v>
      </c>
      <c r="B10" s="184"/>
      <c r="C10" s="185"/>
      <c r="D10" s="170" t="s">
        <v>359</v>
      </c>
      <c r="E10" s="149"/>
      <c r="F10" s="238"/>
      <c r="G10" s="238"/>
      <c r="H10" s="238">
        <f>H12+H13+H14+H11</f>
        <v>14122526</v>
      </c>
      <c r="I10" s="238"/>
    </row>
    <row r="11" spans="1:9" ht="55.15" customHeight="1">
      <c r="A11" s="284" t="s">
        <v>449</v>
      </c>
      <c r="B11" s="284" t="s">
        <v>450</v>
      </c>
      <c r="C11" s="285" t="s">
        <v>239</v>
      </c>
      <c r="D11" s="285" t="s">
        <v>451</v>
      </c>
      <c r="E11" s="149" t="s">
        <v>455</v>
      </c>
      <c r="F11" s="238"/>
      <c r="G11" s="238"/>
      <c r="H11" s="238">
        <v>26490</v>
      </c>
      <c r="I11" s="238"/>
    </row>
    <row r="12" spans="1:9" ht="73.900000000000006" customHeight="1">
      <c r="A12" s="187" t="s">
        <v>389</v>
      </c>
      <c r="B12" s="188">
        <v>7330</v>
      </c>
      <c r="C12" s="187" t="s">
        <v>239</v>
      </c>
      <c r="D12" s="239" t="s">
        <v>388</v>
      </c>
      <c r="E12" s="237" t="s">
        <v>390</v>
      </c>
      <c r="F12" s="238"/>
      <c r="G12" s="238"/>
      <c r="H12" s="238">
        <v>300000</v>
      </c>
      <c r="I12" s="238"/>
    </row>
    <row r="13" spans="1:9" ht="73.150000000000006" customHeight="1">
      <c r="A13" s="187"/>
      <c r="B13" s="188"/>
      <c r="C13" s="291"/>
      <c r="D13" s="291"/>
      <c r="E13" s="149" t="s">
        <v>452</v>
      </c>
      <c r="F13" s="238"/>
      <c r="G13" s="238"/>
      <c r="H13" s="238">
        <v>96036</v>
      </c>
      <c r="I13" s="238"/>
    </row>
    <row r="14" spans="1:9" ht="62.45" customHeight="1">
      <c r="A14" s="187" t="s">
        <v>74</v>
      </c>
      <c r="B14" s="188">
        <v>7640</v>
      </c>
      <c r="C14" s="255" t="s">
        <v>76</v>
      </c>
      <c r="D14" s="255" t="s">
        <v>77</v>
      </c>
      <c r="E14" s="149" t="s">
        <v>409</v>
      </c>
      <c r="F14" s="238"/>
      <c r="G14" s="238"/>
      <c r="H14" s="238">
        <v>13700000</v>
      </c>
      <c r="I14" s="238"/>
    </row>
    <row r="15" spans="1:9" ht="39" customHeight="1">
      <c r="A15" s="189" t="s">
        <v>221</v>
      </c>
      <c r="B15" s="184"/>
      <c r="C15" s="185"/>
      <c r="D15" s="186" t="s">
        <v>182</v>
      </c>
      <c r="E15" s="149"/>
      <c r="F15" s="238"/>
      <c r="G15" s="238"/>
      <c r="H15" s="238">
        <f>H17</f>
        <v>1264020</v>
      </c>
      <c r="I15" s="238"/>
    </row>
    <row r="16" spans="1:9" ht="44.45" customHeight="1">
      <c r="A16" s="189" t="s">
        <v>222</v>
      </c>
      <c r="B16" s="184"/>
      <c r="C16" s="185"/>
      <c r="D16" s="186" t="s">
        <v>182</v>
      </c>
      <c r="E16" s="149"/>
      <c r="F16" s="238"/>
      <c r="G16" s="238"/>
      <c r="H16" s="238">
        <f>H15</f>
        <v>1264020</v>
      </c>
      <c r="I16" s="238"/>
    </row>
    <row r="17" spans="1:9" ht="95.25" customHeight="1">
      <c r="A17" s="292" t="s">
        <v>459</v>
      </c>
      <c r="B17" s="292" t="s">
        <v>460</v>
      </c>
      <c r="C17" s="293" t="s">
        <v>239</v>
      </c>
      <c r="D17" s="293" t="s">
        <v>461</v>
      </c>
      <c r="E17" s="149" t="s">
        <v>462</v>
      </c>
      <c r="F17" s="238"/>
      <c r="G17" s="238"/>
      <c r="H17" s="238">
        <v>1264020</v>
      </c>
      <c r="I17" s="238"/>
    </row>
    <row r="18" spans="1:9" ht="21.6" customHeight="1">
      <c r="A18" s="162"/>
      <c r="B18" s="162"/>
      <c r="C18" s="162"/>
      <c r="D18" s="162" t="s">
        <v>97</v>
      </c>
      <c r="E18" s="162"/>
      <c r="F18" s="240"/>
      <c r="G18" s="240"/>
      <c r="H18" s="240">
        <f>H9+H15</f>
        <v>15386546</v>
      </c>
      <c r="I18" s="240"/>
    </row>
    <row r="20" spans="1:9" ht="18.75">
      <c r="D20" s="139" t="s">
        <v>64</v>
      </c>
      <c r="E20" s="139"/>
      <c r="F20" s="139"/>
      <c r="G20" s="139"/>
      <c r="H20" s="139" t="s">
        <v>65</v>
      </c>
    </row>
    <row r="21" spans="1:9" ht="18.75">
      <c r="D21" s="139"/>
      <c r="E21" s="139"/>
      <c r="F21" s="139"/>
      <c r="G21" s="139"/>
      <c r="H21" s="139"/>
    </row>
  </sheetData>
  <mergeCells count="11">
    <mergeCell ref="F1:I3"/>
    <mergeCell ref="D6:D7"/>
    <mergeCell ref="E6:E7"/>
    <mergeCell ref="F6:F7"/>
    <mergeCell ref="G6:G7"/>
    <mergeCell ref="H6:H7"/>
    <mergeCell ref="A4:I4"/>
    <mergeCell ref="I6:I7"/>
    <mergeCell ref="A6:A7"/>
    <mergeCell ref="B6:B7"/>
    <mergeCell ref="C6:C7"/>
  </mergeCells>
  <phoneticPr fontId="0" type="noConversion"/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view="pageBreakPreview" topLeftCell="B33" zoomScale="75" zoomScaleNormal="100" zoomScaleSheetLayoutView="100" workbookViewId="0">
      <selection activeCell="J12" sqref="J12"/>
    </sheetView>
  </sheetViews>
  <sheetFormatPr defaultColWidth="9.1640625" defaultRowHeight="12.75"/>
  <cols>
    <col min="1" max="1" width="3.83203125" style="3" hidden="1" customWidth="1"/>
    <col min="2" max="2" width="16.5" style="28" customWidth="1"/>
    <col min="3" max="3" width="15.5" style="28" customWidth="1"/>
    <col min="4" max="4" width="17.83203125" style="28" customWidth="1"/>
    <col min="5" max="5" width="54" style="3" customWidth="1"/>
    <col min="6" max="6" width="47.1640625" style="3" customWidth="1"/>
    <col min="7" max="7" width="24.5" style="3" customWidth="1"/>
    <col min="8" max="9" width="21.1640625" style="3" customWidth="1"/>
    <col min="10" max="10" width="16.1640625" style="2" customWidth="1"/>
    <col min="11" max="11" width="19.1640625" style="2" customWidth="1"/>
    <col min="12" max="12" width="0.1640625" style="2" customWidth="1"/>
    <col min="13" max="13" width="9.1640625" style="2" hidden="1" customWidth="1"/>
    <col min="14" max="15" width="9.1640625" style="2"/>
    <col min="16" max="16" width="18.5" style="2" customWidth="1"/>
    <col min="17" max="16384" width="9.1640625" style="2"/>
  </cols>
  <sheetData>
    <row r="1" spans="1:11" s="24" customFormat="1" ht="13.5" customHeight="1">
      <c r="A1" s="23"/>
      <c r="B1" s="405"/>
      <c r="C1" s="405"/>
      <c r="D1" s="405"/>
      <c r="E1" s="405"/>
      <c r="F1" s="405"/>
      <c r="G1" s="405"/>
      <c r="H1" s="405"/>
      <c r="I1" s="405"/>
    </row>
    <row r="2" spans="1:11" ht="72.75" customHeight="1">
      <c r="E2" s="1"/>
      <c r="G2" s="406" t="s">
        <v>502</v>
      </c>
      <c r="H2" s="406"/>
      <c r="I2" s="406"/>
    </row>
    <row r="3" spans="1:11" ht="61.5" customHeight="1">
      <c r="A3" s="1"/>
      <c r="B3" s="407" t="s">
        <v>358</v>
      </c>
      <c r="C3" s="408"/>
      <c r="D3" s="408"/>
      <c r="E3" s="408"/>
      <c r="F3" s="408"/>
      <c r="G3" s="408"/>
      <c r="H3" s="408"/>
      <c r="I3" s="408"/>
    </row>
    <row r="4" spans="1:11" ht="18.75">
      <c r="B4" s="29"/>
      <c r="C4" s="30"/>
      <c r="D4" s="30"/>
      <c r="E4" s="4"/>
      <c r="F4" s="36"/>
      <c r="G4" s="36"/>
      <c r="H4" s="37"/>
      <c r="I4" s="27" t="s">
        <v>134</v>
      </c>
    </row>
    <row r="5" spans="1:11" ht="82.15" customHeight="1">
      <c r="A5" s="31"/>
      <c r="B5" s="397" t="s">
        <v>45</v>
      </c>
      <c r="C5" s="397" t="s">
        <v>46</v>
      </c>
      <c r="D5" s="397" t="s">
        <v>47</v>
      </c>
      <c r="E5" s="400" t="s">
        <v>48</v>
      </c>
      <c r="F5" s="404" t="s">
        <v>49</v>
      </c>
      <c r="G5" s="409" t="s">
        <v>50</v>
      </c>
      <c r="H5" s="404" t="s">
        <v>83</v>
      </c>
      <c r="I5" s="411" t="s">
        <v>95</v>
      </c>
      <c r="J5" s="404" t="s">
        <v>96</v>
      </c>
      <c r="K5" s="404"/>
    </row>
    <row r="6" spans="1:11" s="22" customFormat="1" ht="38.450000000000003" customHeight="1">
      <c r="A6" s="21"/>
      <c r="B6" s="398"/>
      <c r="C6" s="398"/>
      <c r="D6" s="398"/>
      <c r="E6" s="401"/>
      <c r="F6" s="404"/>
      <c r="G6" s="410"/>
      <c r="H6" s="404"/>
      <c r="I6" s="411"/>
      <c r="J6" s="165" t="s">
        <v>84</v>
      </c>
      <c r="K6" s="165" t="s">
        <v>51</v>
      </c>
    </row>
    <row r="7" spans="1:11" ht="28.5" customHeight="1">
      <c r="B7" s="166" t="s">
        <v>52</v>
      </c>
      <c r="C7" s="166" t="s">
        <v>53</v>
      </c>
      <c r="D7" s="166" t="s">
        <v>54</v>
      </c>
      <c r="E7" s="167">
        <v>4</v>
      </c>
      <c r="F7" s="165">
        <v>5</v>
      </c>
      <c r="G7" s="168">
        <v>6</v>
      </c>
      <c r="H7" s="165">
        <v>7</v>
      </c>
      <c r="I7" s="168">
        <v>8</v>
      </c>
      <c r="J7" s="165">
        <v>9</v>
      </c>
      <c r="K7" s="165">
        <v>10</v>
      </c>
    </row>
    <row r="8" spans="1:11" ht="51" customHeight="1">
      <c r="B8" s="157" t="s">
        <v>111</v>
      </c>
      <c r="C8" s="158"/>
      <c r="D8" s="159"/>
      <c r="E8" s="170" t="s">
        <v>359</v>
      </c>
      <c r="F8" s="165"/>
      <c r="G8" s="168"/>
      <c r="H8" s="181">
        <f>H9</f>
        <v>19329497</v>
      </c>
      <c r="I8" s="181">
        <f>I9</f>
        <v>4925343</v>
      </c>
      <c r="J8" s="181">
        <f>J9</f>
        <v>14404154</v>
      </c>
      <c r="K8" s="181">
        <f>K9</f>
        <v>14355154</v>
      </c>
    </row>
    <row r="9" spans="1:11" ht="54" customHeight="1">
      <c r="B9" s="157" t="s">
        <v>103</v>
      </c>
      <c r="C9" s="158"/>
      <c r="D9" s="159"/>
      <c r="E9" s="170" t="s">
        <v>359</v>
      </c>
      <c r="F9" s="165"/>
      <c r="G9" s="168"/>
      <c r="H9" s="181">
        <f>H10+H11+H12+H14+H15+H16+H17+H18+H19+H20+H22+H23+H24+H25+H26+H27+H21+H28+H13</f>
        <v>19329497</v>
      </c>
      <c r="I9" s="181">
        <f>I10+I11+I12+I14+I15+I16+I17+I18+I19+I20+I22+I23+I24+I25+I26+I27+I21+I28+I13</f>
        <v>4925343</v>
      </c>
      <c r="J9" s="181">
        <f>J10+J11+J12+J14+J15+J16+J17+J18+J19+J20+J22+J23+J24+J25+J26+J27+J21+J28+J13</f>
        <v>14404154</v>
      </c>
      <c r="K9" s="181">
        <f>K10+K11+K12+K14+K15+K16+K17+K18+K19+K20+K22+K23+K24+K25+K26+K27+K21+K28+K13</f>
        <v>14355154</v>
      </c>
    </row>
    <row r="10" spans="1:11" ht="121.5" customHeight="1">
      <c r="B10" s="202" t="s">
        <v>116</v>
      </c>
      <c r="C10" s="202" t="s">
        <v>124</v>
      </c>
      <c r="D10" s="203" t="s">
        <v>117</v>
      </c>
      <c r="E10" s="203" t="s">
        <v>200</v>
      </c>
      <c r="F10" s="204" t="s">
        <v>290</v>
      </c>
      <c r="G10" s="205" t="s">
        <v>301</v>
      </c>
      <c r="H10" s="206">
        <v>302768</v>
      </c>
      <c r="I10" s="207">
        <v>302768</v>
      </c>
      <c r="J10" s="208"/>
      <c r="K10" s="208"/>
    </row>
    <row r="11" spans="1:11" ht="114" customHeight="1">
      <c r="B11" s="209" t="s">
        <v>213</v>
      </c>
      <c r="C11" s="202">
        <v>2111</v>
      </c>
      <c r="D11" s="203" t="s">
        <v>266</v>
      </c>
      <c r="E11" s="203" t="s">
        <v>210</v>
      </c>
      <c r="F11" s="204" t="s">
        <v>290</v>
      </c>
      <c r="G11" s="205" t="s">
        <v>301</v>
      </c>
      <c r="H11" s="206">
        <v>30800</v>
      </c>
      <c r="I11" s="207">
        <v>30800</v>
      </c>
      <c r="J11" s="208"/>
      <c r="K11" s="208"/>
    </row>
    <row r="12" spans="1:11" ht="116.25" customHeight="1">
      <c r="B12" s="310" t="s">
        <v>213</v>
      </c>
      <c r="C12" s="201" t="s">
        <v>271</v>
      </c>
      <c r="D12" s="311" t="s">
        <v>266</v>
      </c>
      <c r="E12" s="311" t="s">
        <v>210</v>
      </c>
      <c r="F12" s="312" t="s">
        <v>67</v>
      </c>
      <c r="G12" s="205" t="s">
        <v>302</v>
      </c>
      <c r="H12" s="206">
        <f>I12+J12</f>
        <v>1201076</v>
      </c>
      <c r="I12" s="207">
        <v>1140306</v>
      </c>
      <c r="J12" s="208">
        <v>60770</v>
      </c>
      <c r="K12" s="208">
        <v>60770</v>
      </c>
    </row>
    <row r="13" spans="1:11" ht="116.25" customHeight="1">
      <c r="B13" s="282" t="s">
        <v>214</v>
      </c>
      <c r="C13" s="282" t="s">
        <v>215</v>
      </c>
      <c r="D13" s="283" t="s">
        <v>194</v>
      </c>
      <c r="E13" s="283" t="s">
        <v>211</v>
      </c>
      <c r="F13" s="312" t="s">
        <v>480</v>
      </c>
      <c r="G13" s="205" t="s">
        <v>481</v>
      </c>
      <c r="H13" s="206">
        <v>40000</v>
      </c>
      <c r="I13" s="207">
        <v>40000</v>
      </c>
      <c r="J13" s="208"/>
      <c r="K13" s="208"/>
    </row>
    <row r="14" spans="1:11" ht="153.75" customHeight="1">
      <c r="B14" s="210" t="s">
        <v>235</v>
      </c>
      <c r="C14" s="210">
        <v>2152</v>
      </c>
      <c r="D14" s="211" t="s">
        <v>194</v>
      </c>
      <c r="E14" s="138" t="s">
        <v>234</v>
      </c>
      <c r="F14" s="204" t="s">
        <v>197</v>
      </c>
      <c r="G14" s="205" t="s">
        <v>303</v>
      </c>
      <c r="H14" s="206">
        <f>I14+J14</f>
        <v>199000</v>
      </c>
      <c r="I14" s="207">
        <v>199000</v>
      </c>
      <c r="J14" s="208"/>
      <c r="K14" s="208"/>
    </row>
    <row r="15" spans="1:11" ht="92.45" customHeight="1">
      <c r="B15" s="152" t="s">
        <v>236</v>
      </c>
      <c r="C15" s="210">
        <v>3242</v>
      </c>
      <c r="D15" s="136">
        <v>1090</v>
      </c>
      <c r="E15" s="138" t="s">
        <v>203</v>
      </c>
      <c r="F15" s="204" t="s">
        <v>174</v>
      </c>
      <c r="G15" s="205" t="s">
        <v>305</v>
      </c>
      <c r="H15" s="206">
        <f>I15+J15</f>
        <v>505000</v>
      </c>
      <c r="I15" s="207">
        <v>505000</v>
      </c>
      <c r="J15" s="208"/>
      <c r="K15" s="208"/>
    </row>
    <row r="16" spans="1:11" ht="330.75" customHeight="1">
      <c r="B16" s="152" t="s">
        <v>236</v>
      </c>
      <c r="C16" s="210">
        <v>3242</v>
      </c>
      <c r="D16" s="136">
        <v>1090</v>
      </c>
      <c r="E16" s="138" t="s">
        <v>203</v>
      </c>
      <c r="F16" s="204" t="s">
        <v>430</v>
      </c>
      <c r="G16" s="205" t="s">
        <v>306</v>
      </c>
      <c r="H16" s="206">
        <f>I16+J16</f>
        <v>200000</v>
      </c>
      <c r="I16" s="207">
        <v>200000</v>
      </c>
      <c r="J16" s="208"/>
      <c r="K16" s="208"/>
    </row>
    <row r="17" spans="2:11" ht="58.15" customHeight="1">
      <c r="B17" s="210" t="s">
        <v>209</v>
      </c>
      <c r="C17" s="210">
        <v>4082</v>
      </c>
      <c r="D17" s="211" t="s">
        <v>127</v>
      </c>
      <c r="E17" s="138" t="s">
        <v>201</v>
      </c>
      <c r="F17" s="204" t="s">
        <v>267</v>
      </c>
      <c r="G17" s="205" t="s">
        <v>304</v>
      </c>
      <c r="H17" s="206">
        <f>I17+J17</f>
        <v>1287900</v>
      </c>
      <c r="I17" s="207">
        <v>1287900</v>
      </c>
      <c r="J17" s="208"/>
      <c r="K17" s="208"/>
    </row>
    <row r="18" spans="2:11" ht="111.75" customHeight="1">
      <c r="B18" s="209" t="s">
        <v>232</v>
      </c>
      <c r="C18" s="202">
        <v>6030</v>
      </c>
      <c r="D18" s="203" t="s">
        <v>130</v>
      </c>
      <c r="E18" s="203" t="s">
        <v>231</v>
      </c>
      <c r="F18" s="204" t="s">
        <v>290</v>
      </c>
      <c r="G18" s="205" t="s">
        <v>301</v>
      </c>
      <c r="H18" s="206">
        <v>62869</v>
      </c>
      <c r="I18" s="207">
        <v>62869</v>
      </c>
      <c r="J18" s="208"/>
      <c r="K18" s="208"/>
    </row>
    <row r="19" spans="2:11" ht="84" customHeight="1">
      <c r="B19" s="210" t="s">
        <v>232</v>
      </c>
      <c r="C19" s="201">
        <v>6030</v>
      </c>
      <c r="D19" s="211" t="s">
        <v>130</v>
      </c>
      <c r="E19" s="138" t="s">
        <v>231</v>
      </c>
      <c r="F19" s="204" t="s">
        <v>247</v>
      </c>
      <c r="G19" s="205" t="s">
        <v>307</v>
      </c>
      <c r="H19" s="244">
        <v>250000</v>
      </c>
      <c r="I19" s="245">
        <v>250000</v>
      </c>
      <c r="J19" s="208"/>
      <c r="K19" s="208"/>
    </row>
    <row r="20" spans="2:11" ht="176.25" customHeight="1">
      <c r="B20" s="175" t="s">
        <v>260</v>
      </c>
      <c r="C20" s="175">
        <v>6083</v>
      </c>
      <c r="D20" s="174" t="s">
        <v>261</v>
      </c>
      <c r="E20" s="174" t="s">
        <v>347</v>
      </c>
      <c r="F20" s="204" t="s">
        <v>73</v>
      </c>
      <c r="G20" s="205" t="s">
        <v>308</v>
      </c>
      <c r="H20" s="206">
        <f>I20+J20</f>
        <v>320000</v>
      </c>
      <c r="I20" s="207"/>
      <c r="J20" s="208">
        <v>320000</v>
      </c>
      <c r="K20" s="208">
        <v>320000</v>
      </c>
    </row>
    <row r="21" spans="2:11" ht="137.44999999999999" customHeight="1">
      <c r="B21" s="282" t="s">
        <v>445</v>
      </c>
      <c r="C21" s="282" t="s">
        <v>446</v>
      </c>
      <c r="D21" s="283" t="s">
        <v>447</v>
      </c>
      <c r="E21" s="283" t="s">
        <v>448</v>
      </c>
      <c r="F21" s="204" t="s">
        <v>453</v>
      </c>
      <c r="G21" s="205" t="s">
        <v>454</v>
      </c>
      <c r="H21" s="206">
        <v>274384</v>
      </c>
      <c r="I21" s="207"/>
      <c r="J21" s="208">
        <v>274384</v>
      </c>
      <c r="K21" s="208">
        <v>274384</v>
      </c>
    </row>
    <row r="22" spans="2:11" ht="108.75" customHeight="1">
      <c r="B22" s="175" t="s">
        <v>74</v>
      </c>
      <c r="C22" s="212">
        <v>7640</v>
      </c>
      <c r="D22" s="174" t="s">
        <v>76</v>
      </c>
      <c r="E22" s="174" t="s">
        <v>77</v>
      </c>
      <c r="F22" s="204" t="s">
        <v>79</v>
      </c>
      <c r="G22" s="205" t="s">
        <v>309</v>
      </c>
      <c r="H22" s="206">
        <v>13900000</v>
      </c>
      <c r="I22" s="207">
        <v>200000</v>
      </c>
      <c r="J22" s="208">
        <v>13700000</v>
      </c>
      <c r="K22" s="208">
        <v>13700000</v>
      </c>
    </row>
    <row r="23" spans="2:11" ht="108.75" customHeight="1">
      <c r="B23" s="313" t="s">
        <v>416</v>
      </c>
      <c r="C23" s="212">
        <v>8240</v>
      </c>
      <c r="D23" s="174">
        <v>380</v>
      </c>
      <c r="E23" s="174" t="s">
        <v>398</v>
      </c>
      <c r="F23" s="204" t="s">
        <v>386</v>
      </c>
      <c r="G23" s="205" t="s">
        <v>385</v>
      </c>
      <c r="H23" s="206">
        <v>80915</v>
      </c>
      <c r="I23" s="207">
        <v>80915</v>
      </c>
      <c r="J23" s="208"/>
      <c r="K23" s="208"/>
    </row>
    <row r="24" spans="2:11" ht="132.6" customHeight="1">
      <c r="B24" s="141" t="s">
        <v>287</v>
      </c>
      <c r="C24" s="202">
        <v>8313</v>
      </c>
      <c r="D24" s="142" t="s">
        <v>289</v>
      </c>
      <c r="E24" s="142" t="s">
        <v>3</v>
      </c>
      <c r="F24" s="213" t="s">
        <v>364</v>
      </c>
      <c r="G24" s="205" t="s">
        <v>310</v>
      </c>
      <c r="H24" s="206">
        <f>I24+J24</f>
        <v>49000</v>
      </c>
      <c r="I24" s="207"/>
      <c r="J24" s="208">
        <v>49000</v>
      </c>
      <c r="K24" s="208"/>
    </row>
    <row r="25" spans="2:11" ht="123.75" customHeight="1">
      <c r="B25" s="152" t="s">
        <v>245</v>
      </c>
      <c r="C25" s="202">
        <v>9770</v>
      </c>
      <c r="D25" s="152" t="s">
        <v>133</v>
      </c>
      <c r="E25" s="214" t="s">
        <v>246</v>
      </c>
      <c r="F25" s="215" t="s">
        <v>360</v>
      </c>
      <c r="G25" s="205" t="s">
        <v>311</v>
      </c>
      <c r="H25" s="206">
        <f>I25+J25</f>
        <v>546700</v>
      </c>
      <c r="I25" s="207">
        <v>546700</v>
      </c>
      <c r="J25" s="208"/>
      <c r="K25" s="208"/>
    </row>
    <row r="26" spans="2:11" ht="123.75" customHeight="1">
      <c r="B26" s="241" t="s">
        <v>391</v>
      </c>
      <c r="C26" s="241" t="s">
        <v>392</v>
      </c>
      <c r="D26" s="242" t="s">
        <v>133</v>
      </c>
      <c r="E26" s="242" t="s">
        <v>393</v>
      </c>
      <c r="F26" s="235" t="s">
        <v>373</v>
      </c>
      <c r="G26" s="205" t="s">
        <v>387</v>
      </c>
      <c r="H26" s="206">
        <v>30000</v>
      </c>
      <c r="I26" s="207">
        <v>30000</v>
      </c>
      <c r="J26" s="208"/>
      <c r="K26" s="208"/>
    </row>
    <row r="27" spans="2:11" ht="123.75" customHeight="1">
      <c r="B27" s="241" t="s">
        <v>391</v>
      </c>
      <c r="C27" s="241" t="s">
        <v>392</v>
      </c>
      <c r="D27" s="242" t="s">
        <v>133</v>
      </c>
      <c r="E27" s="242" t="s">
        <v>393</v>
      </c>
      <c r="F27" s="107" t="s">
        <v>369</v>
      </c>
      <c r="G27" s="205" t="s">
        <v>384</v>
      </c>
      <c r="H27" s="206">
        <v>30000</v>
      </c>
      <c r="I27" s="207">
        <v>30000</v>
      </c>
      <c r="J27" s="208"/>
      <c r="K27" s="208"/>
    </row>
    <row r="28" spans="2:11" ht="123.75" customHeight="1">
      <c r="B28" s="241" t="s">
        <v>391</v>
      </c>
      <c r="C28" s="241" t="s">
        <v>392</v>
      </c>
      <c r="D28" s="242" t="s">
        <v>133</v>
      </c>
      <c r="E28" s="242" t="s">
        <v>393</v>
      </c>
      <c r="F28" s="107" t="s">
        <v>464</v>
      </c>
      <c r="G28" s="205" t="s">
        <v>385</v>
      </c>
      <c r="H28" s="206">
        <v>19085</v>
      </c>
      <c r="I28" s="207">
        <v>19085</v>
      </c>
      <c r="J28" s="208"/>
      <c r="K28" s="208"/>
    </row>
    <row r="29" spans="2:11" ht="43.15" customHeight="1">
      <c r="B29" s="130" t="s">
        <v>221</v>
      </c>
      <c r="C29" s="140"/>
      <c r="D29" s="132"/>
      <c r="E29" s="133" t="s">
        <v>182</v>
      </c>
      <c r="F29" s="107"/>
      <c r="G29" s="108"/>
      <c r="H29" s="190">
        <f>H30</f>
        <v>952417</v>
      </c>
      <c r="I29" s="190">
        <f>I30</f>
        <v>902417</v>
      </c>
      <c r="J29" s="190">
        <f>J30</f>
        <v>50000</v>
      </c>
      <c r="K29" s="190">
        <f>K30</f>
        <v>50000</v>
      </c>
    </row>
    <row r="30" spans="2:11" ht="41.45" customHeight="1">
      <c r="B30" s="130" t="s">
        <v>222</v>
      </c>
      <c r="C30" s="131"/>
      <c r="D30" s="132"/>
      <c r="E30" s="133" t="s">
        <v>182</v>
      </c>
      <c r="F30" s="107"/>
      <c r="G30" s="108"/>
      <c r="H30" s="190">
        <f>H31+H32+H33+H34+H35</f>
        <v>952417</v>
      </c>
      <c r="I30" s="190">
        <f>I31+I32+I33+I34+I35</f>
        <v>902417</v>
      </c>
      <c r="J30" s="190">
        <f>J31+J32+J33+J34+J35</f>
        <v>50000</v>
      </c>
      <c r="K30" s="190">
        <f>K31+K32+K33+K34+K35</f>
        <v>50000</v>
      </c>
    </row>
    <row r="31" spans="2:11" ht="142.5" customHeight="1">
      <c r="B31" s="209" t="s">
        <v>223</v>
      </c>
      <c r="C31" s="202">
        <v>1020</v>
      </c>
      <c r="D31" s="203" t="s">
        <v>183</v>
      </c>
      <c r="E31" s="203" t="s">
        <v>298</v>
      </c>
      <c r="F31" s="204" t="s">
        <v>290</v>
      </c>
      <c r="G31" s="205" t="s">
        <v>301</v>
      </c>
      <c r="H31" s="206">
        <v>266563</v>
      </c>
      <c r="I31" s="207">
        <v>266563</v>
      </c>
      <c r="J31" s="208"/>
      <c r="K31" s="208"/>
    </row>
    <row r="32" spans="2:11" ht="141.75" customHeight="1">
      <c r="B32" s="210" t="s">
        <v>227</v>
      </c>
      <c r="C32" s="216">
        <v>3140</v>
      </c>
      <c r="D32" s="217">
        <v>1040</v>
      </c>
      <c r="E32" s="138" t="s">
        <v>120</v>
      </c>
      <c r="F32" s="204" t="s">
        <v>265</v>
      </c>
      <c r="G32" s="205" t="s">
        <v>312</v>
      </c>
      <c r="H32" s="206">
        <f>I32+J32</f>
        <v>199000</v>
      </c>
      <c r="I32" s="207">
        <v>199000</v>
      </c>
      <c r="J32" s="208"/>
      <c r="K32" s="208"/>
    </row>
    <row r="33" spans="2:16" ht="96" customHeight="1">
      <c r="B33" s="210" t="s">
        <v>228</v>
      </c>
      <c r="C33" s="210">
        <v>5011</v>
      </c>
      <c r="D33" s="211" t="s">
        <v>129</v>
      </c>
      <c r="E33" s="138" t="s">
        <v>128</v>
      </c>
      <c r="F33" s="204" t="s">
        <v>179</v>
      </c>
      <c r="G33" s="205" t="s">
        <v>313</v>
      </c>
      <c r="H33" s="206">
        <f>I33+J33</f>
        <v>102200</v>
      </c>
      <c r="I33" s="207">
        <v>102200</v>
      </c>
      <c r="J33" s="208"/>
      <c r="K33" s="208"/>
    </row>
    <row r="34" spans="2:16" ht="105" customHeight="1">
      <c r="B34" s="141" t="s">
        <v>17</v>
      </c>
      <c r="C34" s="202">
        <v>5053</v>
      </c>
      <c r="D34" s="142" t="s">
        <v>129</v>
      </c>
      <c r="E34" s="303" t="s">
        <v>19</v>
      </c>
      <c r="F34" s="204" t="s">
        <v>179</v>
      </c>
      <c r="G34" s="205" t="s">
        <v>313</v>
      </c>
      <c r="H34" s="206">
        <v>184654</v>
      </c>
      <c r="I34" s="207">
        <v>184654</v>
      </c>
      <c r="J34" s="208"/>
      <c r="K34" s="208"/>
      <c r="L34" s="297"/>
    </row>
    <row r="35" spans="2:16" ht="82.5" customHeight="1">
      <c r="B35" s="210" t="s">
        <v>229</v>
      </c>
      <c r="C35" s="210">
        <v>5062</v>
      </c>
      <c r="D35" s="211" t="s">
        <v>129</v>
      </c>
      <c r="E35" s="138" t="s">
        <v>196</v>
      </c>
      <c r="F35" s="204" t="s">
        <v>179</v>
      </c>
      <c r="G35" s="205" t="s">
        <v>313</v>
      </c>
      <c r="H35" s="206">
        <f>I35+J35</f>
        <v>200000</v>
      </c>
      <c r="I35" s="207">
        <v>150000</v>
      </c>
      <c r="J35" s="208">
        <v>50000</v>
      </c>
      <c r="K35" s="208">
        <v>50000</v>
      </c>
    </row>
    <row r="36" spans="2:16" ht="58.9" customHeight="1">
      <c r="B36" s="130">
        <v>1000000</v>
      </c>
      <c r="C36" s="106"/>
      <c r="D36" s="132"/>
      <c r="E36" s="133" t="s">
        <v>178</v>
      </c>
      <c r="F36" s="107"/>
      <c r="G36" s="108"/>
      <c r="H36" s="190">
        <f t="shared" ref="H36:K37" si="0">H37</f>
        <v>2000</v>
      </c>
      <c r="I36" s="190">
        <f t="shared" si="0"/>
        <v>2000</v>
      </c>
      <c r="J36" s="190">
        <f t="shared" si="0"/>
        <v>0</v>
      </c>
      <c r="K36" s="190">
        <f t="shared" si="0"/>
        <v>0</v>
      </c>
    </row>
    <row r="37" spans="2:16" ht="53.45" customHeight="1">
      <c r="B37" s="130">
        <v>1010000</v>
      </c>
      <c r="C37" s="131"/>
      <c r="D37" s="132"/>
      <c r="E37" s="133" t="s">
        <v>178</v>
      </c>
      <c r="F37" s="107"/>
      <c r="G37" s="108"/>
      <c r="H37" s="190">
        <f t="shared" si="0"/>
        <v>2000</v>
      </c>
      <c r="I37" s="190">
        <f t="shared" si="0"/>
        <v>2000</v>
      </c>
      <c r="J37" s="190">
        <f t="shared" si="0"/>
        <v>0</v>
      </c>
      <c r="K37" s="190">
        <f t="shared" si="0"/>
        <v>0</v>
      </c>
      <c r="P37" s="233">
        <f>H39-P39</f>
        <v>0</v>
      </c>
    </row>
    <row r="38" spans="2:16" ht="57" customHeight="1">
      <c r="B38" s="210" t="s">
        <v>220</v>
      </c>
      <c r="C38" s="216">
        <v>4082</v>
      </c>
      <c r="D38" s="211" t="s">
        <v>127</v>
      </c>
      <c r="E38" s="138" t="s">
        <v>201</v>
      </c>
      <c r="F38" s="218" t="s">
        <v>267</v>
      </c>
      <c r="G38" s="219" t="s">
        <v>304</v>
      </c>
      <c r="H38" s="220">
        <f>I38+J38</f>
        <v>2000</v>
      </c>
      <c r="I38" s="221">
        <v>2000</v>
      </c>
      <c r="J38" s="180"/>
      <c r="K38" s="180"/>
    </row>
    <row r="39" spans="2:16" ht="38.450000000000003" customHeight="1">
      <c r="B39" s="143"/>
      <c r="C39" s="130"/>
      <c r="D39" s="225"/>
      <c r="E39" s="143" t="s">
        <v>112</v>
      </c>
      <c r="F39" s="226"/>
      <c r="G39" s="223"/>
      <c r="H39" s="224">
        <f>H9+H29+H37</f>
        <v>20283914</v>
      </c>
      <c r="I39" s="224">
        <f>I9+I29+I37</f>
        <v>5829760</v>
      </c>
      <c r="J39" s="224">
        <f>J9+J29+J37</f>
        <v>14454154</v>
      </c>
      <c r="K39" s="224">
        <f>K9+K29+K37</f>
        <v>14405154</v>
      </c>
      <c r="P39" s="232">
        <f>I39+J39</f>
        <v>20283914</v>
      </c>
    </row>
    <row r="40" spans="2:16" ht="45" customHeight="1">
      <c r="B40" s="402" t="s">
        <v>64</v>
      </c>
      <c r="C40" s="403"/>
      <c r="D40" s="403"/>
      <c r="E40" s="261"/>
      <c r="F40" s="262" t="s">
        <v>65</v>
      </c>
      <c r="G40" s="263"/>
      <c r="H40" s="263"/>
      <c r="I40" s="263"/>
      <c r="J40" s="191"/>
      <c r="K40" s="191"/>
    </row>
    <row r="41" spans="2:16" ht="52.5" customHeight="1">
      <c r="B41" s="65"/>
      <c r="C41" s="155"/>
      <c r="D41" s="66"/>
      <c r="E41" s="67"/>
      <c r="F41" s="68"/>
      <c r="G41" s="68"/>
      <c r="H41" s="243"/>
      <c r="I41" s="68"/>
    </row>
    <row r="42" spans="2:16" ht="123.75" customHeight="1">
      <c r="C42" s="65"/>
    </row>
    <row r="43" spans="2:16" ht="98.25" customHeight="1">
      <c r="B43" s="156"/>
      <c r="D43" s="156"/>
      <c r="E43" s="156"/>
      <c r="F43" s="156"/>
      <c r="G43" s="156"/>
      <c r="H43" s="156"/>
      <c r="I43" s="156"/>
    </row>
    <row r="44" spans="2:16" ht="98.25" customHeight="1">
      <c r="B44" s="154"/>
      <c r="C44" s="156"/>
      <c r="D44" s="154"/>
      <c r="E44" s="154"/>
      <c r="F44" s="154"/>
      <c r="G44" s="154"/>
      <c r="H44" s="154"/>
      <c r="I44" s="154"/>
    </row>
    <row r="45" spans="2:16" ht="33.75" customHeight="1">
      <c r="B45" s="71"/>
      <c r="C45" s="154"/>
      <c r="D45" s="71"/>
      <c r="E45" s="71"/>
      <c r="F45" s="71"/>
      <c r="G45" s="71"/>
      <c r="H45" s="71"/>
      <c r="I45" s="71"/>
    </row>
    <row r="46" spans="2:16" ht="39.75" customHeight="1">
      <c r="B46" s="154"/>
      <c r="C46" s="71"/>
      <c r="D46" s="154"/>
      <c r="E46" s="154"/>
      <c r="F46" s="154"/>
      <c r="G46" s="154"/>
      <c r="H46" s="154"/>
      <c r="I46" s="154"/>
    </row>
    <row r="47" spans="2:16" ht="33.75" customHeight="1">
      <c r="B47" s="71"/>
      <c r="C47" s="154"/>
      <c r="D47" s="71"/>
      <c r="E47" s="71"/>
      <c r="F47" s="71"/>
      <c r="G47" s="71"/>
      <c r="H47" s="71"/>
      <c r="I47" s="71"/>
    </row>
    <row r="48" spans="2:16">
      <c r="C48" s="71"/>
    </row>
    <row r="49" spans="10:17" ht="23.25" customHeight="1">
      <c r="J49" s="38"/>
    </row>
    <row r="50" spans="10:17" ht="20.25" customHeight="1">
      <c r="J50" s="71"/>
      <c r="K50" s="38"/>
      <c r="L50" s="38"/>
      <c r="M50" s="38"/>
      <c r="N50" s="38"/>
      <c r="O50" s="38"/>
      <c r="P50" s="38"/>
      <c r="Q50" s="38"/>
    </row>
    <row r="51" spans="10:17" ht="20.25" customHeight="1">
      <c r="J51" s="38"/>
      <c r="K51" s="71"/>
      <c r="L51" s="71"/>
      <c r="M51" s="71"/>
      <c r="N51" s="71"/>
      <c r="O51" s="71"/>
      <c r="P51" s="71"/>
      <c r="Q51" s="71"/>
    </row>
    <row r="52" spans="10:17" ht="30.75" customHeight="1">
      <c r="J52" s="71"/>
      <c r="K52" s="38"/>
      <c r="L52" s="38"/>
      <c r="M52" s="38"/>
      <c r="N52" s="38"/>
      <c r="O52" s="38"/>
      <c r="P52" s="38"/>
      <c r="Q52" s="38"/>
    </row>
    <row r="53" spans="10:17" ht="21" customHeight="1">
      <c r="K53" s="71"/>
      <c r="L53" s="71"/>
      <c r="M53" s="71"/>
      <c r="N53" s="71"/>
      <c r="O53" s="71"/>
      <c r="P53" s="71"/>
      <c r="Q53" s="71"/>
    </row>
  </sheetData>
  <mergeCells count="13">
    <mergeCell ref="B1:I1"/>
    <mergeCell ref="G2:I2"/>
    <mergeCell ref="B3:I3"/>
    <mergeCell ref="G5:G6"/>
    <mergeCell ref="E5:E6"/>
    <mergeCell ref="F5:F6"/>
    <mergeCell ref="H5:H6"/>
    <mergeCell ref="I5:I6"/>
    <mergeCell ref="B40:D40"/>
    <mergeCell ref="B5:B6"/>
    <mergeCell ref="C5:C6"/>
    <mergeCell ref="D5:D6"/>
    <mergeCell ref="J5:K5"/>
  </mergeCells>
  <phoneticPr fontId="18" type="noConversion"/>
  <pageMargins left="0.70866141732283472" right="0.51181102362204722" top="0.35433070866141736" bottom="0.62992125984251968" header="0.35433070866141736" footer="0.35433070866141736"/>
  <pageSetup paperSize="9" scale="58" fitToHeight="7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Дод1</vt:lpstr>
      <vt:lpstr>дод 1.1</vt:lpstr>
      <vt:lpstr>дод2 </vt:lpstr>
      <vt:lpstr>дод.3</vt:lpstr>
      <vt:lpstr>дод 4</vt:lpstr>
      <vt:lpstr>дод 4.1</vt:lpstr>
      <vt:lpstr>дод.4.2</vt:lpstr>
      <vt:lpstr>дод 5</vt:lpstr>
      <vt:lpstr>дод 6</vt:lpstr>
      <vt:lpstr>дод 7</vt:lpstr>
      <vt:lpstr>'дод 4'!Заголовки_для_печати</vt:lpstr>
      <vt:lpstr>'дод 4.1'!Заголовки_для_печати</vt:lpstr>
      <vt:lpstr>дод.3!Заголовки_для_печати</vt:lpstr>
      <vt:lpstr>'дод 1.1'!Область_печати</vt:lpstr>
      <vt:lpstr>'дод 4'!Область_печати</vt:lpstr>
      <vt:lpstr>'дод 4.1'!Область_печати</vt:lpstr>
      <vt:lpstr>'дод 6'!Область_печати</vt:lpstr>
      <vt:lpstr>дод.3!Область_печати</vt:lpstr>
      <vt:lpstr>Дод1!Область_печати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Пользователь Windows</cp:lastModifiedBy>
  <cp:lastPrinted>2019-04-23T07:36:41Z</cp:lastPrinted>
  <dcterms:created xsi:type="dcterms:W3CDTF">2014-01-17T10:52:16Z</dcterms:created>
  <dcterms:modified xsi:type="dcterms:W3CDTF">2019-05-08T09:50:35Z</dcterms:modified>
</cp:coreProperties>
</file>