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5" windowWidth="15480" windowHeight="10260" tabRatio="878" activeTab="9"/>
  </bookViews>
  <sheets>
    <sheet name="Дод1" sheetId="18" r:id="rId1"/>
    <sheet name="дод 1.1" sheetId="20" r:id="rId2"/>
    <sheet name="дод2 " sheetId="24" r:id="rId3"/>
    <sheet name="дод.3" sheetId="1" r:id="rId4"/>
    <sheet name="дод 4" sheetId="11" r:id="rId5"/>
    <sheet name="дод 4.1" sheetId="17" r:id="rId6"/>
    <sheet name="дод.4.2" sheetId="25" r:id="rId7"/>
    <sheet name="дод 5" sheetId="21" r:id="rId8"/>
    <sheet name="дод 6" sheetId="8" r:id="rId9"/>
    <sheet name="дод 7" sheetId="26" r:id="rId10"/>
  </sheets>
  <definedNames>
    <definedName name="_xlnm._FilterDatabase" localSheetId="5" hidden="1">'дод 4.1'!$H$1:$H$39</definedName>
    <definedName name="_xlnm.Print_Titles" localSheetId="4">'дод 4'!$D:$E</definedName>
    <definedName name="_xlnm.Print_Titles" localSheetId="5">'дод 4.1'!$A:$A,'дод 4.1'!$6:$6</definedName>
    <definedName name="_xlnm.Print_Titles" localSheetId="3">дод.3!$5:$8</definedName>
    <definedName name="_xlnm.Print_Area" localSheetId="1">'дод 1.1'!$A$1:$H$72</definedName>
    <definedName name="_xlnm.Print_Area" localSheetId="4">'дод 4'!$D$4:$AT$21</definedName>
    <definedName name="_xlnm.Print_Area" localSheetId="5">'дод 4.1'!$A$1:$E$14</definedName>
    <definedName name="_xlnm.Print_Area" localSheetId="8">'дод 6'!$B$1:$M$42</definedName>
    <definedName name="_xlnm.Print_Area" localSheetId="3">дод.3!$A$1:$Q$80</definedName>
    <definedName name="_xlnm.Print_Area" localSheetId="0">Дод1!$A$1:$G$104</definedName>
  </definedNames>
  <calcPr calcId="145621" fullCalcOnLoad="1"/>
</workbook>
</file>

<file path=xl/calcChain.xml><?xml version="1.0" encoding="utf-8"?>
<calcChain xmlns="http://schemas.openxmlformats.org/spreadsheetml/2006/main">
  <c r="AT15" i="11"/>
  <c r="AT16"/>
  <c r="AT17"/>
  <c r="AT18"/>
  <c r="AT19"/>
  <c r="AT20"/>
  <c r="AT14"/>
  <c r="AM20"/>
  <c r="AN20"/>
  <c r="AB20"/>
  <c r="AC20"/>
  <c r="AD20"/>
  <c r="Z20"/>
  <c r="AA20"/>
  <c r="P20"/>
  <c r="G20"/>
  <c r="H20"/>
  <c r="I20"/>
  <c r="J20"/>
  <c r="AK15"/>
  <c r="AK16"/>
  <c r="AK17"/>
  <c r="AK18"/>
  <c r="AK19"/>
  <c r="AK14"/>
  <c r="AO20"/>
  <c r="AP20"/>
  <c r="AQ20"/>
  <c r="AR20"/>
  <c r="AS20"/>
  <c r="AL20"/>
  <c r="X20"/>
  <c r="Y20"/>
  <c r="AF20"/>
  <c r="AG20"/>
  <c r="AH20"/>
  <c r="H31" i="8"/>
  <c r="J31"/>
  <c r="K31"/>
  <c r="I31"/>
  <c r="H10" i="21"/>
  <c r="H22"/>
  <c r="D12" i="17"/>
  <c r="E12"/>
  <c r="C12"/>
  <c r="D9"/>
  <c r="E9"/>
  <c r="C9"/>
  <c r="D11"/>
  <c r="E11"/>
  <c r="C11"/>
  <c r="D69" i="20"/>
  <c r="E69"/>
  <c r="C69"/>
  <c r="E54"/>
  <c r="D54"/>
  <c r="C18"/>
  <c r="C101" i="18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I9" i="8"/>
  <c r="I8"/>
  <c r="J9"/>
  <c r="K9"/>
  <c r="H9"/>
  <c r="D61" i="20"/>
  <c r="E61"/>
  <c r="C61"/>
  <c r="J11" i="26"/>
  <c r="K11"/>
  <c r="L11"/>
  <c r="K8" i="8"/>
  <c r="H12"/>
  <c r="H14"/>
  <c r="H16"/>
  <c r="H17"/>
  <c r="H18"/>
  <c r="H21"/>
  <c r="H25"/>
  <c r="H26"/>
  <c r="I30"/>
  <c r="J30"/>
  <c r="J41"/>
  <c r="K30"/>
  <c r="K41"/>
  <c r="H33"/>
  <c r="H30"/>
  <c r="H34"/>
  <c r="H37"/>
  <c r="I39"/>
  <c r="I38"/>
  <c r="J39"/>
  <c r="J38"/>
  <c r="K39"/>
  <c r="K38"/>
  <c r="H40"/>
  <c r="H39"/>
  <c r="H38"/>
  <c r="H9" i="21"/>
  <c r="H27"/>
  <c r="H23"/>
  <c r="C9" i="25"/>
  <c r="D9"/>
  <c r="C16"/>
  <c r="D16"/>
  <c r="E16"/>
  <c r="F20" i="11"/>
  <c r="AK20"/>
  <c r="K20"/>
  <c r="M20"/>
  <c r="O20"/>
  <c r="Q20"/>
  <c r="V20"/>
  <c r="W20"/>
  <c r="AE20"/>
  <c r="D9" i="24"/>
  <c r="E9"/>
  <c r="C10"/>
  <c r="D10"/>
  <c r="E10"/>
  <c r="F10"/>
  <c r="C11"/>
  <c r="C12"/>
  <c r="D13"/>
  <c r="E13"/>
  <c r="E21"/>
  <c r="C14"/>
  <c r="C15"/>
  <c r="C16"/>
  <c r="C9"/>
  <c r="F16"/>
  <c r="F13"/>
  <c r="F21"/>
  <c r="C18"/>
  <c r="C31"/>
  <c r="D31"/>
  <c r="E31"/>
  <c r="F31"/>
  <c r="C32"/>
  <c r="C33"/>
  <c r="C35"/>
  <c r="D35"/>
  <c r="E35"/>
  <c r="F35"/>
  <c r="D36"/>
  <c r="C36"/>
  <c r="E36"/>
  <c r="F36"/>
  <c r="D37"/>
  <c r="D34"/>
  <c r="D30"/>
  <c r="D38"/>
  <c r="E37"/>
  <c r="E34"/>
  <c r="F37"/>
  <c r="F34"/>
  <c r="F30"/>
  <c r="F38"/>
  <c r="C7" i="20"/>
  <c r="C8"/>
  <c r="C9"/>
  <c r="F9"/>
  <c r="G9"/>
  <c r="C10"/>
  <c r="D11"/>
  <c r="E11"/>
  <c r="C63"/>
  <c r="H8" i="8"/>
  <c r="J8"/>
  <c r="F9" i="24"/>
  <c r="C37"/>
  <c r="D21"/>
  <c r="C11" i="20"/>
  <c r="E30" i="24"/>
  <c r="C34"/>
  <c r="C13"/>
  <c r="C21"/>
  <c r="C30"/>
  <c r="C38"/>
  <c r="E38"/>
  <c r="D70" i="20"/>
  <c r="C70"/>
  <c r="C54"/>
  <c r="E70"/>
  <c r="H41" i="8"/>
  <c r="I41"/>
  <c r="P41"/>
  <c r="P39"/>
</calcChain>
</file>

<file path=xl/sharedStrings.xml><?xml version="1.0" encoding="utf-8"?>
<sst xmlns="http://schemas.openxmlformats.org/spreadsheetml/2006/main" count="919" uniqueCount="595">
  <si>
    <t>Трансферти іншим бюджетам</t>
  </si>
  <si>
    <t>Трансферти з інших місцевих бюджетів</t>
  </si>
  <si>
    <t>Міжбюджетні трансферти на 2019 рік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</si>
  <si>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</si>
  <si>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</si>
  <si>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</si>
  <si>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</si>
  <si>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</si>
  <si>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</si>
  <si>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</si>
  <si>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</si>
  <si>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</si>
  <si>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</si>
  <si>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1162</t>
  </si>
  <si>
    <t>3140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</si>
  <si>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</si>
  <si>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</si>
  <si>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</si>
  <si>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</si>
  <si>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</si>
  <si>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</si>
  <si>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</si>
  <si>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</si>
  <si>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</si>
  <si>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</si>
  <si>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</si>
  <si>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</si>
  <si>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</si>
  <si>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</si>
  <si>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</si>
  <si>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</si>
  <si>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Надходження бюджетних установ від реалізації в установленому порядку майна (крім нерухомого майна) </t>
  </si>
  <si>
    <t>Надходження від продажу основного капіталу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</si>
  <si>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</si>
  <si>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</si>
  <si>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</si>
  <si>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</si>
  <si>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</si>
  <si>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</si>
  <si>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</si>
  <si>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</si>
  <si>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</si>
  <si>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</si>
  <si>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</si>
  <si>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>Обласний бюджет Житомирської області</t>
  </si>
  <si>
    <t>Код Програмної класифікації видатків та кредитування 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</si>
  <si>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</si>
  <si>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</si>
  <si>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</si>
  <si>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</si>
  <si>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</si>
  <si>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</si>
  <si>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1</t>
  </si>
  <si>
    <t>2</t>
  </si>
  <si>
    <t>3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</si>
  <si>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</si>
  <si>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</si>
  <si>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об"єкта, гривень</t>
  </si>
  <si>
    <t xml:space="preserve">Обсяг видатків бюджету розвитку, гривень </t>
  </si>
  <si>
    <t>Рівень будівельної готовності об"єкта на кінець бюджетного періоду, %</t>
  </si>
  <si>
    <t>0320</t>
  </si>
  <si>
    <t>Найменування згідно з Класифікацією доходів бюджету</t>
  </si>
  <si>
    <t>Разом доходів</t>
  </si>
  <si>
    <t>Кошти від відчуження майна, що належить Автономній Республіці Крим та майна, що перебуває в комунальній власності  </t>
  </si>
  <si>
    <t>Міський голова</t>
  </si>
  <si>
    <t>О.В.Омельчук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</si>
  <si>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</si>
  <si>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Програма надання фінансових гарантій медичного обслуговування населення на період до 2022 року</t>
  </si>
  <si>
    <t>0117693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</si>
  <si>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</si>
  <si>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</si>
  <si>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</si>
  <si>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</si>
  <si>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</si>
  <si>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</si>
  <si>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</si>
  <si>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</si>
  <si>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</si>
  <si>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</si>
  <si>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</si>
  <si>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</si>
  <si>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</si>
  <si>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</si>
  <si>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</si>
  <si>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</si>
  <si>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</si>
  <si>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</si>
  <si>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</si>
  <si>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</si>
  <si>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</si>
  <si>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Міський голова                                                                      О.В. Омельчук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</si>
  <si>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</si>
  <si>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</si>
  <si>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</si>
  <si>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</si>
  <si>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</si>
  <si>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</si>
  <si>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</si>
  <si>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</si>
  <si>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</si>
  <si>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</si>
  <si>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</si>
  <si>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</si>
  <si>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</si>
  <si>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</si>
  <si>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</si>
  <si>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</si>
  <si>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</si>
  <si>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</si>
  <si>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</si>
  <si>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</si>
  <si>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</si>
  <si>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</si>
  <si>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</si>
  <si>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</si>
  <si>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</si>
  <si>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</si>
  <si>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</si>
  <si>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</si>
  <si>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</si>
  <si>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</si>
  <si>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</si>
  <si>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</si>
  <si>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</si>
  <si>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</si>
  <si>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</si>
  <si>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</si>
  <si>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</si>
  <si>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</si>
  <si>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</si>
  <si>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</si>
  <si>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</si>
  <si>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</si>
  <si>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</si>
  <si>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</si>
  <si>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</si>
  <si>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</si>
  <si>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</si>
  <si>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</si>
  <si>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Всього: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</si>
  <si>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</si>
  <si>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</si>
  <si>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</si>
  <si>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</si>
  <si>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</si>
  <si>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</si>
  <si>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</si>
  <si>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</si>
  <si>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</si>
  <si>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</si>
  <si>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</si>
  <si>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</si>
  <si>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</si>
  <si>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</si>
  <si>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</si>
  <si>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</si>
  <si>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</si>
  <si>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</si>
  <si>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</si>
  <si>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</si>
  <si>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</si>
  <si>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</si>
  <si>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</si>
  <si>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</si>
  <si>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</si>
  <si>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</si>
  <si>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</si>
  <si>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</si>
  <si>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</si>
  <si>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</si>
  <si>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</si>
  <si>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</si>
  <si>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</si>
  <si>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</si>
  <si>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</si>
  <si>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Додаток 4.1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</si>
  <si>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</si>
  <si>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</si>
  <si>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</si>
  <si>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</si>
  <si>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На пільгове перевезення автомобільним транспортом ТзОВ "Рім-Богдан"</t>
  </si>
  <si>
    <t>Пальне</t>
  </si>
  <si>
    <t>Відділ освіти, молоді та спорту Олевської міської ради</t>
  </si>
  <si>
    <t>0921</t>
  </si>
  <si>
    <t xml:space="preserve"> 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</si>
  <si>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</si>
  <si>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</si>
  <si>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</si>
  <si>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</si>
  <si>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</si>
  <si>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</si>
  <si>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</si>
  <si>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</si>
  <si>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</si>
  <si>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</si>
  <si>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</si>
  <si>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Підтримка спорту вищих досягнень та організацій, які здійснюють фізкультурно-спортивну діяльність в регіоні</t>
  </si>
  <si>
    <t>Програма забезпечення громадян Олевськорї ОТГ життєво-необхідними медичнмими препаратами та виробами медичного призначення на 2017-2019 роки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</si>
  <si>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</si>
  <si>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</si>
  <si>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</si>
  <si>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</si>
  <si>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</si>
  <si>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</si>
  <si>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</si>
  <si>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</si>
  <si>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</si>
  <si>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</si>
  <si>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</si>
  <si>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</si>
  <si>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</si>
  <si>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</si>
  <si>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</si>
  <si>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0112111</t>
  </si>
  <si>
    <t>0112144</t>
  </si>
  <si>
    <t>2144</t>
  </si>
  <si>
    <t>0112146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</si>
  <si>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</si>
  <si>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</si>
  <si>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</si>
  <si>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</si>
  <si>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</si>
  <si>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</si>
  <si>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</si>
  <si>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</si>
  <si>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</si>
  <si>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</si>
  <si>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</si>
  <si>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</si>
  <si>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0615062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</si>
  <si>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</si>
  <si>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</si>
  <si>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</si>
  <si>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</si>
  <si>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</si>
  <si>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</si>
  <si>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</si>
  <si>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</si>
  <si>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</si>
  <si>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</si>
  <si>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</si>
  <si>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</si>
  <si>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</si>
  <si>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</si>
  <si>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</si>
  <si>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</si>
  <si>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</si>
  <si>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</si>
  <si>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Разом:</t>
  </si>
  <si>
    <t>Додаток 1.1</t>
  </si>
  <si>
    <t>Місцевий бюджет з якого надається субвенція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</si>
  <si>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</si>
  <si>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</si>
  <si>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</si>
  <si>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</si>
  <si>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</si>
  <si>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</si>
  <si>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</si>
  <si>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</si>
  <si>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</si>
  <si>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</si>
  <si>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</si>
  <si>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</si>
  <si>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</si>
  <si>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На утримання КУ "Олевська ЦЛ" Олевської міської ради</t>
  </si>
  <si>
    <t>Комплексна програма оздоровлення дітей на 2017-2021 роки</t>
  </si>
  <si>
    <t>0726</t>
  </si>
  <si>
    <t>Програма розвитку культури  на 2018-2020 роки</t>
  </si>
  <si>
    <t>0160</t>
  </si>
  <si>
    <t>На початок періоду</t>
  </si>
  <si>
    <t>На кінець періоду</t>
  </si>
  <si>
    <t>2111</t>
  </si>
  <si>
    <t>2146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</si>
  <si>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</si>
  <si>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</si>
  <si>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</si>
  <si>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</si>
  <si>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</si>
  <si>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</si>
  <si>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</si>
  <si>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</si>
  <si>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</si>
  <si>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</si>
  <si>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</si>
  <si>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</si>
  <si>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</si>
  <si>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</si>
  <si>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</si>
  <si>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8313</t>
  </si>
  <si>
    <t>0513</t>
  </si>
  <si>
    <t>Програми біобезпеки та біологічного захисту населення Олевської територіальної об’єднаної громади на 2019 рік</t>
  </si>
  <si>
    <t>Районний бюджет Олевського району</t>
  </si>
  <si>
    <t>06317200000</t>
  </si>
  <si>
    <t>06524000000</t>
  </si>
  <si>
    <t>інші субвенції з місцевого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</si>
  <si>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</si>
  <si>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</si>
  <si>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Розподіл коштів бюджету розвитку за об"єктами у 2019 році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</si>
  <si>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</si>
  <si>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Відділу культури на утримання філіалу музичної школи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</si>
  <si>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</si>
  <si>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Рішення міської ради від 21.12.2018 №885</t>
  </si>
  <si>
    <t>Рішення міської ради від 05.07.2018 №667 із змінами</t>
  </si>
  <si>
    <t>Рішення міської ради від 12.09.2017 №248</t>
  </si>
  <si>
    <t>Рішення міської ради від 11.05.2018 №620</t>
  </si>
  <si>
    <t>Рішення міської ради від 23.01.2017 №24 із змінами</t>
  </si>
  <si>
    <t>Рішення міської ради від 26.04.2018 №576 із змінами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</si>
  <si>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</si>
  <si>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</si>
  <si>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</si>
  <si>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>Рішення міської ради від 11.08.2017 №219</t>
  </si>
  <si>
    <t>Рішення міської ради від 13.06.2017 №159</t>
  </si>
  <si>
    <t>Рішення міської ради від 13.06.2017 №166</t>
  </si>
  <si>
    <t>Рішення міської ради від 13.06.2017 №168</t>
  </si>
  <si>
    <t>Сільський бюджет Білокоровицької сільської об’єднаної територіальної громади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</si>
  <si>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</si>
  <si>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</si>
  <si>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</si>
  <si>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</si>
  <si>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</si>
  <si>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</si>
  <si>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</si>
  <si>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</si>
  <si>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</si>
  <si>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</si>
  <si>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</si>
  <si>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</si>
  <si>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</si>
  <si>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</si>
  <si>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</si>
  <si>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</si>
  <si>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</si>
  <si>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</si>
  <si>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</si>
  <si>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</si>
  <si>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</si>
  <si>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</si>
  <si>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</si>
  <si>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</si>
  <si>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</si>
  <si>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</si>
  <si>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</si>
  <si>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</si>
  <si>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</si>
  <si>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</si>
  <si>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</si>
  <si>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</si>
  <si>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</si>
  <si>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7693</t>
  </si>
  <si>
    <t>Інші заходи, пов`язані з економічною діяльністю</t>
  </si>
  <si>
    <t>дотація на:</t>
  </si>
  <si>
    <t>субвенції</t>
  </si>
  <si>
    <t xml:space="preserve"> загального фонду на:</t>
  </si>
  <si>
    <r>
      <t xml:space="preserve">Доходи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2019 рік</t>
    </r>
  </si>
  <si>
    <t xml:space="preserve">                 Інші субвенції з місцевих бюджетів до міського бюджету на 2019 рік</t>
  </si>
  <si>
    <t>Фінансування міського бюджету  на 2019 рік</t>
  </si>
  <si>
    <t>РОЗПОДІЛ
видатків міського бюджету  на 2019 рік</t>
  </si>
  <si>
    <t xml:space="preserve">                 Інші субвенції з міського бюджету місцевим бюджетам на 2019 рік</t>
  </si>
  <si>
    <t>Розподіл витрат міського бюджету  на реалізацію місцевих (регіональних) програм у 2019 році</t>
  </si>
  <si>
    <t>Міська рада м.Олевськ</t>
  </si>
  <si>
    <t>Програма компенсаційних виплат та надання пільг окремим категоріям громадян Олевської об"єднаної територіальної громади на 2018-2019 роки</t>
  </si>
  <si>
    <t xml:space="preserve"> медичне обслуговування внутрішньо переміщених осіб </t>
  </si>
  <si>
    <t>лікування хворих на цукровий та нецукровий діабет</t>
  </si>
  <si>
    <t xml:space="preserve">Програма охорони навколишнього природного
середовища та раціональне використання
природних ресурсів на 2017-2021 роки
</t>
  </si>
  <si>
    <t>"Про внесення змін до міського бюджету Олевської міської об’єднаної  територіальної громади на 2019 рік"</t>
  </si>
  <si>
    <t>Додаток 4.2</t>
  </si>
  <si>
    <t>№ з/п</t>
  </si>
  <si>
    <t>Назва програми / призначення субвенції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</si>
  <si>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</si>
  <si>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 xml:space="preserve">в тому числі: </t>
  </si>
  <si>
    <t>1.1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</si>
  <si>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</si>
  <si>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</si>
  <si>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 xml:space="preserve"> Овруцькому міжрайонному УСБУ в Житомирській області на придбання пально-мастильних матеріалів</t>
  </si>
  <si>
    <t>2.1</t>
  </si>
  <si>
    <t>2.2</t>
  </si>
  <si>
    <t xml:space="preserve"> Олевському відділенню поліції Коростенського ВП ГУНП в Житомирській області на закупівлю канцелярського приладдя, ремонту та заміни оргтехніки</t>
  </si>
  <si>
    <t>найменування трансферту</t>
  </si>
  <si>
    <t>спеціального фонду на:</t>
  </si>
  <si>
    <t>Субвенція з місцевого бюджету на співфінансування інвестиційних проектів, всього</t>
  </si>
  <si>
    <t>в тому числі:</t>
  </si>
  <si>
    <t>співфінансування проекту «Капітальний ремонт зовнішнього освітлення вулиць в с.Копище Олевського району Житомирської області»</t>
  </si>
  <si>
    <t>Державний бюджет</t>
  </si>
  <si>
    <t>Рішення міської ради  від 11.07.2017 року  №203</t>
  </si>
  <si>
    <t>Рішення  міської ради  від 11.08.2017 року № 211</t>
  </si>
  <si>
    <t xml:space="preserve"> Програма територіальної оборони Олевської об’єднаної  територіальної громади на 2017-2020 роки</t>
  </si>
  <si>
    <t>Рішення  міської ради від 09.08.2018 року № 713</t>
  </si>
  <si>
    <t>Будівництво  інших об'єктів комунальної власності</t>
  </si>
  <si>
    <t>0117330</t>
  </si>
  <si>
    <t>Виготовлення ПКД по об'єкту "Реконструкція  мосту через р.Уборть по вулиці Свято-Воздвиженській в м.Олевськ Житомирської області"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</si>
  <si>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</si>
  <si>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</si>
  <si>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</si>
  <si>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бюджет Руднє-Іванівської сільської ради Ємільчинського району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</si>
  <si>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</si>
  <si>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На проведення заходів по вшануванню учасників бойових дій</t>
  </si>
  <si>
    <t>На утримання дітей в ДЗО с.Зубковичі</t>
  </si>
  <si>
    <t xml:space="preserve">Заходи та роботи з територіальної оборони
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</si>
  <si>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</si>
  <si>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</si>
  <si>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</si>
  <si>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</si>
  <si>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</si>
  <si>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</si>
  <si>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</si>
  <si>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</si>
  <si>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</si>
  <si>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</si>
  <si>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Капітальний ремонт мереж вуличного освітлення Олевської об’єднаної територіальної громади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</si>
  <si>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</si>
  <si>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7330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</si>
  <si>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</si>
  <si>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</si>
  <si>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</si>
  <si>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0118240</t>
  </si>
  <si>
    <t>8240</t>
  </si>
  <si>
    <t>0380</t>
  </si>
  <si>
    <t>Заходи та роботи з територіальної оборони</t>
  </si>
  <si>
    <t>0118600</t>
  </si>
  <si>
    <t>8600</t>
  </si>
  <si>
    <t>0170</t>
  </si>
  <si>
    <t>Обслуговування місцевого боргу</t>
  </si>
  <si>
    <t>0119750</t>
  </si>
  <si>
    <t>9750</t>
  </si>
  <si>
    <t>Субвенція з місцевого бюджету на співфінансування інвестиційних проектів</t>
  </si>
  <si>
    <t>0617363</t>
  </si>
  <si>
    <t>1017363</t>
  </si>
  <si>
    <t xml:space="preserve">                 Субвенції з міського бюджету державному бюджету на виконання програм соціально-економічного розвитку регіонів на 2019 рік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</si>
  <si>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2019 рік</t>
  </si>
  <si>
    <t>06307524000</t>
  </si>
  <si>
    <t>Для громадської спортивної організації «Колос» на придбання спортивного інвентарю та нагородної атрибутики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</si>
  <si>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</si>
  <si>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</si>
  <si>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 xml:space="preserve">На утримання КУ «Трудовий архів» Олевської міської ради </t>
  </si>
  <si>
    <t>Сільський бюджет Радовельської сільської ради Олевського району</t>
  </si>
  <si>
    <t>Субвенція з місцевого бюджету за рахунок залишку коштів освітньої субвенції, що утворився на початок бюджетного періоду</t>
  </si>
  <si>
    <t>06317514000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</si>
  <si>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</si>
  <si>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</si>
  <si>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</si>
  <si>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Міський голова </t>
  </si>
  <si>
    <t>співфінансування об'єкту Коригування робочого проекту по об’єкту: «Олевська гімназія по вул.Інтернаціональна, 34 в м.Олевськ Житомирської області – будівництво» (завершення будівництва)</t>
  </si>
  <si>
    <t>0117150</t>
  </si>
  <si>
    <t>7150</t>
  </si>
  <si>
    <t>0422</t>
  </si>
  <si>
    <t>Реалізація програм у галузі лісового господарства і мисливства</t>
  </si>
  <si>
    <t>0117321</t>
  </si>
  <si>
    <t>7321</t>
  </si>
  <si>
    <t>Будівництво освітніх установ та закладів</t>
  </si>
  <si>
    <t>Програма охорони, захисту, використання та відтворення лісів Олевської об1єднаної територіальної громади на 2019 рік</t>
  </si>
  <si>
    <t>Рішення міської ради від 14.03.2019 №1006</t>
  </si>
  <si>
    <t>Виготовлення ПКД по об'єкту "Реконструкція зовнішньої мережі водовідведення ДНЗ с.Кишин"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</si>
  <si>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</si>
  <si>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</si>
  <si>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</si>
  <si>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0617325</t>
  </si>
  <si>
    <t>7325</t>
  </si>
  <si>
    <t>Будівництво споруд, установ та закладів фізичної культури і спорту</t>
  </si>
  <si>
    <t xml:space="preserve">Реконструкція  спортивного комплексу (палацу спорту) по вул. Промисловій, 8а в 
м. Олевськ Житомирської області
</t>
  </si>
  <si>
    <t>На проведення зборових заходів з підрозділами ТрО (оплата послуг автопідприємства по перевезенню особового складу підрозділів ТрО Олевського РВК на навчальні збори товариством з додатковою відповідальністю "РІМ-БОГДАН" по маршруту Олевськ-Овруч)</t>
  </si>
  <si>
    <t>Програма територіальної оборони Олевської об’єднаної  територіальної громади на 2017-2020 роки</t>
  </si>
  <si>
    <t>Код 
Програмної класифікації видатків та кредитування місцевих бюджетів</t>
  </si>
  <si>
    <t>Код 
Типової 
програмної класифікації видатків та кредитування місцевих бюджетів</t>
  </si>
  <si>
    <t>Код 
Функціональної класифікації видатків та кредитування бюджету</t>
  </si>
  <si>
    <t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</si>
  <si>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</si>
  <si>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</t>
  </si>
  <si>
    <t>Номер та дата договору</t>
  </si>
  <si>
    <t>Термін кредитуванн</t>
  </si>
  <si>
    <t>Загальний обсяг кредиту (позики)</t>
  </si>
  <si>
    <t>назва валюти, в якій залучається кредит 
(позика)</t>
  </si>
  <si>
    <t>х</t>
  </si>
  <si>
    <t>Міжнародна фінансова організація – Північна екологічна фінансова корпорація (НЕФКО)</t>
  </si>
  <si>
    <t>ESC 13/18 від 31.12.2018</t>
  </si>
  <si>
    <t>5 років</t>
  </si>
  <si>
    <t>гривня</t>
  </si>
  <si>
    <t>Програма забезпечення хворих на цукровий діабет лікарськими засобами та виробами медичного призначення на 2018-2019 роки</t>
  </si>
  <si>
    <t>Рішення міської ради від 06.12.2018 №853 із змінами</t>
  </si>
  <si>
    <t>Додаток  7</t>
  </si>
  <si>
    <t>ПЕРЕЛІК 
кредитів (позик), що залучаються міською радою до спеціального фонду міського бюджету у 2019 році від міжнародних фінансових організацій для реалізації інвестиційних проектів</t>
  </si>
  <si>
    <t>загальний обсяг кредиту (позики), 
тис.одиниць</t>
  </si>
  <si>
    <t>загальний обсяг залучення кредиту (позики), 
тис. гривень</t>
  </si>
  <si>
    <t>Обсяг залучення кредиту (позики) у плановому році, 
тис.гривень</t>
  </si>
  <si>
    <t xml:space="preserve">На матеріальну допомогу Денисенко Юлії Петрівни м.Олевськ  (на ліквідацію наслідків пожежі) </t>
  </si>
  <si>
    <t xml:space="preserve">На придбання футбольної форми  та м"ячів для КУ "Олевська ДЮСШ" </t>
  </si>
  <si>
    <t>Будівництво1 інших об`єктів комунальної власності</t>
  </si>
  <si>
    <t>0611170</t>
  </si>
  <si>
    <t>1170</t>
  </si>
  <si>
    <t>Забезпечення діяльності інклюзивно-ресурсних центрів</t>
  </si>
  <si>
    <t>0116013</t>
  </si>
  <si>
    <t>6013</t>
  </si>
  <si>
    <t>Забезпечення діяльності водопровідно-каналізаційного господарства</t>
  </si>
  <si>
    <t>На придбання обладнання для сенсорної кімнати олевського міського центру соціальної реабілітації дітей-інвалідів</t>
  </si>
  <si>
    <t>співфінансування закупівлі телемедичного обладнання АЗПСМ с.Кишин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</si>
  <si>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</si>
  <si>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у закладах дошкільної освіти</t>
  </si>
  <si>
    <t>з них: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</si>
  <si>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</si>
  <si>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на придбання житла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</si>
  <si>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</si>
  <si>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</si>
  <si>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</si>
  <si>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</si>
  <si>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</si>
  <si>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</si>
  <si>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</si>
  <si>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На оплату послуг по виконанню робіт в сфері поводження з небезпечними відходами (збирання шкідливих речовин, які не відповідають стандартам, мають прострочений термін придатності чи не придаттні до використання за призначенням)</t>
  </si>
  <si>
    <t>06100000000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</si>
  <si>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</si>
  <si>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</si>
  <si>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</si>
  <si>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</si>
  <si>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0117310</t>
  </si>
  <si>
    <t>7310</t>
  </si>
  <si>
    <t>Будівництво об`єктів житлово-комунального господарства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</si>
  <si>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</si>
  <si>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</si>
  <si>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</si>
  <si>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0617362</t>
  </si>
  <si>
    <t>Придбання цифрового мікшерського пульту для Олевського міського Будинку культури</t>
  </si>
  <si>
    <t>Поточний ремонт системи вуличного освітлення в с.Варварівка, вулиць Шкільна, Будівельників, Заводська</t>
  </si>
  <si>
    <t>Придбання вуличного дитячого спортивно-ігрового майданчика для Олевського Центру розвитку дитини №1 "Зірочка"</t>
  </si>
  <si>
    <t>Придбання ноутбука для Музичної школи відділу культури Олевської міської ради</t>
  </si>
  <si>
    <t xml:space="preserve">Придбання оргтехніки для КУ "Олевська центральна лікарня" </t>
  </si>
  <si>
    <t>Капітальний ремонт дитячого відділення КУ "Олевська центральна лікарня" Олевської міської ради згідно проектно-кошторисної документації, а саме: 900 тис.грн -І черга; 600 тис.грн - ІІ черга.</t>
  </si>
  <si>
    <t>Придбання офісної та комп"ютерної техніки для КУ "Олевська центральна лікарня"</t>
  </si>
  <si>
    <t>на капітальний ремонт сестринської та палат хірургічного відділення для КУ "Олевська ЦЛ" по пров Промисловому, 2 м. Олевськ Житомирської області</t>
  </si>
  <si>
    <t>на придбання віконних жалюзі для кабінету зарубіжної літератури №10 для Олевської ЗОШ І-ІІІ ст. №2</t>
  </si>
  <si>
    <t>на придбання гімнастичного комплекту, фліпчарта для КУ "Інклюзивно-ресурсний центр"</t>
  </si>
  <si>
    <t>на капітальний ремонт дитячого віділення КУ "Олевська ЦЛ"</t>
  </si>
  <si>
    <t>на придбання шафи витяжної для КУ "Олевська ЦЛ"</t>
  </si>
  <si>
    <t>на придбання апаратно-програмного комплексу для добового моніторування ЕКГ по Холтеру КУ "Олевська ЦЛ"</t>
  </si>
  <si>
    <t>на поточний ремонт приміщення ФАП с. Журжевичі</t>
  </si>
  <si>
    <t>на поточний ремонт для Будинку культури с. Журжевичі</t>
  </si>
  <si>
    <t>на придбання ноутбука для Кишинської ЗОШ І-ІІІ ст.</t>
  </si>
  <si>
    <t>на придбання ноутбука для Сущанського ДНЗ</t>
  </si>
  <si>
    <t>на придбання електростимулятора м"язів для КУ "Олевський міський центр соціальної реабілітації дітей з інвалідністю"</t>
  </si>
  <si>
    <t>на придбання сценічних костюмів для колективу художньої самодіяльності (фольклорний ансамбль "Калина") Кишинського будинку культури</t>
  </si>
  <si>
    <t>на придбання спортивного інвентаря для Жубровицької ЗОШ І-ІІІ ст.</t>
  </si>
  <si>
    <t>на придбання будівельних інструментів для Олевської ЗОШ І-ІІІ ст. №2</t>
  </si>
  <si>
    <t>на придбання обладнання для роботи інтернет мережі для Олевської гімназії</t>
  </si>
  <si>
    <t>на придбання ноутбуків для Покровської ЗОШ  І-ІІІ ст.</t>
  </si>
  <si>
    <t>на придбання принтера для Юрівської ЗОШ І-ІІ ст.</t>
  </si>
  <si>
    <t>на придбання принтера для Новоозерянського НВК</t>
  </si>
  <si>
    <t>на придбання комплекту військової форми для учасників команди дитячо-юнацької військово-патріотичної гри "Сокіл" ("Джура") для Кишинської ЗОШ І-ІІІ ст.</t>
  </si>
  <si>
    <t>на придбання праски (прасувальної системи) для Олевської ЗОШ І-ІІІ ст.№3</t>
  </si>
  <si>
    <t>на придбання музичного обладнання та апаратури  для Будинку культури с. Замисловичі</t>
  </si>
  <si>
    <t>на придбання плазмового телевізора для Олевського ЦРД №2 "Сонечко"</t>
  </si>
  <si>
    <t>на придбання ноутбука (8000) та принтера (5000) для Зольнянського ДНЗ №25 "Чебурашка"</t>
  </si>
  <si>
    <t>на придбання проектора і мультимедійної дошки для Хмелівського ДНЗ №32 "Лісова казка"</t>
  </si>
  <si>
    <t>на придбання принтера для адміністративного приміщення с. Майдан</t>
  </si>
  <si>
    <t>на придбання комплекту жалюзі для робочих кімнат Центру художньо-естетичної творчості учнівської молоді</t>
  </si>
  <si>
    <t>на придбання кольорового принтера для Централізованої бібліотечної системи</t>
  </si>
  <si>
    <t>на придбання сценічного одягу для Будинку культури с. Покровське</t>
  </si>
  <si>
    <t>на придбання дверей для Кам"янського ДНЗ №9</t>
  </si>
  <si>
    <t>на придбання сумок лікаря та неврологічних молоточків (20600), офісних стільців (10000) для КНП "Олевський ЦПМД"</t>
  </si>
  <si>
    <t>на придбання паливно -мастильних матеріалів для Музичної школи Олевської міської ради</t>
  </si>
  <si>
    <t>учасникам, які зайняли 4-е та 5-е місце в обласному конкурсі "Краща спортивна команда Житомирщини"</t>
  </si>
  <si>
    <t>КНП «Олевський ЦПМД» для Радовельської амбулаторії на комунальні послуги</t>
  </si>
  <si>
    <t>КУ «Олевська ЦЛ» на закупівлю інсуліну</t>
  </si>
  <si>
    <t xml:space="preserve">на співфінансування придбання персональних комп’ютерів </t>
  </si>
  <si>
    <t>Будівництво артезіанської свердловини для водозабезпечення с.Хочине Олевського району (проектні роботи)</t>
  </si>
  <si>
    <t>Виготовлення ПКД по об'єкту "Реконструкція станції 2-го підйому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 Олевськ Житомирської  області"</t>
  </si>
  <si>
    <t>Реконструкція адміністративної будівлі міської ради під центр надання адміністративних послуг по вул. Володимирська, 2 в м.Олевськ Житомирської області</t>
  </si>
  <si>
    <t>Будівництво сучасного центру безпеки громадян по вул. Малікова, 52 в с. Хочино Олевського району Житомирської області</t>
  </si>
  <si>
    <t>Капітальний ремонт (заходи енергозбереження) будівлі дошкільного навчального закладу №25 "Чебурашка" по вул. Морозова, 3 в с.Зольня, Олевського району, Житомирської області</t>
  </si>
  <si>
    <t>Капітальний ремонт (заходи енергозбереження) будівлі дошкільного навчального закладу по вул. Сергія Шепетька, 18 в с.Сущани, Олевського району Житомирської області</t>
  </si>
  <si>
    <t>Капітальний ремонт дороги по вул. Космонавтів в м. Олевськ  Житомирської області (коригування)</t>
  </si>
  <si>
    <t>Будівництво водопровідних та каналізаційних мереж по вул. Гагаріна, Матросова, Корольова, Миру, Зоряній в м.Олевськ (коригування)</t>
  </si>
  <si>
    <t>Капітальний ремонт (заходи енергозбереження)  будівлі Лопатицької ЗОШ І-ІІІ ступенів по вул. Гагаріна, 50 в  с.Лопатичі Олевського району Житомирської області</t>
  </si>
  <si>
    <t>Капітальний ремонт (заходи енергозбереження) будівлі Замисловицької ЗОШ І-ІІІ ступенів по вул. Княгині Ольги, 3 в с.Замисловичі Олевського району Житомирської області</t>
  </si>
  <si>
    <t>інші субвенції з місцевого бюджету, всього</t>
  </si>
  <si>
    <t>виконання депутатських повноважень</t>
  </si>
  <si>
    <t>в тому числі на:</t>
  </si>
  <si>
    <t>інші</t>
  </si>
  <si>
    <t>інші субвенції з місцевого бюджету, усього</t>
  </si>
  <si>
    <t>на виконання депутатських повноважень</t>
  </si>
  <si>
    <t>Субвенція з місцевого бюджету за рахунок залишку коштів медичної субвенції, що утворився на початок бюджетного періоду (цільові видатки на  лікування хворих на цукровий та нецукровий діабет)</t>
  </si>
  <si>
    <t xml:space="preserve">забезпечення належних санітарно-гігієнічних умов у приміщеннях закладів загальної середньої освіти  (видатки розвитку) </t>
  </si>
  <si>
    <t>придбання обладнання для ресурсних кімнат у закладах загальної середньої освіти (видатки розвитку)</t>
  </si>
  <si>
    <t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 (видатки розвитку)</t>
  </si>
  <si>
    <t>закупівлю дидактичних матеріалів для початкових класів  (видатки розвитку)</t>
  </si>
  <si>
    <t>закупівлю сучасних меблів для початкових класів  (видатки розвитку)</t>
  </si>
  <si>
    <t>закупівлю комп"ютерного обладнання, відповідного мультимедійного контенту для початкових класів  (видатки розвитку)</t>
  </si>
  <si>
    <t>підготовку та підвищення кваліфікації педпрацівників (видатки споживання)</t>
  </si>
  <si>
    <t>оплату праці педагогічних працівників інклюзивно-ресурсних центрів</t>
  </si>
  <si>
    <t>до рішення ХLІ  сесії VII скликання Олевської міської ради від  06.06.2019 року №1116</t>
  </si>
  <si>
    <t>до рішення ХLІ  сесії VII скликання Олевської міської ради від  06.06.2019 року №1116    "Про внесення змін до міського бюджету Олевської міської об’єднаної  територіальної громади на 2019 рік"</t>
  </si>
  <si>
    <t>Додаток № 3
до рішення ХLІ  сесії VII скликання Олевської міської ради від  06.06.2019 року №1116
"Про внесення змін до міського бюджету Олевської міської об’єднаної  територіальної громади на 2019 рік"</t>
  </si>
  <si>
    <t>до рішення ХLІ  сесії VII скликання Олевської міської ради від  06.06.2019 року №1116  "Про внесення змін до міського бюджету Олевської міської об’єднаної  територіальної громади на 2019 рік"</t>
  </si>
  <si>
    <t>Додаток №4                                                                                                                                                                                                                                                   до рішення ХLІ  сесії VII скликання Олевської міської ради від  06.06.2019 року №1116  "Про внесення змін до міського бюджету Олевської міської об’єднаної  територіальної громади на 2019 рік"</t>
  </si>
  <si>
    <t>до рішення ХLІ  сесії VII скликання Олевської міської ради від  06.06.2019 року №1116
"Про внесення змін до міського бюджету Олевської міської об’єднаної  територіальної громади на 2019 рік"</t>
  </si>
  <si>
    <t>Додаток №5                                                                                                                                                          до рішення ХLІ сесії VII скликання Олевської міської ради від  06.06.2019 року №1116 "Про внесення змін до міського бюджету Олевської міської об’єднаної  територіальної громади на 2019 рік"</t>
  </si>
  <si>
    <t>Додаток №6
до рішення ХLІ  сесії VII скликання Олевської міської ради від 06.06.2019 року №1116 "Про внесення змін до міського бюджету Олевської міської об’єднаної  територіальної громади на 2019 рік"</t>
  </si>
  <si>
    <t>до рішення ХLІ  сесії VII скликання Олевської міської ради від 06.06.2019 року №116  "Про внесення змін до міського бюджету Олевської міської об’єднаної  територіальної громади на 2019 рік"</t>
  </si>
</sst>
</file>

<file path=xl/styles.xml><?xml version="1.0" encoding="utf-8"?>
<styleSheet xmlns="http://schemas.openxmlformats.org/spreadsheetml/2006/main">
  <numFmts count="2">
    <numFmt numFmtId="195" formatCode="_-* #,##0.00_р_._-;\-* #,##0.00_р_._-;_-* &quot;-&quot;??_р_._-;_-@_-"/>
    <numFmt numFmtId="200" formatCode="#,##0.0"/>
  </numFmts>
  <fonts count="74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 CYR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/>
    <xf numFmtId="0" fontId="1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>
      <alignment vertical="top"/>
    </xf>
    <xf numFmtId="0" fontId="8" fillId="0" borderId="3" applyNumberFormat="0" applyFill="0" applyAlignment="0" applyProtection="0"/>
    <xf numFmtId="0" fontId="13" fillId="13" borderId="0" applyNumberFormat="0" applyBorder="0" applyAlignment="0" applyProtection="0"/>
    <xf numFmtId="0" fontId="66" fillId="0" borderId="0"/>
    <xf numFmtId="0" fontId="67" fillId="0" borderId="0"/>
    <xf numFmtId="0" fontId="66" fillId="0" borderId="0"/>
    <xf numFmtId="0" fontId="18" fillId="0" borderId="0"/>
    <xf numFmtId="0" fontId="19" fillId="0" borderId="0"/>
    <xf numFmtId="0" fontId="6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42" fillId="0" borderId="0"/>
    <xf numFmtId="0" fontId="19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7" fillId="0" borderId="0"/>
    <xf numFmtId="195" fontId="18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23">
    <xf numFmtId="0" fontId="0" fillId="0" borderId="0" xfId="0"/>
    <xf numFmtId="0" fontId="1" fillId="0" borderId="0" xfId="0" applyNumberFormat="1" applyFont="1" applyFill="1" applyAlignment="1" applyProtection="1"/>
    <xf numFmtId="0" fontId="11" fillId="0" borderId="0" xfId="0" applyFont="1" applyFill="1"/>
    <xf numFmtId="0" fontId="11" fillId="0" borderId="0" xfId="0" applyNumberFormat="1" applyFont="1" applyFill="1" applyAlignment="1" applyProtection="1"/>
    <xf numFmtId="0" fontId="11" fillId="0" borderId="5" xfId="0" applyFont="1" applyFill="1" applyBorder="1" applyAlignment="1">
      <alignment horizontal="center"/>
    </xf>
    <xf numFmtId="0" fontId="25" fillId="0" borderId="6" xfId="20" applyFont="1" applyBorder="1" applyAlignment="1">
      <alignment horizontal="right"/>
    </xf>
    <xf numFmtId="0" fontId="25" fillId="0" borderId="6" xfId="20" applyFont="1" applyBorder="1" applyAlignment="1">
      <alignment horizontal="right" wrapText="1"/>
    </xf>
    <xf numFmtId="0" fontId="21" fillId="0" borderId="0" xfId="0" applyFont="1"/>
    <xf numFmtId="0" fontId="23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0" fillId="0" borderId="0" xfId="0" applyFont="1"/>
    <xf numFmtId="0" fontId="15" fillId="0" borderId="6" xfId="0" applyFont="1" applyBorder="1"/>
    <xf numFmtId="0" fontId="28" fillId="0" borderId="0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15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8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9" fillId="0" borderId="7" xfId="0" applyFont="1" applyBorder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/>
    <xf numFmtId="0" fontId="36" fillId="0" borderId="0" xfId="0" applyFont="1" applyFill="1"/>
    <xf numFmtId="0" fontId="36" fillId="0" borderId="0" xfId="0" applyFont="1"/>
    <xf numFmtId="0" fontId="25" fillId="0" borderId="8" xfId="20" applyFont="1" applyBorder="1" applyAlignment="1">
      <alignment horizontal="center"/>
    </xf>
    <xf numFmtId="0" fontId="38" fillId="0" borderId="5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Alignment="1" applyProtection="1"/>
    <xf numFmtId="0" fontId="24" fillId="0" borderId="5" xfId="0" applyNumberFormat="1" applyFont="1" applyFill="1" applyBorder="1" applyAlignment="1" applyProtection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40" fillId="0" borderId="6" xfId="0" applyFont="1" applyBorder="1" applyAlignment="1">
      <alignment horizontal="right"/>
    </xf>
    <xf numFmtId="0" fontId="16" fillId="0" borderId="6" xfId="20" applyFont="1" applyBorder="1" applyAlignment="1">
      <alignment horizontal="right"/>
    </xf>
    <xf numFmtId="0" fontId="16" fillId="0" borderId="8" xfId="20" applyFont="1" applyBorder="1" applyAlignment="1">
      <alignment horizontal="center"/>
    </xf>
    <xf numFmtId="0" fontId="22" fillId="0" borderId="0" xfId="0" applyFont="1"/>
    <xf numFmtId="0" fontId="1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center" wrapText="1"/>
    </xf>
    <xf numFmtId="0" fontId="43" fillId="0" borderId="0" xfId="58" applyFont="1" applyFill="1" applyAlignment="1">
      <alignment horizontal="centerContinuous"/>
    </xf>
    <xf numFmtId="0" fontId="33" fillId="0" borderId="0" xfId="58" applyFont="1" applyFill="1" applyAlignment="1"/>
    <xf numFmtId="0" fontId="18" fillId="0" borderId="0" xfId="58" applyFill="1"/>
    <xf numFmtId="0" fontId="18" fillId="0" borderId="0" xfId="58"/>
    <xf numFmtId="0" fontId="33" fillId="0" borderId="0" xfId="58" applyFont="1" applyAlignment="1"/>
    <xf numFmtId="0" fontId="33" fillId="0" borderId="0" xfId="58" applyFont="1" applyFill="1"/>
    <xf numFmtId="0" fontId="19" fillId="0" borderId="0" xfId="58" applyFont="1" applyFill="1"/>
    <xf numFmtId="0" fontId="43" fillId="0" borderId="0" xfId="58" applyFont="1" applyFill="1" applyAlignment="1">
      <alignment horizontal="left"/>
    </xf>
    <xf numFmtId="0" fontId="43" fillId="0" borderId="0" xfId="58" applyFont="1" applyAlignment="1">
      <alignment horizontal="center"/>
    </xf>
    <xf numFmtId="0" fontId="35" fillId="0" borderId="0" xfId="58" applyFont="1" applyFill="1" applyBorder="1" applyAlignment="1">
      <alignment horizontal="center"/>
    </xf>
    <xf numFmtId="0" fontId="33" fillId="0" borderId="0" xfId="58" applyFont="1" applyFill="1" applyAlignment="1">
      <alignment horizontal="right"/>
    </xf>
    <xf numFmtId="0" fontId="22" fillId="0" borderId="9" xfId="58" applyFont="1" applyBorder="1" applyAlignment="1">
      <alignment horizontal="center" vertical="top" wrapText="1"/>
    </xf>
    <xf numFmtId="0" fontId="22" fillId="0" borderId="6" xfId="58" applyFont="1" applyBorder="1" applyAlignment="1">
      <alignment horizontal="center" vertical="top" wrapText="1"/>
    </xf>
    <xf numFmtId="200" fontId="33" fillId="0" borderId="0" xfId="58" applyNumberFormat="1" applyFont="1" applyFill="1"/>
    <xf numFmtId="200" fontId="33" fillId="0" borderId="0" xfId="58" applyNumberFormat="1" applyFont="1"/>
    <xf numFmtId="0" fontId="33" fillId="0" borderId="0" xfId="58" applyFont="1"/>
    <xf numFmtId="0" fontId="45" fillId="0" borderId="0" xfId="58" applyFont="1"/>
    <xf numFmtId="1" fontId="33" fillId="0" borderId="0" xfId="58" applyNumberFormat="1" applyFont="1" applyFill="1"/>
    <xf numFmtId="3" fontId="33" fillId="0" borderId="0" xfId="58" applyNumberFormat="1" applyFont="1" applyFill="1"/>
    <xf numFmtId="0" fontId="33" fillId="0" borderId="0" xfId="59" applyFont="1" applyBorder="1"/>
    <xf numFmtId="0" fontId="33" fillId="0" borderId="0" xfId="58" applyFont="1" applyAlignment="1">
      <alignment horizontal="left"/>
    </xf>
    <xf numFmtId="0" fontId="47" fillId="0" borderId="0" xfId="58" applyFont="1" applyAlignment="1">
      <alignment horizontal="left"/>
    </xf>
    <xf numFmtId="1" fontId="45" fillId="0" borderId="0" xfId="58" applyNumberFormat="1" applyFont="1"/>
    <xf numFmtId="1" fontId="33" fillId="0" borderId="0" xfId="58" applyNumberFormat="1" applyFont="1"/>
    <xf numFmtId="3" fontId="46" fillId="0" borderId="0" xfId="58" applyNumberFormat="1" applyFont="1" applyFill="1"/>
    <xf numFmtId="0" fontId="46" fillId="0" borderId="0" xfId="58" applyFont="1" applyFill="1"/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200" fontId="32" fillId="0" borderId="0" xfId="0" applyNumberFormat="1" applyFont="1" applyBorder="1" applyAlignment="1">
      <alignment vertical="justify"/>
    </xf>
    <xf numFmtId="0" fontId="33" fillId="0" borderId="0" xfId="59" applyFont="1" applyBorder="1" applyAlignment="1"/>
    <xf numFmtId="0" fontId="15" fillId="23" borderId="0" xfId="0" applyNumberFormat="1" applyFont="1" applyFill="1" applyBorder="1" applyAlignment="1" applyProtection="1">
      <alignment horizontal="left" vertical="center" wrapText="1"/>
    </xf>
    <xf numFmtId="0" fontId="43" fillId="0" borderId="0" xfId="60" applyFont="1" applyAlignment="1">
      <alignment horizontal="centerContinuous"/>
    </xf>
    <xf numFmtId="0" fontId="18" fillId="0" borderId="0" xfId="60"/>
    <xf numFmtId="0" fontId="19" fillId="0" borderId="0" xfId="60" applyFont="1"/>
    <xf numFmtId="0" fontId="43" fillId="0" borderId="0" xfId="60" applyFont="1" applyAlignment="1">
      <alignment horizontal="left"/>
    </xf>
    <xf numFmtId="0" fontId="33" fillId="0" borderId="0" xfId="60" applyFont="1" applyAlignment="1"/>
    <xf numFmtId="0" fontId="35" fillId="0" borderId="0" xfId="60" applyFont="1" applyBorder="1" applyAlignment="1">
      <alignment horizontal="center"/>
    </xf>
    <xf numFmtId="0" fontId="22" fillId="0" borderId="9" xfId="60" applyFont="1" applyBorder="1" applyAlignment="1">
      <alignment horizontal="center" vertical="top" wrapText="1"/>
    </xf>
    <xf numFmtId="0" fontId="33" fillId="0" borderId="0" xfId="60" applyFont="1"/>
    <xf numFmtId="0" fontId="33" fillId="0" borderId="6" xfId="60" applyFont="1" applyBorder="1" applyAlignment="1">
      <alignment horizontal="center" vertical="center" wrapText="1"/>
    </xf>
    <xf numFmtId="0" fontId="33" fillId="0" borderId="6" xfId="60" applyFont="1" applyBorder="1" applyAlignment="1">
      <alignment horizontal="center" vertical="top" wrapText="1"/>
    </xf>
    <xf numFmtId="0" fontId="33" fillId="0" borderId="6" xfId="60" applyFont="1" applyFill="1" applyBorder="1" applyAlignment="1">
      <alignment horizontal="center" vertical="center" wrapText="1"/>
    </xf>
    <xf numFmtId="0" fontId="22" fillId="0" borderId="0" xfId="60" applyFont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center" wrapText="1"/>
    </xf>
    <xf numFmtId="3" fontId="16" fillId="0" borderId="0" xfId="60" applyNumberFormat="1" applyFont="1" applyBorder="1" applyAlignment="1">
      <alignment wrapText="1"/>
    </xf>
    <xf numFmtId="0" fontId="24" fillId="0" borderId="0" xfId="60" applyFont="1"/>
    <xf numFmtId="1" fontId="33" fillId="0" borderId="0" xfId="60" applyNumberFormat="1" applyFont="1"/>
    <xf numFmtId="0" fontId="33" fillId="0" borderId="0" xfId="60" applyFont="1" applyBorder="1" applyAlignment="1">
      <alignment horizontal="center"/>
    </xf>
    <xf numFmtId="0" fontId="33" fillId="0" borderId="0" xfId="60" applyFont="1" applyBorder="1"/>
    <xf numFmtId="3" fontId="33" fillId="0" borderId="0" xfId="60" applyNumberFormat="1" applyFont="1"/>
    <xf numFmtId="3" fontId="24" fillId="0" borderId="6" xfId="60" applyNumberFormat="1" applyFont="1" applyBorder="1" applyAlignment="1">
      <alignment wrapText="1"/>
    </xf>
    <xf numFmtId="0" fontId="45" fillId="0" borderId="0" xfId="60" applyFont="1"/>
    <xf numFmtId="1" fontId="45" fillId="0" borderId="0" xfId="60" applyNumberFormat="1" applyFont="1"/>
    <xf numFmtId="0" fontId="46" fillId="0" borderId="0" xfId="60" applyFont="1"/>
    <xf numFmtId="3" fontId="46" fillId="0" borderId="0" xfId="60" applyNumberFormat="1" applyFont="1"/>
    <xf numFmtId="0" fontId="43" fillId="0" borderId="0" xfId="60" applyFont="1" applyAlignment="1">
      <alignment horizontal="center"/>
    </xf>
    <xf numFmtId="0" fontId="33" fillId="0" borderId="0" xfId="60" applyFont="1" applyAlignment="1">
      <alignment horizontal="right"/>
    </xf>
    <xf numFmtId="0" fontId="22" fillId="0" borderId="6" xfId="60" applyFont="1" applyBorder="1" applyAlignment="1">
      <alignment horizontal="center" vertical="top" wrapText="1"/>
    </xf>
    <xf numFmtId="3" fontId="16" fillId="0" borderId="9" xfId="60" applyNumberFormat="1" applyFont="1" applyBorder="1" applyAlignment="1">
      <alignment wrapText="1"/>
    </xf>
    <xf numFmtId="3" fontId="16" fillId="0" borderId="6" xfId="60" applyNumberFormat="1" applyFont="1" applyBorder="1" applyAlignment="1">
      <alignment wrapText="1"/>
    </xf>
    <xf numFmtId="3" fontId="33" fillId="0" borderId="0" xfId="60" applyNumberFormat="1" applyFont="1" applyFill="1"/>
    <xf numFmtId="0" fontId="24" fillId="0" borderId="0" xfId="60" applyFont="1" applyFill="1"/>
    <xf numFmtId="0" fontId="33" fillId="0" borderId="0" xfId="60" applyFont="1" applyFill="1"/>
    <xf numFmtId="0" fontId="3" fillId="0" borderId="6" xfId="61" quotePrefix="1" applyFont="1" applyFill="1" applyBorder="1" applyAlignment="1">
      <alignment horizontal="center" vertical="center" wrapText="1"/>
    </xf>
    <xf numFmtId="200" fontId="41" fillId="0" borderId="6" xfId="48" applyNumberFormat="1" applyFont="1" applyFill="1" applyBorder="1" applyAlignment="1">
      <alignment horizontal="center" vertical="center" wrapText="1"/>
    </xf>
    <xf numFmtId="4" fontId="41" fillId="0" borderId="6" xfId="48" applyNumberFormat="1" applyFont="1" applyFill="1" applyBorder="1" applyAlignment="1">
      <alignment horizontal="center" vertical="center" wrapText="1"/>
    </xf>
    <xf numFmtId="0" fontId="33" fillId="0" borderId="0" xfId="57" applyFont="1" applyAlignment="1"/>
    <xf numFmtId="0" fontId="49" fillId="0" borderId="0" xfId="57" applyFont="1"/>
    <xf numFmtId="0" fontId="47" fillId="0" borderId="0" xfId="57" applyFont="1" applyAlignment="1"/>
    <xf numFmtId="0" fontId="49" fillId="0" borderId="0" xfId="57" applyFont="1" applyFill="1"/>
    <xf numFmtId="0" fontId="49" fillId="0" borderId="0" xfId="57" applyFont="1" applyAlignment="1">
      <alignment horizontal="right"/>
    </xf>
    <xf numFmtId="0" fontId="47" fillId="0" borderId="6" xfId="57" applyFont="1" applyBorder="1" applyAlignment="1">
      <alignment horizontal="center" vertical="center" wrapText="1"/>
    </xf>
    <xf numFmtId="0" fontId="47" fillId="0" borderId="6" xfId="57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 applyProtection="1"/>
    <xf numFmtId="0" fontId="47" fillId="0" borderId="0" xfId="0" applyFont="1" applyFill="1"/>
    <xf numFmtId="0" fontId="47" fillId="0" borderId="0" xfId="0" applyNumberFormat="1" applyFont="1" applyFill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/>
    </xf>
    <xf numFmtId="0" fontId="47" fillId="0" borderId="5" xfId="0" applyFont="1" applyFill="1" applyBorder="1" applyAlignment="1">
      <alignment horizontal="center"/>
    </xf>
    <xf numFmtId="0" fontId="26" fillId="0" borderId="5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Alignment="1" applyProtection="1">
      <alignment horizontal="center"/>
    </xf>
    <xf numFmtId="0" fontId="47" fillId="0" borderId="0" xfId="0" applyFont="1" applyFill="1" applyAlignment="1">
      <alignment horizontal="center"/>
    </xf>
    <xf numFmtId="0" fontId="47" fillId="23" borderId="10" xfId="0" applyNumberFormat="1" applyFont="1" applyFill="1" applyBorder="1" applyAlignment="1" applyProtection="1"/>
    <xf numFmtId="0" fontId="47" fillId="23" borderId="0" xfId="0" applyFont="1" applyFill="1"/>
    <xf numFmtId="0" fontId="47" fillId="23" borderId="11" xfId="0" applyNumberFormat="1" applyFont="1" applyFill="1" applyBorder="1" applyAlignment="1" applyProtection="1"/>
    <xf numFmtId="0" fontId="47" fillId="23" borderId="12" xfId="0" applyNumberFormat="1" applyFont="1" applyFill="1" applyBorder="1" applyAlignment="1" applyProtection="1"/>
    <xf numFmtId="0" fontId="47" fillId="23" borderId="0" xfId="0" applyNumberFormat="1" applyFont="1" applyFill="1" applyBorder="1" applyAlignment="1" applyProtection="1"/>
    <xf numFmtId="0" fontId="47" fillId="23" borderId="0" xfId="0" applyNumberFormat="1" applyFont="1" applyFill="1" applyAlignment="1" applyProtection="1">
      <alignment vertical="center"/>
    </xf>
    <xf numFmtId="0" fontId="26" fillId="0" borderId="6" xfId="61" quotePrefix="1" applyFont="1" applyFill="1" applyBorder="1" applyAlignment="1">
      <alignment horizontal="center" vertical="center" wrapText="1"/>
    </xf>
    <xf numFmtId="0" fontId="26" fillId="0" borderId="6" xfId="61" applyFont="1" applyFill="1" applyBorder="1" applyAlignment="1">
      <alignment horizontal="center" vertical="center" wrapText="1"/>
    </xf>
    <xf numFmtId="2" fontId="26" fillId="0" borderId="6" xfId="61" applyNumberFormat="1" applyFont="1" applyFill="1" applyBorder="1" applyAlignment="1">
      <alignment horizontal="center" vertical="center" wrapText="1"/>
    </xf>
    <xf numFmtId="2" fontId="26" fillId="0" borderId="6" xfId="61" quotePrefix="1" applyNumberFormat="1" applyFont="1" applyFill="1" applyBorder="1" applyAlignment="1">
      <alignment horizontal="center" vertical="center" wrapText="1"/>
    </xf>
    <xf numFmtId="0" fontId="47" fillId="23" borderId="0" xfId="0" applyFont="1" applyFill="1" applyAlignment="1">
      <alignment vertical="center"/>
    </xf>
    <xf numFmtId="0" fontId="47" fillId="23" borderId="0" xfId="0" applyNumberFormat="1" applyFont="1" applyFill="1" applyAlignment="1" applyProtection="1"/>
    <xf numFmtId="49" fontId="47" fillId="0" borderId="6" xfId="61" quotePrefix="1" applyNumberFormat="1" applyFont="1" applyFill="1" applyBorder="1" applyAlignment="1">
      <alignment horizontal="center" vertical="center" wrapText="1"/>
    </xf>
    <xf numFmtId="2" fontId="47" fillId="0" borderId="6" xfId="6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53" fillId="0" borderId="6" xfId="0" quotePrefix="1" applyFont="1" applyFill="1" applyBorder="1" applyAlignment="1">
      <alignment horizontal="center" vertical="center" wrapText="1"/>
    </xf>
    <xf numFmtId="0" fontId="47" fillId="0" borderId="6" xfId="0" quotePrefix="1" applyFont="1" applyFill="1" applyBorder="1" applyAlignment="1">
      <alignment horizontal="center" vertical="center" wrapText="1"/>
    </xf>
    <xf numFmtId="2" fontId="47" fillId="0" borderId="6" xfId="0" quotePrefix="1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51" fillId="0" borderId="0" xfId="0" applyFont="1"/>
    <xf numFmtId="0" fontId="33" fillId="0" borderId="0" xfId="0" applyFont="1" applyAlignment="1">
      <alignment horizontal="right"/>
    </xf>
    <xf numFmtId="0" fontId="33" fillId="0" borderId="0" xfId="57" applyFont="1" applyFill="1" applyAlignment="1"/>
    <xf numFmtId="0" fontId="47" fillId="0" borderId="0" xfId="57" applyFont="1" applyFill="1" applyAlignment="1"/>
    <xf numFmtId="0" fontId="47" fillId="0" borderId="6" xfId="58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49" fontId="47" fillId="0" borderId="6" xfId="61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3" fillId="0" borderId="6" xfId="53" quotePrefix="1" applyFont="1" applyFill="1" applyBorder="1" applyAlignment="1">
      <alignment horizontal="center" vertical="center" wrapText="1"/>
    </xf>
    <xf numFmtId="0" fontId="53" fillId="0" borderId="6" xfId="53" applyFont="1" applyFill="1" applyBorder="1" applyAlignment="1">
      <alignment horizontal="center" vertical="center" wrapText="1"/>
    </xf>
    <xf numFmtId="2" fontId="53" fillId="0" borderId="6" xfId="53" applyNumberFormat="1" applyFont="1" applyFill="1" applyBorder="1" applyAlignment="1">
      <alignment horizontal="center" vertical="center" wrapText="1"/>
    </xf>
    <xf numFmtId="0" fontId="22" fillId="0" borderId="6" xfId="0" applyFont="1" applyBorder="1"/>
    <xf numFmtId="0" fontId="22" fillId="0" borderId="6" xfId="0" applyFont="1" applyBorder="1" applyAlignment="1">
      <alignment wrapText="1"/>
    </xf>
    <xf numFmtId="0" fontId="16" fillId="0" borderId="6" xfId="0" applyFont="1" applyBorder="1"/>
    <xf numFmtId="0" fontId="22" fillId="0" borderId="0" xfId="0" applyFont="1" applyFill="1" applyBorder="1"/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49" fontId="54" fillId="0" borderId="6" xfId="0" applyNumberFormat="1" applyFont="1" applyFill="1" applyBorder="1" applyAlignment="1">
      <alignment horizontal="center" vertical="top"/>
    </xf>
    <xf numFmtId="0" fontId="54" fillId="0" borderId="6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2" fontId="53" fillId="0" borderId="6" xfId="53" quotePrefix="1" applyNumberFormat="1" applyFont="1" applyFill="1" applyBorder="1" applyAlignment="1">
      <alignment horizontal="left" vertical="center" wrapText="1"/>
    </xf>
    <xf numFmtId="0" fontId="49" fillId="0" borderId="0" xfId="57" applyFont="1" applyAlignment="1">
      <alignment horizontal="left"/>
    </xf>
    <xf numFmtId="0" fontId="47" fillId="0" borderId="6" xfId="57" applyFont="1" applyBorder="1" applyAlignment="1">
      <alignment horizontal="left" vertical="center" wrapText="1"/>
    </xf>
    <xf numFmtId="0" fontId="3" fillId="0" borderId="8" xfId="60" applyFont="1" applyFill="1" applyBorder="1" applyAlignment="1"/>
    <xf numFmtId="2" fontId="52" fillId="0" borderId="6" xfId="51" quotePrefix="1" applyNumberFormat="1" applyFont="1" applyFill="1" applyBorder="1" applyAlignment="1">
      <alignment horizontal="center" vertical="center" wrapText="1"/>
    </xf>
    <xf numFmtId="0" fontId="52" fillId="0" borderId="6" xfId="51" quotePrefix="1" applyFont="1" applyFill="1" applyBorder="1" applyAlignment="1">
      <alignment horizontal="center" vertical="center" wrapText="1"/>
    </xf>
    <xf numFmtId="3" fontId="33" fillId="0" borderId="6" xfId="60" applyNumberFormat="1" applyFont="1" applyFill="1" applyBorder="1" applyAlignment="1">
      <alignment horizontal="center" vertical="center" wrapText="1"/>
    </xf>
    <xf numFmtId="3" fontId="33" fillId="0" borderId="6" xfId="62" applyNumberFormat="1" applyFont="1" applyFill="1" applyBorder="1" applyAlignment="1">
      <alignment horizontal="center" vertical="center" wrapText="1"/>
    </xf>
    <xf numFmtId="3" fontId="3" fillId="0" borderId="6" xfId="62" applyNumberFormat="1" applyFont="1" applyFill="1" applyBorder="1" applyAlignment="1">
      <alignment horizontal="center" vertical="center" wrapText="1"/>
    </xf>
    <xf numFmtId="3" fontId="33" fillId="0" borderId="6" xfId="63" applyNumberFormat="1" applyFont="1" applyFill="1" applyBorder="1" applyAlignment="1">
      <alignment horizontal="center" vertical="center" wrapText="1"/>
    </xf>
    <xf numFmtId="3" fontId="3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60" applyNumberFormat="1" applyFont="1" applyFill="1" applyBorder="1" applyAlignment="1">
      <alignment horizontal="center" vertical="center" wrapText="1"/>
    </xf>
    <xf numFmtId="0" fontId="56" fillId="0" borderId="6" xfId="53" quotePrefix="1" applyFont="1" applyFill="1" applyBorder="1" applyAlignment="1">
      <alignment horizontal="center" vertical="center" wrapText="1"/>
    </xf>
    <xf numFmtId="0" fontId="56" fillId="0" borderId="6" xfId="53" applyFont="1" applyFill="1" applyBorder="1" applyAlignment="1">
      <alignment horizontal="center" vertical="center" wrapText="1"/>
    </xf>
    <xf numFmtId="2" fontId="56" fillId="0" borderId="6" xfId="53" applyNumberFormat="1" applyFont="1" applyFill="1" applyBorder="1" applyAlignment="1">
      <alignment horizontal="center" vertical="center" wrapText="1"/>
    </xf>
    <xf numFmtId="2" fontId="56" fillId="0" borderId="6" xfId="53" quotePrefix="1" applyNumberFormat="1" applyFont="1" applyFill="1" applyBorder="1" applyAlignment="1">
      <alignment horizontal="left" vertical="center" wrapText="1"/>
    </xf>
    <xf numFmtId="49" fontId="55" fillId="0" borderId="6" xfId="53" quotePrefix="1" applyNumberFormat="1" applyFont="1" applyFill="1" applyBorder="1" applyAlignment="1">
      <alignment horizontal="center" vertical="center" wrapText="1"/>
    </xf>
    <xf numFmtId="0" fontId="55" fillId="0" borderId="6" xfId="53" quotePrefix="1" applyFont="1" applyFill="1" applyBorder="1" applyAlignment="1">
      <alignment horizontal="center" vertical="center" wrapText="1"/>
    </xf>
    <xf numFmtId="49" fontId="56" fillId="0" borderId="6" xfId="53" quotePrefix="1" applyNumberFormat="1" applyFont="1" applyFill="1" applyBorder="1" applyAlignment="1">
      <alignment horizontal="center" vertical="center" wrapText="1"/>
    </xf>
    <xf numFmtId="3" fontId="41" fillId="0" borderId="6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3" fontId="47" fillId="0" borderId="6" xfId="62" applyNumberFormat="1" applyFont="1" applyFill="1" applyBorder="1" applyAlignment="1">
      <alignment horizontal="center" vertical="center" wrapText="1"/>
    </xf>
    <xf numFmtId="3" fontId="24" fillId="0" borderId="6" xfId="58" applyNumberFormat="1" applyFont="1" applyFill="1" applyBorder="1" applyAlignment="1">
      <alignment horizontal="center" vertical="center" wrapText="1"/>
    </xf>
    <xf numFmtId="0" fontId="16" fillId="0" borderId="6" xfId="0" applyFont="1" applyFill="1" applyBorder="1"/>
    <xf numFmtId="0" fontId="22" fillId="0" borderId="6" xfId="0" applyFont="1" applyFill="1" applyBorder="1"/>
    <xf numFmtId="3" fontId="22" fillId="0" borderId="6" xfId="0" applyNumberFormat="1" applyFont="1" applyFill="1" applyBorder="1"/>
    <xf numFmtId="3" fontId="16" fillId="0" borderId="6" xfId="0" applyNumberFormat="1" applyFont="1" applyFill="1" applyBorder="1"/>
    <xf numFmtId="0" fontId="16" fillId="0" borderId="6" xfId="0" applyFont="1" applyFill="1" applyBorder="1" applyAlignment="1">
      <alignment vertical="top"/>
    </xf>
    <xf numFmtId="3" fontId="26" fillId="0" borderId="6" xfId="0" applyNumberFormat="1" applyFont="1" applyFill="1" applyBorder="1" applyAlignment="1">
      <alignment horizontal="center" vertical="center" wrapText="1"/>
    </xf>
    <xf numFmtId="0" fontId="52" fillId="0" borderId="6" xfId="56" quotePrefix="1" applyFont="1" applyFill="1" applyBorder="1" applyAlignment="1">
      <alignment horizontal="center" vertical="center" wrapText="1"/>
    </xf>
    <xf numFmtId="0" fontId="52" fillId="0" borderId="6" xfId="0" quotePrefix="1" applyFont="1" applyFill="1" applyBorder="1" applyAlignment="1">
      <alignment horizontal="center" vertical="center" wrapText="1"/>
    </xf>
    <xf numFmtId="2" fontId="52" fillId="0" borderId="6" xfId="0" quotePrefix="1" applyNumberFormat="1" applyFont="1" applyFill="1" applyBorder="1" applyAlignment="1">
      <alignment horizontal="center" vertical="center" wrapText="1"/>
    </xf>
    <xf numFmtId="200" fontId="52" fillId="0" borderId="6" xfId="48" applyNumberFormat="1" applyFont="1" applyFill="1" applyBorder="1" applyAlignment="1">
      <alignment horizontal="center" vertical="center" wrapText="1"/>
    </xf>
    <xf numFmtId="4" fontId="52" fillId="0" borderId="6" xfId="48" applyNumberFormat="1" applyFont="1" applyFill="1" applyBorder="1" applyAlignment="1">
      <alignment horizontal="left" vertical="center" wrapText="1"/>
    </xf>
    <xf numFmtId="3" fontId="52" fillId="0" borderId="6" xfId="48" applyNumberFormat="1" applyFont="1" applyFill="1" applyBorder="1" applyAlignment="1">
      <alignment horizontal="center" vertical="center" wrapText="1"/>
    </xf>
    <xf numFmtId="3" fontId="52" fillId="0" borderId="8" xfId="48" applyNumberFormat="1" applyFont="1" applyFill="1" applyBorder="1" applyAlignment="1">
      <alignment horizontal="center" vertical="center" wrapText="1"/>
    </xf>
    <xf numFmtId="3" fontId="47" fillId="0" borderId="6" xfId="0" applyNumberFormat="1" applyFont="1" applyFill="1" applyBorder="1" applyAlignment="1">
      <alignment horizontal="center" vertical="center" wrapText="1"/>
    </xf>
    <xf numFmtId="49" fontId="52" fillId="0" borderId="6" xfId="0" quotePrefix="1" applyNumberFormat="1" applyFont="1" applyFill="1" applyBorder="1" applyAlignment="1">
      <alignment horizontal="center" vertical="center" wrapText="1"/>
    </xf>
    <xf numFmtId="0" fontId="47" fillId="0" borderId="6" xfId="61" quotePrefix="1" applyFont="1" applyFill="1" applyBorder="1" applyAlignment="1">
      <alignment horizontal="center" vertical="center" wrapText="1"/>
    </xf>
    <xf numFmtId="2" fontId="47" fillId="0" borderId="6" xfId="61" quotePrefix="1" applyNumberFormat="1" applyFont="1" applyFill="1" applyBorder="1" applyAlignment="1">
      <alignment horizontal="center" vertical="center" wrapText="1"/>
    </xf>
    <xf numFmtId="0" fontId="52" fillId="0" borderId="6" xfId="51" quotePrefix="1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 shrinkToFit="1"/>
    </xf>
    <xf numFmtId="0" fontId="47" fillId="0" borderId="6" xfId="0" applyFont="1" applyFill="1" applyBorder="1" applyAlignment="1">
      <alignment horizontal="center" vertical="center" wrapText="1"/>
    </xf>
    <xf numFmtId="200" fontId="47" fillId="0" borderId="6" xfId="48" applyNumberFormat="1" applyFont="1" applyFill="1" applyBorder="1" applyAlignment="1">
      <alignment horizontal="center" vertical="center" wrapText="1"/>
    </xf>
    <xf numFmtId="0" fontId="47" fillId="0" borderId="6" xfId="61" applyFont="1" applyFill="1" applyBorder="1" applyAlignment="1">
      <alignment horizontal="center" vertical="center" wrapText="1"/>
    </xf>
    <xf numFmtId="1" fontId="47" fillId="0" borderId="6" xfId="61" quotePrefix="1" applyNumberFormat="1" applyFont="1" applyFill="1" applyBorder="1" applyAlignment="1">
      <alignment horizontal="center" vertical="center" wrapText="1"/>
    </xf>
    <xf numFmtId="200" fontId="44" fillId="0" borderId="6" xfId="48" applyNumberFormat="1" applyFont="1" applyFill="1" applyBorder="1" applyAlignment="1">
      <alignment horizontal="center" vertical="center" wrapText="1"/>
    </xf>
    <xf numFmtId="4" fontId="44" fillId="0" borderId="6" xfId="48" applyNumberFormat="1" applyFont="1" applyFill="1" applyBorder="1" applyAlignment="1">
      <alignment horizontal="left" vertical="center" wrapText="1"/>
    </xf>
    <xf numFmtId="3" fontId="44" fillId="0" borderId="6" xfId="48" applyNumberFormat="1" applyFont="1" applyFill="1" applyBorder="1" applyAlignment="1">
      <alignment horizontal="center" vertical="center" wrapText="1"/>
    </xf>
    <xf numFmtId="3" fontId="44" fillId="0" borderId="8" xfId="48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4" fontId="53" fillId="0" borderId="6" xfId="0" applyNumberFormat="1" applyFont="1" applyFill="1" applyBorder="1" applyAlignment="1">
      <alignment horizontal="center" vertical="center" wrapText="1"/>
    </xf>
    <xf numFmtId="3" fontId="53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200" fontId="53" fillId="0" borderId="6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3" fontId="47" fillId="0" borderId="0" xfId="0" applyNumberFormat="1" applyFont="1" applyFill="1"/>
    <xf numFmtId="3" fontId="60" fillId="0" borderId="0" xfId="0" applyNumberFormat="1" applyFont="1" applyFill="1"/>
    <xf numFmtId="0" fontId="3" fillId="0" borderId="6" xfId="58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69" fillId="0" borderId="6" xfId="0" quotePrefix="1" applyFont="1" applyFill="1" applyBorder="1" applyAlignment="1">
      <alignment horizontal="center" vertical="center" wrapText="1"/>
    </xf>
    <xf numFmtId="2" fontId="69" fillId="0" borderId="6" xfId="0" quotePrefix="1" applyNumberFormat="1" applyFont="1" applyFill="1" applyBorder="1" applyAlignment="1">
      <alignment horizontal="center" vertical="center" wrapText="1"/>
    </xf>
    <xf numFmtId="200" fontId="61" fillId="0" borderId="0" xfId="0" applyNumberFormat="1" applyFont="1" applyBorder="1" applyAlignment="1">
      <alignment vertical="justify"/>
    </xf>
    <xf numFmtId="3" fontId="47" fillId="0" borderId="6" xfId="48" applyNumberFormat="1" applyFont="1" applyFill="1" applyBorder="1" applyAlignment="1">
      <alignment horizontal="center" vertical="center" wrapText="1"/>
    </xf>
    <xf numFmtId="3" fontId="47" fillId="0" borderId="8" xfId="48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2" fontId="22" fillId="0" borderId="6" xfId="0" quotePrefix="1" applyNumberFormat="1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3" fontId="70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vertical="center" wrapText="1"/>
    </xf>
    <xf numFmtId="200" fontId="44" fillId="0" borderId="0" xfId="0" applyNumberFormat="1" applyFont="1" applyFill="1" applyBorder="1" applyAlignment="1">
      <alignment horizontal="center" vertical="center" wrapText="1"/>
    </xf>
    <xf numFmtId="200" fontId="32" fillId="0" borderId="0" xfId="0" applyNumberFormat="1" applyFont="1" applyFill="1" applyBorder="1" applyAlignment="1">
      <alignment vertical="justify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58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00" fontId="56" fillId="0" borderId="6" xfId="48" applyNumberFormat="1" applyFont="1" applyFill="1" applyBorder="1" applyAlignment="1">
      <alignment horizontal="center" vertical="center" wrapText="1"/>
    </xf>
    <xf numFmtId="3" fontId="16" fillId="0" borderId="6" xfId="63" applyNumberFormat="1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3" fontId="22" fillId="0" borderId="6" xfId="63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16" fillId="0" borderId="6" xfId="58" applyFont="1" applyFill="1" applyBorder="1" applyAlignment="1">
      <alignment horizontal="center" vertical="center" wrapText="1"/>
    </xf>
    <xf numFmtId="3" fontId="16" fillId="0" borderId="6" xfId="58" applyNumberFormat="1" applyFont="1" applyFill="1" applyBorder="1" applyAlignment="1">
      <alignment horizontal="center" vertical="center" wrapText="1"/>
    </xf>
    <xf numFmtId="3" fontId="22" fillId="0" borderId="6" xfId="58" applyNumberFormat="1" applyFont="1" applyFill="1" applyBorder="1" applyAlignment="1">
      <alignment horizontal="center" vertical="center" wrapText="1"/>
    </xf>
    <xf numFmtId="49" fontId="22" fillId="0" borderId="6" xfId="58" applyNumberFormat="1" applyFont="1" applyFill="1" applyBorder="1" applyAlignment="1">
      <alignment horizontal="center" vertical="center" wrapText="1"/>
    </xf>
    <xf numFmtId="0" fontId="22" fillId="0" borderId="0" xfId="58" applyFont="1" applyFill="1" applyAlignment="1">
      <alignment horizontal="centerContinuous"/>
    </xf>
    <xf numFmtId="0" fontId="22" fillId="0" borderId="0" xfId="58" applyFont="1" applyFill="1" applyAlignment="1"/>
    <xf numFmtId="0" fontId="62" fillId="0" borderId="0" xfId="58" applyFont="1" applyFill="1"/>
    <xf numFmtId="0" fontId="33" fillId="0" borderId="0" xfId="57" applyFont="1" applyAlignment="1">
      <alignment horizontal="left"/>
    </xf>
    <xf numFmtId="0" fontId="33" fillId="0" borderId="0" xfId="57" applyFont="1"/>
    <xf numFmtId="0" fontId="69" fillId="0" borderId="6" xfId="53" quotePrefix="1" applyFont="1" applyFill="1" applyBorder="1" applyAlignment="1">
      <alignment horizontal="center" vertical="center" wrapText="1"/>
    </xf>
    <xf numFmtId="2" fontId="69" fillId="0" borderId="6" xfId="53" quotePrefix="1" applyNumberFormat="1" applyFont="1" applyFill="1" applyBorder="1" applyAlignment="1">
      <alignment horizontal="center" vertical="center" wrapText="1"/>
    </xf>
    <xf numFmtId="0" fontId="71" fillId="0" borderId="6" xfId="53" quotePrefix="1" applyFont="1" applyFill="1" applyBorder="1" applyAlignment="1">
      <alignment horizontal="center" vertical="center" wrapText="1"/>
    </xf>
    <xf numFmtId="2" fontId="71" fillId="0" borderId="6" xfId="53" quotePrefix="1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vertical="top" wrapText="1"/>
    </xf>
    <xf numFmtId="3" fontId="64" fillId="0" borderId="6" xfId="0" applyNumberFormat="1" applyFont="1" applyFill="1" applyBorder="1"/>
    <xf numFmtId="0" fontId="65" fillId="0" borderId="6" xfId="0" applyFont="1" applyBorder="1" applyAlignment="1">
      <alignment vertical="top" wrapText="1"/>
    </xf>
    <xf numFmtId="0" fontId="63" fillId="0" borderId="6" xfId="0" applyFont="1" applyBorder="1" applyAlignment="1">
      <alignment horizontal="right" vertical="top" wrapText="1"/>
    </xf>
    <xf numFmtId="0" fontId="65" fillId="0" borderId="6" xfId="0" applyFont="1" applyBorder="1" applyAlignment="1">
      <alignment horizontal="right" vertical="top" wrapText="1"/>
    </xf>
    <xf numFmtId="2" fontId="55" fillId="0" borderId="6" xfId="53" quotePrefix="1" applyNumberFormat="1" applyFont="1" applyFill="1" applyBorder="1" applyAlignment="1">
      <alignment horizontal="center" vertical="center" wrapText="1"/>
    </xf>
    <xf numFmtId="0" fontId="71" fillId="0" borderId="6" xfId="53" quotePrefix="1" applyFont="1" applyBorder="1" applyAlignment="1">
      <alignment horizontal="center" vertical="center" wrapText="1"/>
    </xf>
    <xf numFmtId="2" fontId="71" fillId="0" borderId="6" xfId="53" quotePrefix="1" applyNumberFormat="1" applyFont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6" xfId="58" applyNumberFormat="1" applyFont="1" applyFill="1" applyBorder="1" applyAlignment="1">
      <alignment horizontal="center" vertical="center" wrapText="1"/>
    </xf>
    <xf numFmtId="0" fontId="11" fillId="24" borderId="0" xfId="0" applyFont="1" applyFill="1"/>
    <xf numFmtId="0" fontId="22" fillId="0" borderId="6" xfId="0" applyFont="1" applyBorder="1" applyAlignment="1">
      <alignment horizontal="center" vertical="center" wrapText="1"/>
    </xf>
    <xf numFmtId="200" fontId="22" fillId="0" borderId="6" xfId="0" applyNumberFormat="1" applyFont="1" applyFill="1" applyBorder="1" applyAlignment="1">
      <alignment horizontal="center" vertical="center" wrapText="1"/>
    </xf>
    <xf numFmtId="3" fontId="49" fillId="0" borderId="0" xfId="57" applyNumberFormat="1" applyFont="1"/>
    <xf numFmtId="2" fontId="47" fillId="0" borderId="6" xfId="0" quotePrefix="1" applyNumberFormat="1" applyFont="1" applyFill="1" applyBorder="1" applyAlignment="1">
      <alignment vertical="center" wrapText="1"/>
    </xf>
    <xf numFmtId="49" fontId="52" fillId="0" borderId="6" xfId="0" applyNumberFormat="1" applyFont="1" applyFill="1" applyBorder="1" applyAlignment="1">
      <alignment horizontal="center" vertical="center" wrapText="1"/>
    </xf>
    <xf numFmtId="2" fontId="52" fillId="0" borderId="6" xfId="56" quotePrefix="1" applyNumberFormat="1" applyFont="1" applyFill="1" applyBorder="1" applyAlignment="1">
      <alignment horizontal="center" vertical="center" wrapText="1"/>
    </xf>
    <xf numFmtId="200" fontId="52" fillId="0" borderId="6" xfId="0" applyNumberFormat="1" applyFont="1" applyFill="1" applyBorder="1" applyAlignment="1">
      <alignment horizontal="center" vertical="center" wrapText="1"/>
    </xf>
    <xf numFmtId="49" fontId="52" fillId="0" borderId="6" xfId="51" quotePrefix="1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top" wrapText="1"/>
    </xf>
    <xf numFmtId="0" fontId="72" fillId="0" borderId="6" xfId="53" quotePrefix="1" applyFont="1" applyFill="1" applyBorder="1" applyAlignment="1">
      <alignment horizontal="center" vertical="center" wrapText="1"/>
    </xf>
    <xf numFmtId="0" fontId="72" fillId="0" borderId="6" xfId="53" applyFont="1" applyFill="1" applyBorder="1" applyAlignment="1">
      <alignment horizontal="center" vertical="center" wrapText="1"/>
    </xf>
    <xf numFmtId="2" fontId="72" fillId="0" borderId="6" xfId="53" applyNumberFormat="1" applyFont="1" applyFill="1" applyBorder="1" applyAlignment="1">
      <alignment horizontal="center" vertical="center" wrapText="1"/>
    </xf>
    <xf numFmtId="2" fontId="72" fillId="0" borderId="6" xfId="53" quotePrefix="1" applyNumberFormat="1" applyFont="1" applyFill="1" applyBorder="1" applyAlignment="1">
      <alignment horizontal="center" vertical="center" wrapText="1"/>
    </xf>
    <xf numFmtId="3" fontId="72" fillId="0" borderId="6" xfId="53" applyNumberFormat="1" applyFont="1" applyFill="1" applyBorder="1" applyAlignment="1">
      <alignment horizontal="center" vertical="center" wrapText="1"/>
    </xf>
    <xf numFmtId="3" fontId="69" fillId="0" borderId="6" xfId="53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 applyProtection="1"/>
    <xf numFmtId="200" fontId="33" fillId="0" borderId="6" xfId="63" applyNumberFormat="1" applyFont="1" applyFill="1" applyBorder="1" applyAlignment="1">
      <alignment horizontal="center" vertical="center" wrapText="1"/>
    </xf>
    <xf numFmtId="200" fontId="33" fillId="0" borderId="8" xfId="0" applyNumberFormat="1" applyFont="1" applyFill="1" applyBorder="1" applyAlignment="1">
      <alignment horizontal="center" vertical="center" wrapText="1"/>
    </xf>
    <xf numFmtId="200" fontId="33" fillId="0" borderId="6" xfId="0" applyNumberFormat="1" applyFont="1" applyFill="1" applyBorder="1" applyAlignment="1">
      <alignment horizontal="center" vertical="center" wrapText="1"/>
    </xf>
    <xf numFmtId="0" fontId="73" fillId="25" borderId="8" xfId="0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33" fillId="25" borderId="6" xfId="0" applyFont="1" applyFill="1" applyBorder="1" applyAlignment="1">
      <alignment horizontal="center" vertical="center" wrapText="1"/>
    </xf>
    <xf numFmtId="200" fontId="33" fillId="25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/>
    <xf numFmtId="0" fontId="47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3" fillId="0" borderId="0" xfId="57" applyFont="1" applyAlignment="1">
      <alignment horizontal="left" wrapText="1"/>
    </xf>
    <xf numFmtId="0" fontId="33" fillId="0" borderId="0" xfId="57" applyFont="1" applyFill="1" applyAlignment="1">
      <alignment horizontal="left" wrapText="1"/>
    </xf>
    <xf numFmtId="0" fontId="26" fillId="0" borderId="0" xfId="57" applyFont="1" applyFill="1" applyAlignment="1">
      <alignment horizontal="center"/>
    </xf>
    <xf numFmtId="0" fontId="47" fillId="0" borderId="16" xfId="57" applyFont="1" applyBorder="1" applyAlignment="1">
      <alignment horizontal="center" vertical="center" wrapText="1"/>
    </xf>
    <xf numFmtId="0" fontId="47" fillId="0" borderId="15" xfId="57" applyFont="1" applyBorder="1" applyAlignment="1">
      <alignment horizontal="center" vertical="center" wrapText="1"/>
    </xf>
    <xf numFmtId="0" fontId="47" fillId="0" borderId="13" xfId="57" applyFont="1" applyBorder="1" applyAlignment="1">
      <alignment horizontal="center" vertical="center" wrapText="1"/>
    </xf>
    <xf numFmtId="0" fontId="47" fillId="0" borderId="16" xfId="57" applyFont="1" applyBorder="1" applyAlignment="1">
      <alignment horizontal="left" vertical="center" wrapText="1"/>
    </xf>
    <xf numFmtId="0" fontId="47" fillId="0" borderId="15" xfId="57" applyFont="1" applyBorder="1" applyAlignment="1">
      <alignment horizontal="left" vertical="center" wrapText="1"/>
    </xf>
    <xf numFmtId="0" fontId="47" fillId="0" borderId="13" xfId="57" applyFont="1" applyBorder="1" applyAlignment="1">
      <alignment horizontal="left" vertical="center" wrapText="1"/>
    </xf>
    <xf numFmtId="0" fontId="47" fillId="0" borderId="16" xfId="57" applyFont="1" applyFill="1" applyBorder="1" applyAlignment="1">
      <alignment horizontal="center" vertical="center" wrapText="1"/>
    </xf>
    <xf numFmtId="0" fontId="47" fillId="0" borderId="15" xfId="57" applyFont="1" applyFill="1" applyBorder="1" applyAlignment="1">
      <alignment horizontal="center" vertical="center" wrapText="1"/>
    </xf>
    <xf numFmtId="0" fontId="47" fillId="0" borderId="13" xfId="57" applyFont="1" applyFill="1" applyBorder="1" applyAlignment="1">
      <alignment horizontal="center" vertical="center" wrapText="1"/>
    </xf>
    <xf numFmtId="0" fontId="47" fillId="0" borderId="8" xfId="57" applyFont="1" applyBorder="1" applyAlignment="1">
      <alignment horizontal="center" vertical="center" wrapText="1"/>
    </xf>
    <xf numFmtId="0" fontId="47" fillId="0" borderId="9" xfId="57" applyFont="1" applyBorder="1" applyAlignment="1">
      <alignment horizontal="center" vertical="center" wrapText="1"/>
    </xf>
    <xf numFmtId="0" fontId="33" fillId="0" borderId="0" xfId="6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0" xfId="60" applyFont="1" applyFill="1" applyAlignment="1">
      <alignment horizontal="center" wrapText="1"/>
    </xf>
    <xf numFmtId="0" fontId="33" fillId="0" borderId="6" xfId="60" applyFont="1" applyFill="1" applyBorder="1" applyAlignment="1">
      <alignment horizontal="center" vertical="center" wrapText="1"/>
    </xf>
    <xf numFmtId="0" fontId="33" fillId="0" borderId="8" xfId="6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0" fillId="0" borderId="0" xfId="0" applyAlignment="1"/>
    <xf numFmtId="0" fontId="47" fillId="0" borderId="6" xfId="0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 applyProtection="1">
      <alignment horizontal="left" vertical="top"/>
    </xf>
    <xf numFmtId="0" fontId="47" fillId="0" borderId="0" xfId="0" applyNumberFormat="1" applyFont="1" applyFill="1" applyAlignment="1" applyProtection="1">
      <alignment horizontal="left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3" fontId="47" fillId="0" borderId="6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3" fontId="26" fillId="0" borderId="6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3" fillId="0" borderId="0" xfId="58" applyFont="1" applyFill="1" applyAlignment="1">
      <alignment horizontal="left" wrapText="1"/>
    </xf>
    <xf numFmtId="200" fontId="44" fillId="0" borderId="0" xfId="0" applyNumberFormat="1" applyFont="1" applyBorder="1" applyAlignment="1">
      <alignment horizontal="center" vertical="justify"/>
    </xf>
    <xf numFmtId="0" fontId="33" fillId="0" borderId="0" xfId="59" applyFont="1" applyBorder="1" applyAlignment="1">
      <alignment horizontal="left"/>
    </xf>
    <xf numFmtId="0" fontId="3" fillId="0" borderId="6" xfId="58" applyFont="1" applyFill="1" applyBorder="1" applyAlignment="1">
      <alignment horizontal="center" vertical="center" wrapText="1"/>
    </xf>
    <xf numFmtId="0" fontId="24" fillId="0" borderId="6" xfId="58" applyFont="1" applyFill="1" applyBorder="1" applyAlignment="1">
      <alignment horizontal="center" vertical="center" wrapText="1"/>
    </xf>
    <xf numFmtId="0" fontId="26" fillId="0" borderId="0" xfId="58" applyFont="1" applyFill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6" fillId="0" borderId="0" xfId="58" applyFont="1" applyFill="1" applyAlignment="1">
      <alignment horizontal="center" vertical="center" wrapText="1"/>
    </xf>
    <xf numFmtId="0" fontId="22" fillId="0" borderId="0" xfId="58" applyFont="1" applyFill="1" applyAlignment="1">
      <alignment horizontal="left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Alignment="1" applyProtection="1">
      <alignment horizontal="left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0" fontId="36" fillId="0" borderId="0" xfId="0" applyNumberFormat="1" applyFont="1" applyFill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7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 2" xfId="68"/>
    <cellStyle name="Хороший" xfId="6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topLeftCell="A97" zoomScale="82" zoomScaleNormal="100" zoomScaleSheetLayoutView="82" workbookViewId="0">
      <selection activeCell="E12" sqref="E12"/>
    </sheetView>
  </sheetViews>
  <sheetFormatPr defaultColWidth="8.83203125" defaultRowHeight="20.25"/>
  <cols>
    <col min="1" max="1" width="19.33203125" style="107" customWidth="1"/>
    <col min="2" max="2" width="53.5" style="167" customWidth="1"/>
    <col min="3" max="3" width="24.5" style="107" customWidth="1"/>
    <col min="4" max="4" width="24.6640625" style="107" customWidth="1"/>
    <col min="5" max="5" width="25.6640625" style="107" customWidth="1"/>
    <col min="6" max="6" width="24.83203125" style="107" customWidth="1"/>
    <col min="7" max="7" width="8.83203125" style="107"/>
    <col min="8" max="8" width="16.1640625" style="107" bestFit="1" customWidth="1"/>
    <col min="9" max="16384" width="8.83203125" style="107"/>
  </cols>
  <sheetData>
    <row r="1" spans="1:6">
      <c r="D1" s="106" t="s">
        <v>140</v>
      </c>
      <c r="E1" s="108"/>
      <c r="F1" s="108"/>
    </row>
    <row r="2" spans="1:6" ht="39" customHeight="1">
      <c r="D2" s="310" t="s">
        <v>586</v>
      </c>
      <c r="E2" s="310"/>
      <c r="F2" s="310"/>
    </row>
    <row r="3" spans="1:6" hidden="1">
      <c r="D3" s="142" t="s">
        <v>184</v>
      </c>
      <c r="E3" s="143"/>
      <c r="F3" s="143"/>
    </row>
    <row r="4" spans="1:6" ht="45" customHeight="1">
      <c r="D4" s="309" t="s">
        <v>364</v>
      </c>
      <c r="E4" s="309"/>
      <c r="F4" s="309"/>
    </row>
    <row r="5" spans="1:6">
      <c r="A5" s="311" t="s">
        <v>353</v>
      </c>
      <c r="B5" s="311"/>
      <c r="C5" s="311"/>
      <c r="D5" s="311"/>
      <c r="E5" s="311"/>
      <c r="F5" s="311"/>
    </row>
    <row r="6" spans="1:6">
      <c r="C6" s="109"/>
      <c r="F6" s="110" t="s">
        <v>141</v>
      </c>
    </row>
    <row r="7" spans="1:6">
      <c r="A7" s="312" t="s">
        <v>91</v>
      </c>
      <c r="B7" s="315" t="s">
        <v>61</v>
      </c>
      <c r="C7" s="318" t="s">
        <v>83</v>
      </c>
      <c r="D7" s="312" t="s">
        <v>95</v>
      </c>
      <c r="E7" s="321" t="s">
        <v>96</v>
      </c>
      <c r="F7" s="322"/>
    </row>
    <row r="8" spans="1:6">
      <c r="A8" s="313"/>
      <c r="B8" s="316"/>
      <c r="C8" s="319"/>
      <c r="D8" s="313"/>
      <c r="E8" s="312" t="s">
        <v>83</v>
      </c>
      <c r="F8" s="312" t="s">
        <v>85</v>
      </c>
    </row>
    <row r="9" spans="1:6">
      <c r="A9" s="314"/>
      <c r="B9" s="317"/>
      <c r="C9" s="320"/>
      <c r="D9" s="314"/>
      <c r="E9" s="314"/>
      <c r="F9" s="314"/>
    </row>
    <row r="10" spans="1:6">
      <c r="A10" s="111">
        <v>1</v>
      </c>
      <c r="B10" s="168">
        <v>2</v>
      </c>
      <c r="C10" s="112">
        <v>3</v>
      </c>
      <c r="D10" s="111">
        <v>4</v>
      </c>
      <c r="E10" s="111">
        <v>5</v>
      </c>
      <c r="F10" s="111">
        <v>6</v>
      </c>
    </row>
    <row r="11" spans="1:6" ht="28.15" customHeight="1">
      <c r="A11" s="242">
        <v>10000000</v>
      </c>
      <c r="B11" s="242" t="s">
        <v>142</v>
      </c>
      <c r="C11" s="243">
        <f t="shared" ref="C11:C42" si="0">D11+E11</f>
        <v>83125900</v>
      </c>
      <c r="D11" s="243">
        <v>83076900</v>
      </c>
      <c r="E11" s="243">
        <v>49000</v>
      </c>
      <c r="F11" s="243">
        <v>0</v>
      </c>
    </row>
    <row r="12" spans="1:6" ht="69" customHeight="1">
      <c r="A12" s="242">
        <v>11000000</v>
      </c>
      <c r="B12" s="242" t="s">
        <v>143</v>
      </c>
      <c r="C12" s="243">
        <f t="shared" si="0"/>
        <v>44713500</v>
      </c>
      <c r="D12" s="243">
        <v>44713500</v>
      </c>
      <c r="E12" s="243">
        <v>0</v>
      </c>
      <c r="F12" s="243">
        <v>0</v>
      </c>
    </row>
    <row r="13" spans="1:6" ht="49.15" customHeight="1">
      <c r="A13" s="242">
        <v>11010000</v>
      </c>
      <c r="B13" s="242" t="s">
        <v>144</v>
      </c>
      <c r="C13" s="243">
        <f t="shared" si="0"/>
        <v>44692000</v>
      </c>
      <c r="D13" s="243">
        <v>44692000</v>
      </c>
      <c r="E13" s="243">
        <v>0</v>
      </c>
      <c r="F13" s="243">
        <v>0</v>
      </c>
    </row>
    <row r="14" spans="1:6" ht="85.5" customHeight="1">
      <c r="A14" s="83">
        <v>11010100</v>
      </c>
      <c r="B14" s="83" t="s">
        <v>145</v>
      </c>
      <c r="C14" s="176">
        <f t="shared" si="0"/>
        <v>42400000</v>
      </c>
      <c r="D14" s="176">
        <v>42400000</v>
      </c>
      <c r="E14" s="176">
        <v>0</v>
      </c>
      <c r="F14" s="176">
        <v>0</v>
      </c>
    </row>
    <row r="15" spans="1:6" ht="112.15" customHeight="1">
      <c r="A15" s="83">
        <v>11010200</v>
      </c>
      <c r="B15" s="83" t="s">
        <v>146</v>
      </c>
      <c r="C15" s="176">
        <f t="shared" si="0"/>
        <v>1700000</v>
      </c>
      <c r="D15" s="176">
        <v>1700000</v>
      </c>
      <c r="E15" s="176">
        <v>0</v>
      </c>
      <c r="F15" s="176">
        <v>0</v>
      </c>
    </row>
    <row r="16" spans="1:6" ht="87.75" customHeight="1">
      <c r="A16" s="83">
        <v>11010400</v>
      </c>
      <c r="B16" s="83" t="s">
        <v>147</v>
      </c>
      <c r="C16" s="176">
        <f t="shared" si="0"/>
        <v>262000</v>
      </c>
      <c r="D16" s="176">
        <v>262000</v>
      </c>
      <c r="E16" s="176">
        <v>0</v>
      </c>
      <c r="F16" s="176">
        <v>0</v>
      </c>
    </row>
    <row r="17" spans="1:6" ht="73.900000000000006" customHeight="1">
      <c r="A17" s="83">
        <v>11010500</v>
      </c>
      <c r="B17" s="83" t="s">
        <v>148</v>
      </c>
      <c r="C17" s="176">
        <f t="shared" si="0"/>
        <v>330000</v>
      </c>
      <c r="D17" s="176">
        <v>330000</v>
      </c>
      <c r="E17" s="176">
        <v>0</v>
      </c>
      <c r="F17" s="176">
        <v>0</v>
      </c>
    </row>
    <row r="18" spans="1:6" ht="48" customHeight="1">
      <c r="A18" s="242">
        <v>11020000</v>
      </c>
      <c r="B18" s="242" t="s">
        <v>149</v>
      </c>
      <c r="C18" s="243">
        <f t="shared" si="0"/>
        <v>21500</v>
      </c>
      <c r="D18" s="243">
        <v>21500</v>
      </c>
      <c r="E18" s="243">
        <v>0</v>
      </c>
      <c r="F18" s="243">
        <v>0</v>
      </c>
    </row>
    <row r="19" spans="1:6" ht="76.5" customHeight="1">
      <c r="A19" s="83">
        <v>11020200</v>
      </c>
      <c r="B19" s="83" t="s">
        <v>150</v>
      </c>
      <c r="C19" s="176">
        <f t="shared" si="0"/>
        <v>21500</v>
      </c>
      <c r="D19" s="176">
        <v>21500</v>
      </c>
      <c r="E19" s="176">
        <v>0</v>
      </c>
      <c r="F19" s="176">
        <v>0</v>
      </c>
    </row>
    <row r="20" spans="1:6" ht="59.45" customHeight="1">
      <c r="A20" s="242">
        <v>13000000</v>
      </c>
      <c r="B20" s="242" t="s">
        <v>315</v>
      </c>
      <c r="C20" s="243">
        <f t="shared" si="0"/>
        <v>9000800</v>
      </c>
      <c r="D20" s="243">
        <v>9000800</v>
      </c>
      <c r="E20" s="243">
        <v>0</v>
      </c>
      <c r="F20" s="243">
        <v>0</v>
      </c>
    </row>
    <row r="21" spans="1:6" ht="57.6" customHeight="1">
      <c r="A21" s="242">
        <v>13010000</v>
      </c>
      <c r="B21" s="242" t="s">
        <v>316</v>
      </c>
      <c r="C21" s="243">
        <f t="shared" si="0"/>
        <v>9000000</v>
      </c>
      <c r="D21" s="243">
        <v>9000000</v>
      </c>
      <c r="E21" s="243">
        <v>0</v>
      </c>
      <c r="F21" s="243">
        <v>0</v>
      </c>
    </row>
    <row r="22" spans="1:6" ht="87.6" customHeight="1">
      <c r="A22" s="83">
        <v>13010100</v>
      </c>
      <c r="B22" s="83" t="s">
        <v>317</v>
      </c>
      <c r="C22" s="176">
        <f t="shared" si="0"/>
        <v>1500000</v>
      </c>
      <c r="D22" s="176">
        <v>1500000</v>
      </c>
      <c r="E22" s="176">
        <v>0</v>
      </c>
      <c r="F22" s="176">
        <v>0</v>
      </c>
    </row>
    <row r="23" spans="1:6" ht="104.45" customHeight="1">
      <c r="A23" s="83">
        <v>13010200</v>
      </c>
      <c r="B23" s="83" t="s">
        <v>318</v>
      </c>
      <c r="C23" s="176">
        <f t="shared" si="0"/>
        <v>7500000</v>
      </c>
      <c r="D23" s="176">
        <v>7500000</v>
      </c>
      <c r="E23" s="176">
        <v>0</v>
      </c>
      <c r="F23" s="176">
        <v>0</v>
      </c>
    </row>
    <row r="24" spans="1:6" ht="48.6" customHeight="1">
      <c r="A24" s="242">
        <v>13030000</v>
      </c>
      <c r="B24" s="242" t="s">
        <v>319</v>
      </c>
      <c r="C24" s="243">
        <f t="shared" si="0"/>
        <v>800</v>
      </c>
      <c r="D24" s="243">
        <v>800</v>
      </c>
      <c r="E24" s="243">
        <v>0</v>
      </c>
      <c r="F24" s="243">
        <v>0</v>
      </c>
    </row>
    <row r="25" spans="1:6" ht="70.900000000000006" customHeight="1">
      <c r="A25" s="83">
        <v>13030200</v>
      </c>
      <c r="B25" s="83" t="s">
        <v>320</v>
      </c>
      <c r="C25" s="176">
        <f t="shared" si="0"/>
        <v>800</v>
      </c>
      <c r="D25" s="176">
        <v>800</v>
      </c>
      <c r="E25" s="176">
        <v>0</v>
      </c>
      <c r="F25" s="176">
        <v>0</v>
      </c>
    </row>
    <row r="26" spans="1:6" ht="46.15" customHeight="1">
      <c r="A26" s="242">
        <v>14000000</v>
      </c>
      <c r="B26" s="242" t="s">
        <v>151</v>
      </c>
      <c r="C26" s="243">
        <f t="shared" si="0"/>
        <v>8117600</v>
      </c>
      <c r="D26" s="243">
        <v>8117600</v>
      </c>
      <c r="E26" s="243">
        <v>0</v>
      </c>
      <c r="F26" s="243">
        <v>0</v>
      </c>
    </row>
    <row r="27" spans="1:6" ht="70.5" customHeight="1">
      <c r="A27" s="242">
        <v>14020000</v>
      </c>
      <c r="B27" s="242" t="s">
        <v>321</v>
      </c>
      <c r="C27" s="243">
        <f t="shared" si="0"/>
        <v>1290000</v>
      </c>
      <c r="D27" s="243">
        <v>1290000</v>
      </c>
      <c r="E27" s="243">
        <v>0</v>
      </c>
      <c r="F27" s="243">
        <v>0</v>
      </c>
    </row>
    <row r="28" spans="1:6" ht="27" customHeight="1">
      <c r="A28" s="83">
        <v>14021900</v>
      </c>
      <c r="B28" s="83" t="s">
        <v>181</v>
      </c>
      <c r="C28" s="176">
        <f t="shared" si="0"/>
        <v>1290000</v>
      </c>
      <c r="D28" s="176">
        <v>1290000</v>
      </c>
      <c r="E28" s="176">
        <v>0</v>
      </c>
      <c r="F28" s="176">
        <v>0</v>
      </c>
    </row>
    <row r="29" spans="1:6" ht="72" customHeight="1">
      <c r="A29" s="242">
        <v>14030000</v>
      </c>
      <c r="B29" s="242" t="s">
        <v>185</v>
      </c>
      <c r="C29" s="243">
        <f t="shared" si="0"/>
        <v>5327600</v>
      </c>
      <c r="D29" s="243">
        <v>5327600</v>
      </c>
      <c r="E29" s="243">
        <v>0</v>
      </c>
      <c r="F29" s="243">
        <v>0</v>
      </c>
    </row>
    <row r="30" spans="1:6" ht="24" customHeight="1">
      <c r="A30" s="83">
        <v>14031900</v>
      </c>
      <c r="B30" s="83" t="s">
        <v>181</v>
      </c>
      <c r="C30" s="176">
        <f t="shared" si="0"/>
        <v>5327600</v>
      </c>
      <c r="D30" s="176">
        <v>5327600</v>
      </c>
      <c r="E30" s="176">
        <v>0</v>
      </c>
      <c r="F30" s="176">
        <v>0</v>
      </c>
    </row>
    <row r="31" spans="1:6" ht="75" customHeight="1">
      <c r="A31" s="83">
        <v>14040000</v>
      </c>
      <c r="B31" s="83" t="s">
        <v>322</v>
      </c>
      <c r="C31" s="176">
        <f t="shared" si="0"/>
        <v>1500000</v>
      </c>
      <c r="D31" s="176">
        <v>1500000</v>
      </c>
      <c r="E31" s="176">
        <v>0</v>
      </c>
      <c r="F31" s="176">
        <v>0</v>
      </c>
    </row>
    <row r="32" spans="1:6" ht="26.45" customHeight="1">
      <c r="A32" s="242">
        <v>18000000</v>
      </c>
      <c r="B32" s="242" t="s">
        <v>323</v>
      </c>
      <c r="C32" s="243">
        <f t="shared" si="0"/>
        <v>21245000</v>
      </c>
      <c r="D32" s="243">
        <v>21245000</v>
      </c>
      <c r="E32" s="243">
        <v>0</v>
      </c>
      <c r="F32" s="243">
        <v>0</v>
      </c>
    </row>
    <row r="33" spans="1:6" ht="30" customHeight="1">
      <c r="A33" s="242">
        <v>18010000</v>
      </c>
      <c r="B33" s="242" t="s">
        <v>324</v>
      </c>
      <c r="C33" s="243">
        <f t="shared" si="0"/>
        <v>6711500</v>
      </c>
      <c r="D33" s="243">
        <v>6711500</v>
      </c>
      <c r="E33" s="243">
        <v>0</v>
      </c>
      <c r="F33" s="243">
        <v>0</v>
      </c>
    </row>
    <row r="34" spans="1:6" ht="97.5" customHeight="1">
      <c r="A34" s="83">
        <v>18010100</v>
      </c>
      <c r="B34" s="83" t="s">
        <v>325</v>
      </c>
      <c r="C34" s="176">
        <f t="shared" si="0"/>
        <v>19000</v>
      </c>
      <c r="D34" s="176">
        <v>19000</v>
      </c>
      <c r="E34" s="176">
        <v>0</v>
      </c>
      <c r="F34" s="176">
        <v>0</v>
      </c>
    </row>
    <row r="35" spans="1:6" ht="90" customHeight="1">
      <c r="A35" s="83">
        <v>18010200</v>
      </c>
      <c r="B35" s="83" t="s">
        <v>326</v>
      </c>
      <c r="C35" s="176">
        <f t="shared" si="0"/>
        <v>75000</v>
      </c>
      <c r="D35" s="176">
        <v>75000</v>
      </c>
      <c r="E35" s="176">
        <v>0</v>
      </c>
      <c r="F35" s="176">
        <v>0</v>
      </c>
    </row>
    <row r="36" spans="1:6" ht="96" customHeight="1">
      <c r="A36" s="83">
        <v>18010300</v>
      </c>
      <c r="B36" s="83" t="s">
        <v>327</v>
      </c>
      <c r="C36" s="176">
        <f t="shared" si="0"/>
        <v>120000</v>
      </c>
      <c r="D36" s="176">
        <v>120000</v>
      </c>
      <c r="E36" s="176">
        <v>0</v>
      </c>
      <c r="F36" s="176">
        <v>0</v>
      </c>
    </row>
    <row r="37" spans="1:6" ht="87.75" customHeight="1">
      <c r="A37" s="83">
        <v>18010400</v>
      </c>
      <c r="B37" s="83" t="s">
        <v>328</v>
      </c>
      <c r="C37" s="176">
        <f t="shared" si="0"/>
        <v>500000</v>
      </c>
      <c r="D37" s="176">
        <v>500000</v>
      </c>
      <c r="E37" s="176">
        <v>0</v>
      </c>
      <c r="F37" s="176">
        <v>0</v>
      </c>
    </row>
    <row r="38" spans="1:6" ht="27.6" customHeight="1">
      <c r="A38" s="83">
        <v>18010500</v>
      </c>
      <c r="B38" s="83" t="s">
        <v>329</v>
      </c>
      <c r="C38" s="176">
        <f t="shared" si="0"/>
        <v>2090000</v>
      </c>
      <c r="D38" s="176">
        <v>2090000</v>
      </c>
      <c r="E38" s="176">
        <v>0</v>
      </c>
      <c r="F38" s="176">
        <v>0</v>
      </c>
    </row>
    <row r="39" spans="1:6" ht="30" customHeight="1">
      <c r="A39" s="83">
        <v>18010600</v>
      </c>
      <c r="B39" s="83" t="s">
        <v>330</v>
      </c>
      <c r="C39" s="176">
        <f t="shared" si="0"/>
        <v>2900000</v>
      </c>
      <c r="D39" s="176">
        <v>2900000</v>
      </c>
      <c r="E39" s="176">
        <v>0</v>
      </c>
      <c r="F39" s="176">
        <v>0</v>
      </c>
    </row>
    <row r="40" spans="1:6" ht="28.15" customHeight="1">
      <c r="A40" s="83">
        <v>18010700</v>
      </c>
      <c r="B40" s="83" t="s">
        <v>331</v>
      </c>
      <c r="C40" s="176">
        <f t="shared" si="0"/>
        <v>7500</v>
      </c>
      <c r="D40" s="176">
        <v>7500</v>
      </c>
      <c r="E40" s="176">
        <v>0</v>
      </c>
      <c r="F40" s="176">
        <v>0</v>
      </c>
    </row>
    <row r="41" spans="1:6" ht="27" customHeight="1">
      <c r="A41" s="83">
        <v>18010900</v>
      </c>
      <c r="B41" s="83" t="s">
        <v>332</v>
      </c>
      <c r="C41" s="176">
        <f t="shared" si="0"/>
        <v>1000000</v>
      </c>
      <c r="D41" s="176">
        <v>1000000</v>
      </c>
      <c r="E41" s="176">
        <v>0</v>
      </c>
      <c r="F41" s="176">
        <v>0</v>
      </c>
    </row>
    <row r="42" spans="1:6" ht="31.15" customHeight="1">
      <c r="A42" s="242">
        <v>18030000</v>
      </c>
      <c r="B42" s="242" t="s">
        <v>186</v>
      </c>
      <c r="C42" s="243">
        <f t="shared" si="0"/>
        <v>2500</v>
      </c>
      <c r="D42" s="243">
        <v>2500</v>
      </c>
      <c r="E42" s="243">
        <v>0</v>
      </c>
      <c r="F42" s="243">
        <v>0</v>
      </c>
    </row>
    <row r="43" spans="1:6" ht="46.9" customHeight="1">
      <c r="A43" s="83">
        <v>18030100</v>
      </c>
      <c r="B43" s="83" t="s">
        <v>187</v>
      </c>
      <c r="C43" s="176">
        <f t="shared" ref="C43:C74" si="1">D43+E43</f>
        <v>200</v>
      </c>
      <c r="D43" s="176">
        <v>200</v>
      </c>
      <c r="E43" s="176">
        <v>0</v>
      </c>
      <c r="F43" s="176">
        <v>0</v>
      </c>
    </row>
    <row r="44" spans="1:6" ht="52.15" customHeight="1">
      <c r="A44" s="83">
        <v>18030200</v>
      </c>
      <c r="B44" s="83" t="s">
        <v>188</v>
      </c>
      <c r="C44" s="176">
        <f t="shared" si="1"/>
        <v>2300</v>
      </c>
      <c r="D44" s="176">
        <v>2300</v>
      </c>
      <c r="E44" s="176">
        <v>0</v>
      </c>
      <c r="F44" s="176">
        <v>0</v>
      </c>
    </row>
    <row r="45" spans="1:6" ht="29.45" customHeight="1">
      <c r="A45" s="242">
        <v>18050000</v>
      </c>
      <c r="B45" s="242" t="s">
        <v>152</v>
      </c>
      <c r="C45" s="243">
        <f t="shared" si="1"/>
        <v>14531000</v>
      </c>
      <c r="D45" s="243">
        <v>14531000</v>
      </c>
      <c r="E45" s="243">
        <v>0</v>
      </c>
      <c r="F45" s="243">
        <v>0</v>
      </c>
    </row>
    <row r="46" spans="1:6" ht="24.6" customHeight="1">
      <c r="A46" s="83">
        <v>18050300</v>
      </c>
      <c r="B46" s="83" t="s">
        <v>153</v>
      </c>
      <c r="C46" s="176">
        <f t="shared" si="1"/>
        <v>2584000</v>
      </c>
      <c r="D46" s="176">
        <v>2584000</v>
      </c>
      <c r="E46" s="176">
        <v>0</v>
      </c>
      <c r="F46" s="176">
        <v>0</v>
      </c>
    </row>
    <row r="47" spans="1:6" ht="27" customHeight="1">
      <c r="A47" s="83">
        <v>18050400</v>
      </c>
      <c r="B47" s="83" t="s">
        <v>154</v>
      </c>
      <c r="C47" s="176">
        <f t="shared" si="1"/>
        <v>11700000</v>
      </c>
      <c r="D47" s="176">
        <v>11700000</v>
      </c>
      <c r="E47" s="176">
        <v>0</v>
      </c>
      <c r="F47" s="176">
        <v>0</v>
      </c>
    </row>
    <row r="48" spans="1:6" ht="118.15" customHeight="1">
      <c r="A48" s="83">
        <v>18050500</v>
      </c>
      <c r="B48" s="83" t="s">
        <v>333</v>
      </c>
      <c r="C48" s="176">
        <f t="shared" si="1"/>
        <v>247000</v>
      </c>
      <c r="D48" s="176">
        <v>247000</v>
      </c>
      <c r="E48" s="176">
        <v>0</v>
      </c>
      <c r="F48" s="176">
        <v>0</v>
      </c>
    </row>
    <row r="49" spans="1:6" ht="35.25" customHeight="1">
      <c r="A49" s="242">
        <v>19000000</v>
      </c>
      <c r="B49" s="242" t="s">
        <v>70</v>
      </c>
      <c r="C49" s="243">
        <f t="shared" si="1"/>
        <v>49000</v>
      </c>
      <c r="D49" s="243">
        <v>0</v>
      </c>
      <c r="E49" s="243">
        <v>49000</v>
      </c>
      <c r="F49" s="243">
        <v>0</v>
      </c>
    </row>
    <row r="50" spans="1:6" ht="32.25" customHeight="1">
      <c r="A50" s="242">
        <v>19010000</v>
      </c>
      <c r="B50" s="242" t="s">
        <v>69</v>
      </c>
      <c r="C50" s="243">
        <f t="shared" si="1"/>
        <v>49000</v>
      </c>
      <c r="D50" s="243">
        <v>0</v>
      </c>
      <c r="E50" s="243">
        <v>49000</v>
      </c>
      <c r="F50" s="243">
        <v>0</v>
      </c>
    </row>
    <row r="51" spans="1:6" ht="104.45" customHeight="1">
      <c r="A51" s="83">
        <v>19010100</v>
      </c>
      <c r="B51" s="83" t="s">
        <v>334</v>
      </c>
      <c r="C51" s="176">
        <f t="shared" si="1"/>
        <v>18200</v>
      </c>
      <c r="D51" s="176">
        <v>0</v>
      </c>
      <c r="E51" s="176">
        <v>18200</v>
      </c>
      <c r="F51" s="176">
        <v>0</v>
      </c>
    </row>
    <row r="52" spans="1:6" ht="62.25" customHeight="1">
      <c r="A52" s="83">
        <v>19010200</v>
      </c>
      <c r="B52" s="83" t="s">
        <v>71</v>
      </c>
      <c r="C52" s="176">
        <f t="shared" si="1"/>
        <v>1800</v>
      </c>
      <c r="D52" s="176">
        <v>0</v>
      </c>
      <c r="E52" s="176">
        <v>1800</v>
      </c>
      <c r="F52" s="176">
        <v>0</v>
      </c>
    </row>
    <row r="53" spans="1:6" ht="100.5" customHeight="1">
      <c r="A53" s="83">
        <v>19010300</v>
      </c>
      <c r="B53" s="83" t="s">
        <v>72</v>
      </c>
      <c r="C53" s="176">
        <f t="shared" si="1"/>
        <v>29000</v>
      </c>
      <c r="D53" s="176">
        <v>0</v>
      </c>
      <c r="E53" s="176">
        <v>29000</v>
      </c>
      <c r="F53" s="176">
        <v>0</v>
      </c>
    </row>
    <row r="54" spans="1:6" ht="48" customHeight="1">
      <c r="A54" s="242">
        <v>20000000</v>
      </c>
      <c r="B54" s="242" t="s">
        <v>155</v>
      </c>
      <c r="C54" s="243">
        <f t="shared" si="1"/>
        <v>4710300</v>
      </c>
      <c r="D54" s="243">
        <v>1495000</v>
      </c>
      <c r="E54" s="243">
        <v>3215300</v>
      </c>
      <c r="F54" s="243">
        <v>56800</v>
      </c>
    </row>
    <row r="55" spans="1:6" ht="63" customHeight="1">
      <c r="A55" s="242">
        <v>22000000</v>
      </c>
      <c r="B55" s="242" t="s">
        <v>156</v>
      </c>
      <c r="C55" s="243">
        <f t="shared" si="1"/>
        <v>1477000</v>
      </c>
      <c r="D55" s="243">
        <v>1477000</v>
      </c>
      <c r="E55" s="243">
        <v>0</v>
      </c>
      <c r="F55" s="243">
        <v>0</v>
      </c>
    </row>
    <row r="56" spans="1:6" ht="50.45" customHeight="1">
      <c r="A56" s="242">
        <v>22010000</v>
      </c>
      <c r="B56" s="242" t="s">
        <v>157</v>
      </c>
      <c r="C56" s="243">
        <f t="shared" si="1"/>
        <v>1091600</v>
      </c>
      <c r="D56" s="243">
        <v>1091600</v>
      </c>
      <c r="E56" s="243">
        <v>0</v>
      </c>
      <c r="F56" s="243">
        <v>0</v>
      </c>
    </row>
    <row r="57" spans="1:6" ht="86.45" customHeight="1">
      <c r="A57" s="83">
        <v>22010300</v>
      </c>
      <c r="B57" s="83" t="s">
        <v>335</v>
      </c>
      <c r="C57" s="176">
        <f t="shared" si="1"/>
        <v>48500</v>
      </c>
      <c r="D57" s="176">
        <v>48500</v>
      </c>
      <c r="E57" s="176">
        <v>0</v>
      </c>
      <c r="F57" s="176">
        <v>0</v>
      </c>
    </row>
    <row r="58" spans="1:6" ht="45.6" customHeight="1">
      <c r="A58" s="83">
        <v>22012500</v>
      </c>
      <c r="B58" s="83" t="s">
        <v>158</v>
      </c>
      <c r="C58" s="176">
        <f t="shared" si="1"/>
        <v>787500</v>
      </c>
      <c r="D58" s="176">
        <v>787500</v>
      </c>
      <c r="E58" s="176">
        <v>0</v>
      </c>
      <c r="F58" s="176">
        <v>0</v>
      </c>
    </row>
    <row r="59" spans="1:6" ht="66.599999999999994" customHeight="1">
      <c r="A59" s="83">
        <v>22012600</v>
      </c>
      <c r="B59" s="83" t="s">
        <v>336</v>
      </c>
      <c r="C59" s="176">
        <f t="shared" si="1"/>
        <v>255600</v>
      </c>
      <c r="D59" s="176">
        <v>255600</v>
      </c>
      <c r="E59" s="176">
        <v>0</v>
      </c>
      <c r="F59" s="176">
        <v>0</v>
      </c>
    </row>
    <row r="60" spans="1:6" ht="78" customHeight="1">
      <c r="A60" s="242">
        <v>22080000</v>
      </c>
      <c r="B60" s="242" t="s">
        <v>159</v>
      </c>
      <c r="C60" s="243">
        <f t="shared" si="1"/>
        <v>350000</v>
      </c>
      <c r="D60" s="243">
        <v>350000</v>
      </c>
      <c r="E60" s="243">
        <v>0</v>
      </c>
      <c r="F60" s="243">
        <v>0</v>
      </c>
    </row>
    <row r="61" spans="1:6" ht="100.5" customHeight="1">
      <c r="A61" s="83">
        <v>22080400</v>
      </c>
      <c r="B61" s="83" t="s">
        <v>160</v>
      </c>
      <c r="C61" s="176">
        <f t="shared" si="1"/>
        <v>350000</v>
      </c>
      <c r="D61" s="176">
        <v>350000</v>
      </c>
      <c r="E61" s="176">
        <v>0</v>
      </c>
      <c r="F61" s="176">
        <v>0</v>
      </c>
    </row>
    <row r="62" spans="1:6" ht="29.45" customHeight="1">
      <c r="A62" s="242">
        <v>22090000</v>
      </c>
      <c r="B62" s="242" t="s">
        <v>161</v>
      </c>
      <c r="C62" s="243">
        <f t="shared" si="1"/>
        <v>35400</v>
      </c>
      <c r="D62" s="243">
        <v>35400</v>
      </c>
      <c r="E62" s="243">
        <v>0</v>
      </c>
      <c r="F62" s="243">
        <v>0</v>
      </c>
    </row>
    <row r="63" spans="1:6" ht="86.45" customHeight="1">
      <c r="A63" s="83">
        <v>22090100</v>
      </c>
      <c r="B63" s="83" t="s">
        <v>162</v>
      </c>
      <c r="C63" s="176">
        <f t="shared" si="1"/>
        <v>28800</v>
      </c>
      <c r="D63" s="176">
        <v>28800</v>
      </c>
      <c r="E63" s="176">
        <v>0</v>
      </c>
      <c r="F63" s="176">
        <v>0</v>
      </c>
    </row>
    <row r="64" spans="1:6" ht="74.45" customHeight="1">
      <c r="A64" s="83">
        <v>22090400</v>
      </c>
      <c r="B64" s="83" t="s">
        <v>163</v>
      </c>
      <c r="C64" s="176">
        <f t="shared" si="1"/>
        <v>6600</v>
      </c>
      <c r="D64" s="176">
        <v>6600</v>
      </c>
      <c r="E64" s="176">
        <v>0</v>
      </c>
      <c r="F64" s="176">
        <v>0</v>
      </c>
    </row>
    <row r="65" spans="1:6" ht="28.15" customHeight="1">
      <c r="A65" s="242">
        <v>24000000</v>
      </c>
      <c r="B65" s="242" t="s">
        <v>164</v>
      </c>
      <c r="C65" s="243">
        <f t="shared" si="1"/>
        <v>74800</v>
      </c>
      <c r="D65" s="243">
        <v>18000</v>
      </c>
      <c r="E65" s="243">
        <v>56800</v>
      </c>
      <c r="F65" s="243">
        <v>56800</v>
      </c>
    </row>
    <row r="66" spans="1:6" ht="27.6" customHeight="1">
      <c r="A66" s="242">
        <v>24060000</v>
      </c>
      <c r="B66" s="242" t="s">
        <v>165</v>
      </c>
      <c r="C66" s="243">
        <f t="shared" si="1"/>
        <v>18000</v>
      </c>
      <c r="D66" s="243">
        <v>18000</v>
      </c>
      <c r="E66" s="243">
        <v>0</v>
      </c>
      <c r="F66" s="243">
        <v>0</v>
      </c>
    </row>
    <row r="67" spans="1:6" ht="27.6" customHeight="1">
      <c r="A67" s="83">
        <v>24060300</v>
      </c>
      <c r="B67" s="83" t="s">
        <v>165</v>
      </c>
      <c r="C67" s="176">
        <f t="shared" si="1"/>
        <v>18000</v>
      </c>
      <c r="D67" s="176">
        <v>18000</v>
      </c>
      <c r="E67" s="176">
        <v>0</v>
      </c>
      <c r="F67" s="176">
        <v>0</v>
      </c>
    </row>
    <row r="68" spans="1:6" ht="58.15" customHeight="1">
      <c r="A68" s="83">
        <v>24170000</v>
      </c>
      <c r="B68" s="83" t="s">
        <v>78</v>
      </c>
      <c r="C68" s="176">
        <f t="shared" si="1"/>
        <v>56800</v>
      </c>
      <c r="D68" s="176">
        <v>0</v>
      </c>
      <c r="E68" s="176">
        <v>56800</v>
      </c>
      <c r="F68" s="176">
        <v>56800</v>
      </c>
    </row>
    <row r="69" spans="1:6" ht="56.25" customHeight="1">
      <c r="A69" s="242">
        <v>25000000</v>
      </c>
      <c r="B69" s="242" t="s">
        <v>166</v>
      </c>
      <c r="C69" s="243">
        <f t="shared" si="1"/>
        <v>3158500</v>
      </c>
      <c r="D69" s="243">
        <v>0</v>
      </c>
      <c r="E69" s="243">
        <v>3158500</v>
      </c>
      <c r="F69" s="243">
        <v>0</v>
      </c>
    </row>
    <row r="70" spans="1:6" ht="67.900000000000006" customHeight="1">
      <c r="A70" s="242">
        <v>25010000</v>
      </c>
      <c r="B70" s="242" t="s">
        <v>167</v>
      </c>
      <c r="C70" s="243">
        <f t="shared" si="1"/>
        <v>3158500</v>
      </c>
      <c r="D70" s="243">
        <v>0</v>
      </c>
      <c r="E70" s="243">
        <v>3158500</v>
      </c>
      <c r="F70" s="243">
        <v>0</v>
      </c>
    </row>
    <row r="71" spans="1:6" ht="69.75" customHeight="1">
      <c r="A71" s="83">
        <v>25010100</v>
      </c>
      <c r="B71" s="83" t="s">
        <v>168</v>
      </c>
      <c r="C71" s="176">
        <f t="shared" si="1"/>
        <v>2827600</v>
      </c>
      <c r="D71" s="176">
        <v>0</v>
      </c>
      <c r="E71" s="176">
        <v>2827600</v>
      </c>
      <c r="F71" s="176">
        <v>0</v>
      </c>
    </row>
    <row r="72" spans="1:6" ht="42" customHeight="1">
      <c r="A72" s="83">
        <v>25010300</v>
      </c>
      <c r="B72" s="83" t="s">
        <v>169</v>
      </c>
      <c r="C72" s="176">
        <f t="shared" si="1"/>
        <v>280900</v>
      </c>
      <c r="D72" s="176">
        <v>0</v>
      </c>
      <c r="E72" s="176">
        <v>280900</v>
      </c>
      <c r="F72" s="176">
        <v>0</v>
      </c>
    </row>
    <row r="73" spans="1:6" ht="73.150000000000006" customHeight="1">
      <c r="A73" s="83">
        <v>25010400</v>
      </c>
      <c r="B73" s="83" t="s">
        <v>31</v>
      </c>
      <c r="C73" s="176">
        <f t="shared" si="1"/>
        <v>50000</v>
      </c>
      <c r="D73" s="176">
        <v>0</v>
      </c>
      <c r="E73" s="176">
        <v>50000</v>
      </c>
      <c r="F73" s="176">
        <v>0</v>
      </c>
    </row>
    <row r="74" spans="1:6" ht="40.15" customHeight="1">
      <c r="A74" s="242">
        <v>30000000</v>
      </c>
      <c r="B74" s="242" t="s">
        <v>189</v>
      </c>
      <c r="C74" s="243">
        <f t="shared" si="1"/>
        <v>579318</v>
      </c>
      <c r="D74" s="243">
        <v>0</v>
      </c>
      <c r="E74" s="243">
        <v>579318</v>
      </c>
      <c r="F74" s="243">
        <v>579318</v>
      </c>
    </row>
    <row r="75" spans="1:6" ht="46.9" customHeight="1">
      <c r="A75" s="242">
        <v>31000000</v>
      </c>
      <c r="B75" s="242" t="s">
        <v>32</v>
      </c>
      <c r="C75" s="243">
        <f t="shared" ref="C75:C101" si="2">D75+E75</f>
        <v>10000</v>
      </c>
      <c r="D75" s="243">
        <v>0</v>
      </c>
      <c r="E75" s="243">
        <v>10000</v>
      </c>
      <c r="F75" s="243">
        <v>10000</v>
      </c>
    </row>
    <row r="76" spans="1:6" ht="66.599999999999994" customHeight="1">
      <c r="A76" s="83">
        <v>31030000</v>
      </c>
      <c r="B76" s="83" t="s">
        <v>63</v>
      </c>
      <c r="C76" s="176">
        <f t="shared" si="2"/>
        <v>10000</v>
      </c>
      <c r="D76" s="176">
        <v>0</v>
      </c>
      <c r="E76" s="176">
        <v>10000</v>
      </c>
      <c r="F76" s="176">
        <v>10000</v>
      </c>
    </row>
    <row r="77" spans="1:6" ht="50.45" customHeight="1">
      <c r="A77" s="242">
        <v>33000000</v>
      </c>
      <c r="B77" s="242" t="s">
        <v>437</v>
      </c>
      <c r="C77" s="243">
        <f t="shared" si="2"/>
        <v>569318</v>
      </c>
      <c r="D77" s="243">
        <v>0</v>
      </c>
      <c r="E77" s="243">
        <v>569318</v>
      </c>
      <c r="F77" s="243">
        <v>569318</v>
      </c>
    </row>
    <row r="78" spans="1:6" ht="40.15" customHeight="1">
      <c r="A78" s="242">
        <v>33010000</v>
      </c>
      <c r="B78" s="242" t="s">
        <v>438</v>
      </c>
      <c r="C78" s="243">
        <f t="shared" si="2"/>
        <v>569318</v>
      </c>
      <c r="D78" s="243">
        <v>0</v>
      </c>
      <c r="E78" s="243">
        <v>569318</v>
      </c>
      <c r="F78" s="243">
        <v>569318</v>
      </c>
    </row>
    <row r="79" spans="1:6" ht="128.44999999999999" customHeight="1">
      <c r="A79" s="83">
        <v>33010100</v>
      </c>
      <c r="B79" s="83" t="s">
        <v>439</v>
      </c>
      <c r="C79" s="176">
        <f t="shared" si="2"/>
        <v>569318</v>
      </c>
      <c r="D79" s="176">
        <v>0</v>
      </c>
      <c r="E79" s="176">
        <v>569318</v>
      </c>
      <c r="F79" s="176">
        <v>569318</v>
      </c>
    </row>
    <row r="80" spans="1:6" ht="42" customHeight="1">
      <c r="A80" s="242"/>
      <c r="B80" s="242" t="s">
        <v>337</v>
      </c>
      <c r="C80" s="243">
        <f t="shared" si="2"/>
        <v>88415518</v>
      </c>
      <c r="D80" s="243">
        <v>84571900</v>
      </c>
      <c r="E80" s="243">
        <v>3843618</v>
      </c>
      <c r="F80" s="243">
        <v>636118</v>
      </c>
    </row>
    <row r="81" spans="1:6" ht="40.15" customHeight="1">
      <c r="A81" s="242">
        <v>40000000</v>
      </c>
      <c r="B81" s="242" t="s">
        <v>170</v>
      </c>
      <c r="C81" s="243">
        <f t="shared" si="2"/>
        <v>187516142</v>
      </c>
      <c r="D81" s="243">
        <v>184987142</v>
      </c>
      <c r="E81" s="243">
        <v>2529000</v>
      </c>
      <c r="F81" s="243">
        <v>2529000</v>
      </c>
    </row>
    <row r="82" spans="1:6" ht="50.45" customHeight="1">
      <c r="A82" s="242">
        <v>41000000</v>
      </c>
      <c r="B82" s="242" t="s">
        <v>171</v>
      </c>
      <c r="C82" s="243">
        <f t="shared" si="2"/>
        <v>187516142</v>
      </c>
      <c r="D82" s="243">
        <v>184987142</v>
      </c>
      <c r="E82" s="243">
        <v>2529000</v>
      </c>
      <c r="F82" s="243">
        <v>2529000</v>
      </c>
    </row>
    <row r="83" spans="1:6" ht="52.15" customHeight="1">
      <c r="A83" s="242">
        <v>41020000</v>
      </c>
      <c r="B83" s="242" t="s">
        <v>33</v>
      </c>
      <c r="C83" s="243">
        <f t="shared" si="2"/>
        <v>23200700</v>
      </c>
      <c r="D83" s="243">
        <v>23200700</v>
      </c>
      <c r="E83" s="243">
        <v>0</v>
      </c>
      <c r="F83" s="243">
        <v>0</v>
      </c>
    </row>
    <row r="84" spans="1:6" ht="39" customHeight="1">
      <c r="A84" s="83">
        <v>41020100</v>
      </c>
      <c r="B84" s="83" t="s">
        <v>338</v>
      </c>
      <c r="C84" s="176">
        <f t="shared" si="2"/>
        <v>23200700</v>
      </c>
      <c r="D84" s="176">
        <v>23200700</v>
      </c>
      <c r="E84" s="176">
        <v>0</v>
      </c>
      <c r="F84" s="176">
        <v>0</v>
      </c>
    </row>
    <row r="85" spans="1:6" ht="58.9" customHeight="1">
      <c r="A85" s="242">
        <v>41030000</v>
      </c>
      <c r="B85" s="242" t="s">
        <v>339</v>
      </c>
      <c r="C85" s="243">
        <f t="shared" si="2"/>
        <v>134540000</v>
      </c>
      <c r="D85" s="243">
        <v>134540000</v>
      </c>
      <c r="E85" s="243">
        <v>0</v>
      </c>
      <c r="F85" s="243">
        <v>0</v>
      </c>
    </row>
    <row r="86" spans="1:6" ht="67.150000000000006" customHeight="1">
      <c r="A86" s="83">
        <v>41033200</v>
      </c>
      <c r="B86" s="83" t="s">
        <v>508</v>
      </c>
      <c r="C86" s="176">
        <f t="shared" si="2"/>
        <v>16418300</v>
      </c>
      <c r="D86" s="176">
        <v>16418300</v>
      </c>
      <c r="E86" s="176">
        <v>0</v>
      </c>
      <c r="F86" s="176">
        <v>0</v>
      </c>
    </row>
    <row r="87" spans="1:6" ht="63.6" customHeight="1">
      <c r="A87" s="83">
        <v>41033900</v>
      </c>
      <c r="B87" s="83" t="s">
        <v>340</v>
      </c>
      <c r="C87" s="176">
        <f t="shared" si="2"/>
        <v>95334100</v>
      </c>
      <c r="D87" s="176">
        <v>95334100</v>
      </c>
      <c r="E87" s="176">
        <v>0</v>
      </c>
      <c r="F87" s="176">
        <v>0</v>
      </c>
    </row>
    <row r="88" spans="1:6" ht="68.45" customHeight="1">
      <c r="A88" s="83">
        <v>41034200</v>
      </c>
      <c r="B88" s="83" t="s">
        <v>341</v>
      </c>
      <c r="C88" s="176">
        <f t="shared" si="2"/>
        <v>22063600</v>
      </c>
      <c r="D88" s="176">
        <v>22063600</v>
      </c>
      <c r="E88" s="176">
        <v>0</v>
      </c>
      <c r="F88" s="176">
        <v>0</v>
      </c>
    </row>
    <row r="89" spans="1:6" ht="85.15" customHeight="1">
      <c r="A89" s="83">
        <v>41034500</v>
      </c>
      <c r="B89" s="83" t="s">
        <v>409</v>
      </c>
      <c r="C89" s="176">
        <f t="shared" si="2"/>
        <v>724000</v>
      </c>
      <c r="D89" s="176">
        <v>724000</v>
      </c>
      <c r="E89" s="176">
        <v>0</v>
      </c>
      <c r="F89" s="176">
        <v>0</v>
      </c>
    </row>
    <row r="90" spans="1:6" ht="70.150000000000006" customHeight="1">
      <c r="A90" s="242">
        <v>41040000</v>
      </c>
      <c r="B90" s="242" t="s">
        <v>34</v>
      </c>
      <c r="C90" s="243">
        <f t="shared" si="2"/>
        <v>14763798</v>
      </c>
      <c r="D90" s="243">
        <v>14763798</v>
      </c>
      <c r="E90" s="243">
        <v>0</v>
      </c>
      <c r="F90" s="243">
        <v>0</v>
      </c>
    </row>
    <row r="91" spans="1:6" ht="108.6" customHeight="1">
      <c r="A91" s="83">
        <v>41040200</v>
      </c>
      <c r="B91" s="83" t="s">
        <v>35</v>
      </c>
      <c r="C91" s="176">
        <f t="shared" si="2"/>
        <v>14763798</v>
      </c>
      <c r="D91" s="176">
        <v>14763798</v>
      </c>
      <c r="E91" s="176">
        <v>0</v>
      </c>
      <c r="F91" s="176">
        <v>0</v>
      </c>
    </row>
    <row r="92" spans="1:6" ht="65.45" customHeight="1">
      <c r="A92" s="242">
        <v>41050000</v>
      </c>
      <c r="B92" s="242" t="s">
        <v>253</v>
      </c>
      <c r="C92" s="243">
        <f t="shared" si="2"/>
        <v>15011644</v>
      </c>
      <c r="D92" s="243">
        <v>12482644</v>
      </c>
      <c r="E92" s="243">
        <v>2529000</v>
      </c>
      <c r="F92" s="243">
        <v>2529000</v>
      </c>
    </row>
    <row r="93" spans="1:6" ht="74.45" customHeight="1">
      <c r="A93" s="83">
        <v>41051000</v>
      </c>
      <c r="B93" s="83" t="s">
        <v>342</v>
      </c>
      <c r="C93" s="176">
        <f t="shared" si="2"/>
        <v>1040760</v>
      </c>
      <c r="D93" s="176">
        <v>1040760</v>
      </c>
      <c r="E93" s="176">
        <v>0</v>
      </c>
      <c r="F93" s="176">
        <v>0</v>
      </c>
    </row>
    <row r="94" spans="1:6" ht="97.9" customHeight="1">
      <c r="A94" s="83">
        <v>41051100</v>
      </c>
      <c r="B94" s="83" t="s">
        <v>435</v>
      </c>
      <c r="C94" s="176">
        <f t="shared" si="2"/>
        <v>2037860</v>
      </c>
      <c r="D94" s="176">
        <v>2037860</v>
      </c>
      <c r="E94" s="176">
        <v>0</v>
      </c>
      <c r="F94" s="176">
        <v>0</v>
      </c>
    </row>
    <row r="95" spans="1:6" ht="90.6" customHeight="1">
      <c r="A95" s="83">
        <v>41051200</v>
      </c>
      <c r="B95" s="83" t="s">
        <v>36</v>
      </c>
      <c r="C95" s="176">
        <f t="shared" si="2"/>
        <v>720800</v>
      </c>
      <c r="D95" s="176">
        <v>720800</v>
      </c>
      <c r="E95" s="176">
        <v>0</v>
      </c>
      <c r="F95" s="176">
        <v>0</v>
      </c>
    </row>
    <row r="96" spans="1:6" ht="102.6" customHeight="1">
      <c r="A96" s="83">
        <v>41051400</v>
      </c>
      <c r="B96" s="83" t="s">
        <v>509</v>
      </c>
      <c r="C96" s="176">
        <f t="shared" si="2"/>
        <v>1415310</v>
      </c>
      <c r="D96" s="176">
        <v>1415310</v>
      </c>
      <c r="E96" s="176">
        <v>0</v>
      </c>
      <c r="F96" s="176">
        <v>0</v>
      </c>
    </row>
    <row r="97" spans="1:6" ht="79.900000000000006" customHeight="1">
      <c r="A97" s="83">
        <v>41051500</v>
      </c>
      <c r="B97" s="83" t="s">
        <v>511</v>
      </c>
      <c r="C97" s="176">
        <f t="shared" si="2"/>
        <v>5496400</v>
      </c>
      <c r="D97" s="176">
        <v>5496400</v>
      </c>
      <c r="E97" s="176">
        <v>0</v>
      </c>
      <c r="F97" s="176">
        <v>0</v>
      </c>
    </row>
    <row r="98" spans="1:6" ht="73.900000000000006" customHeight="1">
      <c r="A98" s="83">
        <v>41051600</v>
      </c>
      <c r="B98" s="83" t="s">
        <v>510</v>
      </c>
      <c r="C98" s="176">
        <f t="shared" si="2"/>
        <v>107200</v>
      </c>
      <c r="D98" s="176">
        <v>107200</v>
      </c>
      <c r="E98" s="176">
        <v>0</v>
      </c>
      <c r="F98" s="176">
        <v>0</v>
      </c>
    </row>
    <row r="99" spans="1:6" ht="101.45" customHeight="1">
      <c r="A99" s="83">
        <v>41052000</v>
      </c>
      <c r="B99" s="83" t="s">
        <v>198</v>
      </c>
      <c r="C99" s="176">
        <f t="shared" si="2"/>
        <v>233300</v>
      </c>
      <c r="D99" s="176">
        <v>233300</v>
      </c>
      <c r="E99" s="176">
        <v>0</v>
      </c>
      <c r="F99" s="176">
        <v>0</v>
      </c>
    </row>
    <row r="100" spans="1:6" ht="46.9" customHeight="1">
      <c r="A100" s="83">
        <v>41053900</v>
      </c>
      <c r="B100" s="83" t="s">
        <v>199</v>
      </c>
      <c r="C100" s="176">
        <f t="shared" si="2"/>
        <v>3960014</v>
      </c>
      <c r="D100" s="176">
        <v>1431014</v>
      </c>
      <c r="E100" s="176">
        <v>2529000</v>
      </c>
      <c r="F100" s="176">
        <v>2529000</v>
      </c>
    </row>
    <row r="101" spans="1:6" ht="31.15" customHeight="1">
      <c r="A101" s="242" t="s">
        <v>343</v>
      </c>
      <c r="B101" s="242" t="s">
        <v>62</v>
      </c>
      <c r="C101" s="243">
        <f t="shared" si="2"/>
        <v>275931660</v>
      </c>
      <c r="D101" s="243">
        <v>269559042</v>
      </c>
      <c r="E101" s="243">
        <v>6372618</v>
      </c>
      <c r="F101" s="243">
        <v>3165118</v>
      </c>
    </row>
    <row r="103" spans="1:6">
      <c r="B103" s="263" t="s">
        <v>440</v>
      </c>
      <c r="C103" s="264"/>
      <c r="D103" s="264"/>
      <c r="E103" s="264" t="s">
        <v>65</v>
      </c>
    </row>
    <row r="106" spans="1:6">
      <c r="E106" s="282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48" type="noConversion"/>
  <conditionalFormatting sqref="D11:F79 C11:C95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4" fitToHeight="4" orientation="portrait" r:id="rId1"/>
  <headerFooter alignWithMargins="0"/>
  <rowBreaks count="1" manualBreakCount="1">
    <brk id="55" max="6" man="1"/>
  </rowBreaks>
  <colBreaks count="1" manualBreakCount="1">
    <brk id="7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A7" workbookViewId="0">
      <selection activeCell="I8" sqref="I8"/>
    </sheetView>
  </sheetViews>
  <sheetFormatPr defaultRowHeight="12.75"/>
  <cols>
    <col min="1" max="1" width="9.83203125" customWidth="1"/>
    <col min="2" max="2" width="8.83203125" customWidth="1"/>
    <col min="3" max="3" width="9.5" customWidth="1"/>
    <col min="4" max="4" width="19.83203125" customWidth="1"/>
    <col min="5" max="5" width="16.1640625" customWidth="1"/>
    <col min="6" max="6" width="15.1640625" customWidth="1"/>
    <col min="7" max="7" width="12.5" customWidth="1"/>
    <col min="9" max="9" width="10.1640625" customWidth="1"/>
    <col min="10" max="10" width="14.5" customWidth="1"/>
    <col min="11" max="11" width="12.33203125" customWidth="1"/>
    <col min="12" max="12" width="12.83203125" customWidth="1"/>
  </cols>
  <sheetData>
    <row r="1" spans="1:12" ht="15.75">
      <c r="F1" s="35"/>
      <c r="G1" s="35"/>
      <c r="H1" s="35"/>
      <c r="I1" s="35"/>
      <c r="J1" s="35"/>
      <c r="K1" s="35" t="s">
        <v>478</v>
      </c>
      <c r="L1" s="35"/>
    </row>
    <row r="2" spans="1:12" ht="13.15" customHeight="1">
      <c r="F2" s="421" t="s">
        <v>594</v>
      </c>
      <c r="G2" s="421"/>
      <c r="H2" s="421"/>
      <c r="I2" s="421"/>
      <c r="J2" s="421"/>
      <c r="K2" s="421"/>
      <c r="L2" s="421"/>
    </row>
    <row r="3" spans="1:12">
      <c r="F3" s="421"/>
      <c r="G3" s="421"/>
      <c r="H3" s="421"/>
      <c r="I3" s="421"/>
      <c r="J3" s="421"/>
      <c r="K3" s="421"/>
      <c r="L3" s="421"/>
    </row>
    <row r="4" spans="1:12">
      <c r="F4" s="421"/>
      <c r="G4" s="421"/>
      <c r="H4" s="421"/>
      <c r="I4" s="421"/>
      <c r="J4" s="421"/>
      <c r="K4" s="421"/>
      <c r="L4" s="421"/>
    </row>
    <row r="5" spans="1:12" ht="17.45" customHeight="1">
      <c r="F5" s="421"/>
      <c r="G5" s="421"/>
      <c r="H5" s="421"/>
      <c r="I5" s="421"/>
      <c r="J5" s="421"/>
      <c r="K5" s="421"/>
      <c r="L5" s="421"/>
    </row>
    <row r="6" spans="1:12" ht="55.15" customHeight="1">
      <c r="B6" s="422" t="s">
        <v>479</v>
      </c>
      <c r="C6" s="422"/>
      <c r="D6" s="422"/>
      <c r="E6" s="422"/>
      <c r="F6" s="422"/>
      <c r="G6" s="422"/>
      <c r="H6" s="422"/>
      <c r="I6" s="422"/>
      <c r="J6" s="422"/>
      <c r="K6" s="422"/>
    </row>
    <row r="7" spans="1:12" ht="36" customHeight="1">
      <c r="A7" s="416" t="s">
        <v>461</v>
      </c>
      <c r="B7" s="416" t="s">
        <v>462</v>
      </c>
      <c r="C7" s="416" t="s">
        <v>463</v>
      </c>
      <c r="D7" s="416" t="s">
        <v>464</v>
      </c>
      <c r="E7" s="416" t="s">
        <v>465</v>
      </c>
      <c r="F7" s="416" t="s">
        <v>466</v>
      </c>
      <c r="G7" s="416" t="s">
        <v>467</v>
      </c>
      <c r="H7" s="416" t="s">
        <v>468</v>
      </c>
      <c r="I7" s="418" t="s">
        <v>469</v>
      </c>
      <c r="J7" s="419"/>
      <c r="K7" s="420"/>
      <c r="L7" s="361" t="s">
        <v>482</v>
      </c>
    </row>
    <row r="8" spans="1:12" ht="231" customHeight="1">
      <c r="A8" s="417"/>
      <c r="B8" s="417"/>
      <c r="C8" s="417"/>
      <c r="D8" s="417"/>
      <c r="E8" s="417"/>
      <c r="F8" s="417"/>
      <c r="G8" s="417"/>
      <c r="H8" s="417"/>
      <c r="I8" s="248" t="s">
        <v>470</v>
      </c>
      <c r="J8" s="248" t="s">
        <v>480</v>
      </c>
      <c r="K8" s="248" t="s">
        <v>481</v>
      </c>
      <c r="L8" s="363"/>
    </row>
    <row r="9" spans="1:12" ht="15.75">
      <c r="A9" s="280">
        <v>1</v>
      </c>
      <c r="B9" s="280">
        <v>2</v>
      </c>
      <c r="C9" s="280">
        <v>3</v>
      </c>
      <c r="D9" s="280">
        <v>4</v>
      </c>
      <c r="E9" s="280">
        <v>5</v>
      </c>
      <c r="F9" s="280">
        <v>6</v>
      </c>
      <c r="G9" s="280">
        <v>7</v>
      </c>
      <c r="H9" s="280">
        <v>8</v>
      </c>
      <c r="I9" s="248">
        <v>9</v>
      </c>
      <c r="J9" s="248">
        <v>10</v>
      </c>
      <c r="K9" s="248">
        <v>11</v>
      </c>
      <c r="L9" s="248">
        <v>12</v>
      </c>
    </row>
    <row r="10" spans="1:12" ht="132.6" customHeight="1">
      <c r="A10" s="267" t="s">
        <v>74</v>
      </c>
      <c r="B10" s="267" t="s">
        <v>75</v>
      </c>
      <c r="C10" s="268" t="s">
        <v>76</v>
      </c>
      <c r="D10" s="268" t="s">
        <v>77</v>
      </c>
      <c r="E10" s="280" t="s">
        <v>472</v>
      </c>
      <c r="F10" s="280" t="s">
        <v>408</v>
      </c>
      <c r="G10" s="280" t="s">
        <v>473</v>
      </c>
      <c r="H10" s="280" t="s">
        <v>474</v>
      </c>
      <c r="I10" s="248" t="s">
        <v>475</v>
      </c>
      <c r="J10" s="281">
        <v>12500</v>
      </c>
      <c r="K10" s="281">
        <v>12500</v>
      </c>
      <c r="L10" s="281">
        <v>12500</v>
      </c>
    </row>
    <row r="11" spans="1:12" ht="15.75">
      <c r="A11" s="280" t="s">
        <v>471</v>
      </c>
      <c r="B11" s="280" t="s">
        <v>471</v>
      </c>
      <c r="C11" s="280" t="s">
        <v>471</v>
      </c>
      <c r="D11" s="280" t="s">
        <v>83</v>
      </c>
      <c r="E11" s="280" t="s">
        <v>471</v>
      </c>
      <c r="F11" s="280" t="s">
        <v>471</v>
      </c>
      <c r="G11" s="280" t="s">
        <v>471</v>
      </c>
      <c r="H11" s="280" t="s">
        <v>471</v>
      </c>
      <c r="I11" s="248" t="s">
        <v>471</v>
      </c>
      <c r="J11" s="281">
        <f>J10</f>
        <v>12500</v>
      </c>
      <c r="K11" s="281">
        <f>K10</f>
        <v>12500</v>
      </c>
      <c r="L11" s="281">
        <f>L10</f>
        <v>12500</v>
      </c>
    </row>
    <row r="12" spans="1:12" ht="15.75">
      <c r="B12" s="159" t="s">
        <v>90</v>
      </c>
    </row>
  </sheetData>
  <mergeCells count="12"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L8"/>
    <mergeCell ref="F2:L5"/>
    <mergeCell ref="B6:K6"/>
  </mergeCells>
  <pageMargins left="0.51181102362204722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7"/>
  <sheetViews>
    <sheetView view="pageBreakPreview" topLeftCell="A61" zoomScale="75" zoomScaleNormal="100" zoomScaleSheetLayoutView="88" workbookViewId="0">
      <selection activeCell="D77" sqref="D77"/>
    </sheetView>
  </sheetViews>
  <sheetFormatPr defaultColWidth="10.6640625" defaultRowHeight="18.75"/>
  <cols>
    <col min="1" max="1" width="25.83203125" style="78" customWidth="1"/>
    <col min="2" max="2" width="60.1640625" style="78" customWidth="1"/>
    <col min="3" max="3" width="21.33203125" style="78" customWidth="1"/>
    <col min="4" max="4" width="24.83203125" style="78" customWidth="1"/>
    <col min="5" max="5" width="22.83203125" style="78" customWidth="1"/>
    <col min="6" max="6" width="19.6640625" style="78" hidden="1" customWidth="1"/>
    <col min="7" max="7" width="16" style="78" hidden="1" customWidth="1"/>
    <col min="8" max="8" width="19.1640625" style="78" customWidth="1"/>
    <col min="9" max="9" width="20" style="78" customWidth="1"/>
    <col min="10" max="11" width="11.5" style="78" bestFit="1" customWidth="1"/>
    <col min="12" max="16384" width="10.6640625" style="78"/>
  </cols>
  <sheetData>
    <row r="1" spans="1:43" s="72" customFormat="1" ht="20.25" customHeight="1">
      <c r="A1" s="71"/>
      <c r="B1" s="71"/>
      <c r="C1" s="71"/>
      <c r="E1" s="75" t="s">
        <v>249</v>
      </c>
      <c r="G1" s="75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72" customFormat="1" ht="87" customHeight="1">
      <c r="A2" s="74"/>
      <c r="B2" s="74"/>
      <c r="C2" s="323" t="s">
        <v>587</v>
      </c>
      <c r="D2" s="324"/>
      <c r="E2" s="324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43" s="72" customFormat="1" ht="37.5" customHeight="1">
      <c r="A3" s="328" t="s">
        <v>354</v>
      </c>
      <c r="B3" s="328"/>
      <c r="C3" s="328"/>
      <c r="D3" s="328"/>
      <c r="E3" s="328"/>
      <c r="F3" s="328"/>
      <c r="G3" s="9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1:43" ht="16.5" customHeight="1">
      <c r="A4" s="76"/>
      <c r="B4" s="76"/>
      <c r="C4" s="76"/>
      <c r="D4" s="76"/>
      <c r="E4" s="96" t="s">
        <v>134</v>
      </c>
      <c r="F4" s="77"/>
      <c r="G4" s="97"/>
    </row>
    <row r="5" spans="1:43" ht="54.75" customHeight="1">
      <c r="A5" s="79" t="s">
        <v>250</v>
      </c>
      <c r="B5" s="79" t="s">
        <v>136</v>
      </c>
      <c r="C5" s="79" t="s">
        <v>83</v>
      </c>
      <c r="D5" s="80" t="s">
        <v>137</v>
      </c>
      <c r="E5" s="80" t="s">
        <v>138</v>
      </c>
      <c r="F5" s="77"/>
      <c r="G5" s="97"/>
    </row>
    <row r="6" spans="1:43" ht="18" customHeight="1">
      <c r="A6" s="79">
        <v>1</v>
      </c>
      <c r="B6" s="79">
        <v>2</v>
      </c>
      <c r="C6" s="79">
        <v>3</v>
      </c>
      <c r="D6" s="80">
        <v>4</v>
      </c>
      <c r="E6" s="80">
        <v>5</v>
      </c>
      <c r="F6" s="77"/>
      <c r="G6" s="97"/>
    </row>
    <row r="7" spans="1:43" ht="47.45" customHeight="1">
      <c r="A7" s="329" t="s">
        <v>314</v>
      </c>
      <c r="B7" s="81" t="s">
        <v>299</v>
      </c>
      <c r="C7" s="172">
        <f>D7+E7</f>
        <v>292404</v>
      </c>
      <c r="D7" s="172">
        <v>292404</v>
      </c>
      <c r="E7" s="172"/>
      <c r="F7" s="82"/>
      <c r="G7" s="82"/>
    </row>
    <row r="8" spans="1:43" ht="67.900000000000006" customHeight="1">
      <c r="A8" s="329"/>
      <c r="B8" s="81" t="s">
        <v>251</v>
      </c>
      <c r="C8" s="172">
        <f>D8+E8</f>
        <v>95000</v>
      </c>
      <c r="D8" s="172">
        <v>95000</v>
      </c>
      <c r="E8" s="172"/>
      <c r="F8" s="89"/>
      <c r="G8" s="89"/>
      <c r="H8" s="100"/>
      <c r="I8" s="100"/>
      <c r="J8" s="102"/>
    </row>
    <row r="9" spans="1:43" s="85" customFormat="1" ht="31.9" customHeight="1">
      <c r="A9" s="329"/>
      <c r="B9" s="83" t="s">
        <v>252</v>
      </c>
      <c r="C9" s="172">
        <f>D9+E9</f>
        <v>60047</v>
      </c>
      <c r="D9" s="173">
        <v>60047</v>
      </c>
      <c r="E9" s="172"/>
      <c r="F9" s="98" t="e">
        <f>SUM(#REF!)</f>
        <v>#REF!</v>
      </c>
      <c r="G9" s="99" t="e">
        <f>SUM(#REF!)</f>
        <v>#REF!</v>
      </c>
      <c r="H9" s="100"/>
      <c r="I9" s="100"/>
      <c r="J9" s="101"/>
    </row>
    <row r="10" spans="1:43" s="85" customFormat="1" ht="44.45" customHeight="1">
      <c r="A10" s="330"/>
      <c r="B10" s="83" t="s">
        <v>264</v>
      </c>
      <c r="C10" s="172">
        <f>D10+E10</f>
        <v>378302</v>
      </c>
      <c r="D10" s="173">
        <v>378302</v>
      </c>
      <c r="E10" s="172"/>
      <c r="F10" s="84"/>
      <c r="G10" s="84"/>
      <c r="H10" s="100"/>
      <c r="I10" s="100"/>
      <c r="J10" s="101"/>
    </row>
    <row r="11" spans="1:43" s="85" customFormat="1" ht="24.6" customHeight="1">
      <c r="A11" s="331"/>
      <c r="B11" s="146" t="s">
        <v>139</v>
      </c>
      <c r="C11" s="178">
        <f>D11+E11</f>
        <v>825753</v>
      </c>
      <c r="D11" s="174">
        <f>SUM(D7:D10)</f>
        <v>825753</v>
      </c>
      <c r="E11" s="174">
        <f>SUM(E7:E10)</f>
        <v>0</v>
      </c>
      <c r="F11" s="84"/>
      <c r="G11" s="84"/>
      <c r="H11" s="100"/>
      <c r="I11" s="100"/>
      <c r="J11" s="101"/>
    </row>
    <row r="12" spans="1:43" s="85" customFormat="1" ht="97.9" customHeight="1">
      <c r="A12" s="329" t="s">
        <v>44</v>
      </c>
      <c r="B12" s="83" t="s">
        <v>66</v>
      </c>
      <c r="C12" s="175">
        <v>160000</v>
      </c>
      <c r="D12" s="175"/>
      <c r="E12" s="176">
        <v>160000</v>
      </c>
      <c r="F12" s="84"/>
      <c r="G12" s="84"/>
      <c r="H12" s="100"/>
      <c r="I12" s="100"/>
      <c r="J12" s="101"/>
    </row>
    <row r="13" spans="1:43" s="85" customFormat="1" ht="97.9" customHeight="1">
      <c r="A13" s="329"/>
      <c r="B13" s="237" t="s">
        <v>519</v>
      </c>
      <c r="C13" s="297">
        <v>40000</v>
      </c>
      <c r="D13" s="298"/>
      <c r="E13" s="298">
        <v>40000</v>
      </c>
      <c r="F13" s="84"/>
      <c r="G13" s="84"/>
      <c r="H13" s="100"/>
      <c r="I13" s="100"/>
      <c r="J13" s="101"/>
    </row>
    <row r="14" spans="1:43" s="85" customFormat="1" ht="97.9" customHeight="1">
      <c r="A14" s="329"/>
      <c r="B14" s="237" t="s">
        <v>520</v>
      </c>
      <c r="C14" s="297">
        <v>40000</v>
      </c>
      <c r="D14" s="298">
        <v>40000</v>
      </c>
      <c r="E14" s="298"/>
      <c r="F14" s="84"/>
      <c r="G14" s="84"/>
      <c r="H14" s="100"/>
      <c r="I14" s="100"/>
      <c r="J14" s="101"/>
    </row>
    <row r="15" spans="1:43" s="85" customFormat="1" ht="97.9" customHeight="1">
      <c r="A15" s="329"/>
      <c r="B15" s="237" t="s">
        <v>521</v>
      </c>
      <c r="C15" s="297">
        <v>70000</v>
      </c>
      <c r="D15" s="298"/>
      <c r="E15" s="298">
        <v>70000</v>
      </c>
      <c r="F15" s="84"/>
      <c r="G15" s="84"/>
      <c r="H15" s="100"/>
      <c r="I15" s="100"/>
      <c r="J15" s="101"/>
    </row>
    <row r="16" spans="1:43" s="85" customFormat="1" ht="97.9" customHeight="1">
      <c r="A16" s="329"/>
      <c r="B16" s="237" t="s">
        <v>522</v>
      </c>
      <c r="C16" s="297">
        <v>10000</v>
      </c>
      <c r="D16" s="298"/>
      <c r="E16" s="298">
        <v>10000</v>
      </c>
      <c r="F16" s="84"/>
      <c r="G16" s="84"/>
      <c r="H16" s="100"/>
      <c r="I16" s="100"/>
      <c r="J16" s="101"/>
    </row>
    <row r="17" spans="1:10" s="85" customFormat="1" ht="97.9" customHeight="1">
      <c r="A17" s="329"/>
      <c r="B17" s="237" t="s">
        <v>523</v>
      </c>
      <c r="C17" s="297">
        <v>40000</v>
      </c>
      <c r="D17" s="298"/>
      <c r="E17" s="298">
        <v>40000</v>
      </c>
      <c r="F17" s="84"/>
      <c r="G17" s="84"/>
      <c r="H17" s="100"/>
      <c r="I17" s="100"/>
      <c r="J17" s="101"/>
    </row>
    <row r="18" spans="1:10" s="85" customFormat="1" ht="97.9" customHeight="1">
      <c r="A18" s="329"/>
      <c r="B18" s="299" t="s">
        <v>524</v>
      </c>
      <c r="C18" s="297">
        <f>500000+1000000</f>
        <v>1500000</v>
      </c>
      <c r="D18" s="298"/>
      <c r="E18" s="298">
        <v>1500000</v>
      </c>
      <c r="F18" s="84"/>
      <c r="G18" s="84"/>
      <c r="H18" s="100"/>
      <c r="I18" s="100"/>
      <c r="J18" s="101"/>
    </row>
    <row r="19" spans="1:10" s="85" customFormat="1" ht="97.9" customHeight="1">
      <c r="A19" s="329"/>
      <c r="B19" s="300" t="s">
        <v>525</v>
      </c>
      <c r="C19" s="297">
        <v>10000</v>
      </c>
      <c r="D19" s="298"/>
      <c r="E19" s="298">
        <v>10000</v>
      </c>
      <c r="F19" s="84"/>
      <c r="G19" s="84"/>
      <c r="H19" s="100"/>
      <c r="I19" s="100"/>
      <c r="J19" s="101"/>
    </row>
    <row r="20" spans="1:10" s="85" customFormat="1" ht="97.9" customHeight="1">
      <c r="A20" s="329"/>
      <c r="B20" s="237" t="s">
        <v>525</v>
      </c>
      <c r="C20" s="297">
        <v>150000</v>
      </c>
      <c r="D20" s="298"/>
      <c r="E20" s="298">
        <v>150000</v>
      </c>
      <c r="F20" s="84"/>
      <c r="G20" s="84"/>
      <c r="H20" s="100"/>
      <c r="I20" s="100"/>
      <c r="J20" s="101"/>
    </row>
    <row r="21" spans="1:10" s="85" customFormat="1" ht="97.9" customHeight="1">
      <c r="A21" s="329"/>
      <c r="B21" s="237" t="s">
        <v>519</v>
      </c>
      <c r="C21" s="297">
        <v>40000</v>
      </c>
      <c r="D21" s="298"/>
      <c r="E21" s="298">
        <v>40000</v>
      </c>
      <c r="F21" s="84"/>
      <c r="G21" s="84"/>
      <c r="H21" s="100"/>
      <c r="I21" s="100"/>
      <c r="J21" s="101"/>
    </row>
    <row r="22" spans="1:10" s="85" customFormat="1" ht="97.9" customHeight="1">
      <c r="A22" s="329"/>
      <c r="B22" s="301" t="s">
        <v>526</v>
      </c>
      <c r="C22" s="296">
        <v>47000</v>
      </c>
      <c r="D22" s="296"/>
      <c r="E22" s="298">
        <v>47000</v>
      </c>
      <c r="F22" s="84"/>
      <c r="G22" s="84"/>
      <c r="H22" s="100"/>
      <c r="I22" s="100"/>
      <c r="J22" s="101"/>
    </row>
    <row r="23" spans="1:10" s="85" customFormat="1" ht="97.9" customHeight="1">
      <c r="A23" s="329"/>
      <c r="B23" s="301" t="s">
        <v>527</v>
      </c>
      <c r="C23" s="296">
        <v>4400</v>
      </c>
      <c r="D23" s="296">
        <v>4400</v>
      </c>
      <c r="E23" s="298"/>
      <c r="F23" s="84"/>
      <c r="G23" s="84"/>
      <c r="H23" s="100"/>
      <c r="I23" s="100"/>
      <c r="J23" s="101"/>
    </row>
    <row r="24" spans="1:10" s="85" customFormat="1" ht="97.9" customHeight="1">
      <c r="A24" s="329"/>
      <c r="B24" s="301" t="s">
        <v>528</v>
      </c>
      <c r="C24" s="296">
        <v>20000</v>
      </c>
      <c r="D24" s="296"/>
      <c r="E24" s="298">
        <v>20000</v>
      </c>
      <c r="F24" s="84"/>
      <c r="G24" s="84"/>
      <c r="H24" s="100"/>
      <c r="I24" s="100"/>
      <c r="J24" s="101"/>
    </row>
    <row r="25" spans="1:10" s="85" customFormat="1" ht="97.9" customHeight="1">
      <c r="A25" s="329"/>
      <c r="B25" s="301" t="s">
        <v>529</v>
      </c>
      <c r="C25" s="302">
        <v>100000</v>
      </c>
      <c r="D25" s="302"/>
      <c r="E25" s="302">
        <v>100000</v>
      </c>
      <c r="F25" s="84"/>
      <c r="G25" s="84"/>
      <c r="H25" s="100"/>
      <c r="I25" s="100"/>
      <c r="J25" s="101"/>
    </row>
    <row r="26" spans="1:10" s="85" customFormat="1" ht="97.9" customHeight="1">
      <c r="A26" s="329"/>
      <c r="B26" s="301" t="s">
        <v>530</v>
      </c>
      <c r="C26" s="296">
        <v>47000</v>
      </c>
      <c r="D26" s="296"/>
      <c r="E26" s="298">
        <v>47000</v>
      </c>
      <c r="F26" s="84"/>
      <c r="G26" s="84"/>
      <c r="H26" s="100"/>
      <c r="I26" s="100"/>
      <c r="J26" s="101"/>
    </row>
    <row r="27" spans="1:10" s="85" customFormat="1" ht="97.9" customHeight="1">
      <c r="A27" s="329"/>
      <c r="B27" s="301" t="s">
        <v>531</v>
      </c>
      <c r="C27" s="296">
        <v>60000</v>
      </c>
      <c r="D27" s="296"/>
      <c r="E27" s="298">
        <v>60000</v>
      </c>
      <c r="F27" s="84"/>
      <c r="G27" s="84"/>
      <c r="H27" s="100"/>
      <c r="I27" s="100"/>
      <c r="J27" s="101"/>
    </row>
    <row r="28" spans="1:10" s="85" customFormat="1" ht="97.9" customHeight="1">
      <c r="A28" s="329"/>
      <c r="B28" s="301" t="s">
        <v>532</v>
      </c>
      <c r="C28" s="296">
        <v>30000</v>
      </c>
      <c r="D28" s="296">
        <v>30000</v>
      </c>
      <c r="E28" s="298"/>
      <c r="F28" s="84"/>
      <c r="G28" s="84"/>
      <c r="H28" s="100"/>
      <c r="I28" s="100"/>
      <c r="J28" s="101"/>
    </row>
    <row r="29" spans="1:10" s="85" customFormat="1" ht="97.9" customHeight="1">
      <c r="A29" s="329"/>
      <c r="B29" s="301" t="s">
        <v>533</v>
      </c>
      <c r="C29" s="296">
        <v>24210</v>
      </c>
      <c r="D29" s="296">
        <v>24210</v>
      </c>
      <c r="E29" s="298"/>
      <c r="F29" s="84"/>
      <c r="G29" s="84"/>
      <c r="H29" s="100"/>
      <c r="I29" s="100"/>
      <c r="J29" s="101"/>
    </row>
    <row r="30" spans="1:10" s="85" customFormat="1" ht="97.9" customHeight="1">
      <c r="A30" s="329"/>
      <c r="B30" s="83" t="s">
        <v>534</v>
      </c>
      <c r="C30" s="298">
        <v>9000</v>
      </c>
      <c r="D30" s="298"/>
      <c r="E30" s="298">
        <v>9000</v>
      </c>
      <c r="F30" s="84"/>
      <c r="G30" s="84"/>
      <c r="H30" s="100"/>
      <c r="I30" s="100"/>
      <c r="J30" s="101"/>
    </row>
    <row r="31" spans="1:10" s="85" customFormat="1" ht="97.9" customHeight="1">
      <c r="A31" s="329"/>
      <c r="B31" s="83" t="s">
        <v>535</v>
      </c>
      <c r="C31" s="298">
        <v>8000</v>
      </c>
      <c r="D31" s="298"/>
      <c r="E31" s="298">
        <v>8000</v>
      </c>
      <c r="F31" s="84"/>
      <c r="G31" s="84"/>
      <c r="H31" s="100"/>
      <c r="I31" s="100"/>
      <c r="J31" s="101"/>
    </row>
    <row r="32" spans="1:10" s="85" customFormat="1" ht="97.9" customHeight="1">
      <c r="A32" s="329"/>
      <c r="B32" s="83" t="s">
        <v>536</v>
      </c>
      <c r="C32" s="298">
        <v>33000</v>
      </c>
      <c r="D32" s="298"/>
      <c r="E32" s="298">
        <v>33000</v>
      </c>
      <c r="F32" s="84"/>
      <c r="G32" s="84"/>
      <c r="H32" s="100"/>
      <c r="I32" s="100"/>
      <c r="J32" s="101"/>
    </row>
    <row r="33" spans="1:10" s="85" customFormat="1" ht="97.9" customHeight="1">
      <c r="A33" s="329"/>
      <c r="B33" s="83" t="s">
        <v>537</v>
      </c>
      <c r="C33" s="298">
        <v>10000</v>
      </c>
      <c r="D33" s="298">
        <v>10000</v>
      </c>
      <c r="E33" s="298"/>
      <c r="F33" s="84"/>
      <c r="G33" s="84"/>
      <c r="H33" s="100"/>
      <c r="I33" s="100"/>
      <c r="J33" s="101"/>
    </row>
    <row r="34" spans="1:10" s="85" customFormat="1" ht="97.9" customHeight="1">
      <c r="A34" s="329"/>
      <c r="B34" s="83" t="s">
        <v>538</v>
      </c>
      <c r="C34" s="298">
        <v>10000</v>
      </c>
      <c r="D34" s="298">
        <v>10000</v>
      </c>
      <c r="E34" s="298"/>
      <c r="F34" s="84"/>
      <c r="G34" s="84"/>
      <c r="H34" s="100"/>
      <c r="I34" s="100"/>
      <c r="J34" s="101"/>
    </row>
    <row r="35" spans="1:10" s="85" customFormat="1" ht="97.9" customHeight="1">
      <c r="A35" s="329"/>
      <c r="B35" s="83" t="s">
        <v>539</v>
      </c>
      <c r="C35" s="296">
        <v>7341</v>
      </c>
      <c r="D35" s="296">
        <v>7341</v>
      </c>
      <c r="E35" s="298"/>
      <c r="F35" s="84"/>
      <c r="G35" s="84"/>
      <c r="H35" s="100"/>
      <c r="I35" s="100"/>
      <c r="J35" s="101"/>
    </row>
    <row r="36" spans="1:10" s="85" customFormat="1" ht="97.9" customHeight="1">
      <c r="A36" s="329"/>
      <c r="B36" s="83" t="s">
        <v>540</v>
      </c>
      <c r="C36" s="296">
        <v>3700</v>
      </c>
      <c r="D36" s="296">
        <v>3700</v>
      </c>
      <c r="E36" s="298"/>
      <c r="F36" s="84"/>
      <c r="G36" s="84"/>
      <c r="H36" s="100"/>
      <c r="I36" s="100"/>
      <c r="J36" s="101"/>
    </row>
    <row r="37" spans="1:10" s="85" customFormat="1" ht="97.9" customHeight="1">
      <c r="A37" s="329"/>
      <c r="B37" s="83" t="s">
        <v>541</v>
      </c>
      <c r="C37" s="296">
        <v>16000</v>
      </c>
      <c r="D37" s="296"/>
      <c r="E37" s="298">
        <v>16000</v>
      </c>
      <c r="F37" s="84"/>
      <c r="G37" s="84"/>
      <c r="H37" s="100"/>
      <c r="I37" s="100"/>
      <c r="J37" s="101"/>
    </row>
    <row r="38" spans="1:10" s="85" customFormat="1" ht="97.9" customHeight="1">
      <c r="A38" s="329"/>
      <c r="B38" s="83" t="s">
        <v>542</v>
      </c>
      <c r="C38" s="296">
        <v>6000</v>
      </c>
      <c r="D38" s="296"/>
      <c r="E38" s="298">
        <v>6000</v>
      </c>
      <c r="F38" s="84"/>
      <c r="G38" s="84"/>
      <c r="H38" s="100"/>
      <c r="I38" s="100"/>
      <c r="J38" s="101"/>
    </row>
    <row r="39" spans="1:10" s="85" customFormat="1" ht="97.9" customHeight="1">
      <c r="A39" s="329"/>
      <c r="B39" s="83" t="s">
        <v>543</v>
      </c>
      <c r="C39" s="296">
        <v>6000</v>
      </c>
      <c r="D39" s="296"/>
      <c r="E39" s="298">
        <v>6000</v>
      </c>
      <c r="F39" s="84"/>
      <c r="G39" s="84"/>
      <c r="H39" s="100"/>
      <c r="I39" s="100"/>
      <c r="J39" s="101"/>
    </row>
    <row r="40" spans="1:10" s="85" customFormat="1" ht="97.9" customHeight="1">
      <c r="A40" s="329"/>
      <c r="B40" s="83" t="s">
        <v>544</v>
      </c>
      <c r="C40" s="296">
        <v>7000</v>
      </c>
      <c r="D40" s="296">
        <v>7000</v>
      </c>
      <c r="E40" s="298"/>
      <c r="F40" s="84"/>
      <c r="G40" s="84"/>
      <c r="H40" s="100"/>
      <c r="I40" s="100"/>
      <c r="J40" s="101"/>
    </row>
    <row r="41" spans="1:10" s="85" customFormat="1" ht="97.9" customHeight="1">
      <c r="A41" s="329"/>
      <c r="B41" s="83" t="s">
        <v>545</v>
      </c>
      <c r="C41" s="296">
        <v>3471</v>
      </c>
      <c r="D41" s="296">
        <v>3471</v>
      </c>
      <c r="E41" s="298"/>
      <c r="F41" s="84"/>
      <c r="G41" s="84"/>
      <c r="H41" s="100"/>
      <c r="I41" s="100"/>
      <c r="J41" s="101"/>
    </row>
    <row r="42" spans="1:10" s="85" customFormat="1" ht="97.9" customHeight="1">
      <c r="A42" s="329"/>
      <c r="B42" s="83" t="s">
        <v>546</v>
      </c>
      <c r="C42" s="296">
        <v>10000</v>
      </c>
      <c r="D42" s="296">
        <v>10000</v>
      </c>
      <c r="E42" s="298"/>
      <c r="F42" s="84"/>
      <c r="G42" s="84"/>
      <c r="H42" s="100"/>
      <c r="I42" s="100"/>
      <c r="J42" s="101"/>
    </row>
    <row r="43" spans="1:10" s="85" customFormat="1" ht="97.9" customHeight="1">
      <c r="A43" s="329"/>
      <c r="B43" s="83" t="s">
        <v>547</v>
      </c>
      <c r="C43" s="296">
        <v>16000</v>
      </c>
      <c r="D43" s="296"/>
      <c r="E43" s="298">
        <v>16000</v>
      </c>
      <c r="F43" s="84"/>
      <c r="G43" s="84"/>
      <c r="H43" s="100"/>
      <c r="I43" s="100"/>
      <c r="J43" s="101"/>
    </row>
    <row r="44" spans="1:10" s="85" customFormat="1" ht="97.9" customHeight="1">
      <c r="A44" s="329"/>
      <c r="B44" s="83" t="s">
        <v>548</v>
      </c>
      <c r="C44" s="296">
        <v>13000</v>
      </c>
      <c r="D44" s="296">
        <v>5000</v>
      </c>
      <c r="E44" s="298">
        <v>8000</v>
      </c>
      <c r="F44" s="84"/>
      <c r="G44" s="84"/>
      <c r="H44" s="100"/>
      <c r="I44" s="100"/>
      <c r="J44" s="101"/>
    </row>
    <row r="45" spans="1:10" s="85" customFormat="1" ht="97.9" customHeight="1">
      <c r="A45" s="329"/>
      <c r="B45" s="83" t="s">
        <v>549</v>
      </c>
      <c r="C45" s="296">
        <v>12000</v>
      </c>
      <c r="D45" s="296"/>
      <c r="E45" s="298">
        <v>12000</v>
      </c>
      <c r="F45" s="84"/>
      <c r="G45" s="84"/>
      <c r="H45" s="100"/>
      <c r="I45" s="100"/>
      <c r="J45" s="101"/>
    </row>
    <row r="46" spans="1:10" s="85" customFormat="1" ht="97.9" customHeight="1">
      <c r="A46" s="329"/>
      <c r="B46" s="83" t="s">
        <v>550</v>
      </c>
      <c r="C46" s="296">
        <v>5000</v>
      </c>
      <c r="D46" s="296">
        <v>5000</v>
      </c>
      <c r="E46" s="298"/>
      <c r="F46" s="84"/>
      <c r="G46" s="84"/>
      <c r="H46" s="100"/>
      <c r="I46" s="100"/>
      <c r="J46" s="101"/>
    </row>
    <row r="47" spans="1:10" s="85" customFormat="1" ht="97.9" customHeight="1">
      <c r="A47" s="329"/>
      <c r="B47" s="83" t="s">
        <v>551</v>
      </c>
      <c r="C47" s="298">
        <v>10000</v>
      </c>
      <c r="D47" s="298">
        <v>10000</v>
      </c>
      <c r="E47" s="298"/>
      <c r="F47" s="84"/>
      <c r="G47" s="84"/>
      <c r="H47" s="100"/>
      <c r="I47" s="100"/>
      <c r="J47" s="101"/>
    </row>
    <row r="48" spans="1:10" s="85" customFormat="1" ht="97.9" customHeight="1">
      <c r="A48" s="329"/>
      <c r="B48" s="83" t="s">
        <v>552</v>
      </c>
      <c r="C48" s="296">
        <v>6000</v>
      </c>
      <c r="D48" s="296"/>
      <c r="E48" s="298">
        <v>6000</v>
      </c>
      <c r="F48" s="84"/>
      <c r="G48" s="84"/>
      <c r="H48" s="100"/>
      <c r="I48" s="100"/>
      <c r="J48" s="101"/>
    </row>
    <row r="49" spans="1:10" s="85" customFormat="1" ht="97.9" customHeight="1">
      <c r="A49" s="329"/>
      <c r="B49" s="83" t="s">
        <v>553</v>
      </c>
      <c r="C49" s="296">
        <v>10000</v>
      </c>
      <c r="D49" s="296">
        <v>10000</v>
      </c>
      <c r="E49" s="298"/>
      <c r="F49" s="84"/>
      <c r="G49" s="84"/>
      <c r="H49" s="100"/>
      <c r="I49" s="100"/>
      <c r="J49" s="101"/>
    </row>
    <row r="50" spans="1:10" s="85" customFormat="1" ht="97.9" customHeight="1">
      <c r="A50" s="329"/>
      <c r="B50" s="83" t="s">
        <v>554</v>
      </c>
      <c r="C50" s="296">
        <v>20000</v>
      </c>
      <c r="D50" s="296">
        <v>20000</v>
      </c>
      <c r="E50" s="298"/>
      <c r="F50" s="84"/>
      <c r="G50" s="84"/>
      <c r="H50" s="100"/>
      <c r="I50" s="100"/>
      <c r="J50" s="101"/>
    </row>
    <row r="51" spans="1:10" s="85" customFormat="1" ht="97.9" customHeight="1">
      <c r="A51" s="329"/>
      <c r="B51" s="83" t="s">
        <v>555</v>
      </c>
      <c r="C51" s="296">
        <v>30600</v>
      </c>
      <c r="D51" s="296">
        <v>30600</v>
      </c>
      <c r="E51" s="298"/>
      <c r="F51" s="84"/>
      <c r="G51" s="84"/>
      <c r="H51" s="100"/>
      <c r="I51" s="100"/>
      <c r="J51" s="101"/>
    </row>
    <row r="52" spans="1:10" s="85" customFormat="1" ht="97.9" customHeight="1">
      <c r="A52" s="329"/>
      <c r="B52" s="83" t="s">
        <v>556</v>
      </c>
      <c r="C52" s="296">
        <v>5000</v>
      </c>
      <c r="D52" s="296">
        <v>5000</v>
      </c>
      <c r="E52" s="298"/>
      <c r="F52" s="84"/>
      <c r="G52" s="84"/>
      <c r="H52" s="100"/>
      <c r="I52" s="100"/>
      <c r="J52" s="101"/>
    </row>
    <row r="53" spans="1:10" s="85" customFormat="1" ht="97.9" customHeight="1">
      <c r="A53" s="329"/>
      <c r="B53" s="83" t="s">
        <v>557</v>
      </c>
      <c r="C53" s="172">
        <v>100000</v>
      </c>
      <c r="D53" s="175"/>
      <c r="E53" s="176">
        <v>100000</v>
      </c>
      <c r="F53" s="84"/>
      <c r="G53" s="84"/>
      <c r="H53" s="100"/>
      <c r="I53" s="100"/>
      <c r="J53" s="101"/>
    </row>
    <row r="54" spans="1:10" s="85" customFormat="1" ht="28.9" customHeight="1">
      <c r="A54" s="332"/>
      <c r="B54" s="146" t="s">
        <v>139</v>
      </c>
      <c r="C54" s="178">
        <f>D54+E54</f>
        <v>2749722</v>
      </c>
      <c r="D54" s="177">
        <f>D12+D13+D14+D15+D16+D17+D18+D19+D20+D21+D22+D23+D24+D25+D26+D27+D28+D29+D30+D31+D32+D33+D34+D35+D36+D37+D38+D39+D40+D41+D42+D43+D44+D45+D46+D47+D48+D49+D50+D51+D52+D53</f>
        <v>235722</v>
      </c>
      <c r="E54" s="177">
        <f>E12+E13+E14+E15+E16+E17+E18+E19+E20+E21+E22+E23+E24+E25+E26+E27+E28+E29+E30+E31+E32+E33+E34+E35+E36+E37+E38+E39+E40+E41+E42+E43+E44+E45+E46+E47+E48+E49+E50+E51+E52+E53</f>
        <v>2514000</v>
      </c>
      <c r="F54" s="84"/>
      <c r="G54" s="84"/>
      <c r="H54" s="100"/>
      <c r="I54" s="100"/>
      <c r="J54" s="101"/>
    </row>
    <row r="55" spans="1:10" s="85" customFormat="1" ht="35.450000000000003" customHeight="1">
      <c r="A55" s="333" t="s">
        <v>291</v>
      </c>
      <c r="B55" s="237" t="s">
        <v>395</v>
      </c>
      <c r="C55" s="178">
        <v>5000</v>
      </c>
      <c r="D55" s="177">
        <v>5000</v>
      </c>
      <c r="E55" s="177"/>
      <c r="F55" s="84"/>
      <c r="G55" s="84"/>
      <c r="H55" s="100"/>
      <c r="I55" s="100"/>
      <c r="J55" s="101"/>
    </row>
    <row r="56" spans="1:10" s="85" customFormat="1" ht="64.150000000000006" customHeight="1">
      <c r="A56" s="334"/>
      <c r="B56" s="237" t="s">
        <v>430</v>
      </c>
      <c r="C56" s="178">
        <v>15000</v>
      </c>
      <c r="D56" s="177">
        <v>15000</v>
      </c>
      <c r="E56" s="177"/>
      <c r="F56" s="84"/>
      <c r="G56" s="84"/>
      <c r="H56" s="100"/>
      <c r="I56" s="100"/>
      <c r="J56" s="101"/>
    </row>
    <row r="57" spans="1:10" s="85" customFormat="1" ht="55.15" customHeight="1">
      <c r="A57" s="334"/>
      <c r="B57" s="237" t="s">
        <v>483</v>
      </c>
      <c r="C57" s="178">
        <v>5000</v>
      </c>
      <c r="D57" s="177">
        <v>5000</v>
      </c>
      <c r="E57" s="177"/>
      <c r="F57" s="84"/>
      <c r="G57" s="84"/>
      <c r="H57" s="100"/>
      <c r="I57" s="100"/>
      <c r="J57" s="101"/>
    </row>
    <row r="58" spans="1:10" s="85" customFormat="1" ht="48" customHeight="1">
      <c r="A58" s="334"/>
      <c r="B58" s="237" t="s">
        <v>484</v>
      </c>
      <c r="C58" s="178">
        <v>10000</v>
      </c>
      <c r="D58" s="177">
        <v>10000</v>
      </c>
      <c r="E58" s="177"/>
      <c r="F58" s="84"/>
      <c r="G58" s="84"/>
      <c r="H58" s="100"/>
      <c r="I58" s="100"/>
      <c r="J58" s="101"/>
    </row>
    <row r="59" spans="1:10" s="85" customFormat="1" ht="120.6" customHeight="1">
      <c r="A59" s="334"/>
      <c r="B59" s="237" t="s">
        <v>506</v>
      </c>
      <c r="C59" s="178">
        <v>30000</v>
      </c>
      <c r="D59" s="177">
        <v>30000</v>
      </c>
      <c r="E59" s="177"/>
      <c r="F59" s="84"/>
      <c r="G59" s="84"/>
      <c r="H59" s="100"/>
      <c r="I59" s="100"/>
      <c r="J59" s="101"/>
    </row>
    <row r="60" spans="1:10" s="85" customFormat="1" ht="63" customHeight="1">
      <c r="A60" s="334"/>
      <c r="B60" s="237" t="s">
        <v>492</v>
      </c>
      <c r="C60" s="178">
        <v>15000</v>
      </c>
      <c r="D60" s="177"/>
      <c r="E60" s="177">
        <v>15000</v>
      </c>
      <c r="F60" s="84"/>
      <c r="G60" s="84"/>
      <c r="H60" s="100"/>
      <c r="I60" s="100"/>
      <c r="J60" s="101"/>
    </row>
    <row r="61" spans="1:10" s="85" customFormat="1" ht="28.9" customHeight="1">
      <c r="A61" s="335"/>
      <c r="B61" s="236" t="s">
        <v>97</v>
      </c>
      <c r="C61" s="178">
        <f>C55+C56+C57+C58+C59+C60</f>
        <v>80000</v>
      </c>
      <c r="D61" s="178">
        <f>D55+D56+D57+D58+D59+D60</f>
        <v>65000</v>
      </c>
      <c r="E61" s="178">
        <f>E55+E56+E57+E58+E59+E60</f>
        <v>15000</v>
      </c>
      <c r="F61" s="84"/>
      <c r="G61" s="84"/>
      <c r="H61" s="100"/>
      <c r="I61" s="100"/>
      <c r="J61" s="101"/>
    </row>
    <row r="62" spans="1:10" s="85" customFormat="1" ht="28.9" customHeight="1">
      <c r="A62" s="325" t="s">
        <v>393</v>
      </c>
      <c r="B62" s="237" t="s">
        <v>396</v>
      </c>
      <c r="C62" s="172">
        <v>160000</v>
      </c>
      <c r="D62" s="172">
        <v>160000</v>
      </c>
      <c r="E62" s="178"/>
      <c r="F62" s="84"/>
      <c r="G62" s="84"/>
      <c r="H62" s="100"/>
      <c r="I62" s="100"/>
      <c r="J62" s="101"/>
    </row>
    <row r="63" spans="1:10" s="85" customFormat="1" ht="63" customHeight="1">
      <c r="A63" s="335"/>
      <c r="B63" s="236" t="s">
        <v>97</v>
      </c>
      <c r="C63" s="178">
        <f>D63+E63</f>
        <v>160000</v>
      </c>
      <c r="D63" s="178">
        <v>160000</v>
      </c>
      <c r="E63" s="178"/>
      <c r="F63" s="84"/>
      <c r="G63" s="84"/>
      <c r="H63" s="100"/>
      <c r="I63" s="100"/>
      <c r="J63" s="101"/>
    </row>
    <row r="64" spans="1:10" s="85" customFormat="1" ht="69" customHeight="1">
      <c r="A64" s="325" t="s">
        <v>434</v>
      </c>
      <c r="B64" s="237" t="s">
        <v>431</v>
      </c>
      <c r="C64" s="172">
        <v>45500</v>
      </c>
      <c r="D64" s="172">
        <v>45500</v>
      </c>
      <c r="E64" s="178"/>
      <c r="F64" s="84"/>
      <c r="G64" s="84"/>
      <c r="H64" s="100"/>
      <c r="I64" s="100"/>
      <c r="J64" s="101"/>
    </row>
    <row r="65" spans="1:10" s="85" customFormat="1" ht="56.45" customHeight="1">
      <c r="A65" s="326"/>
      <c r="B65" s="237" t="s">
        <v>432</v>
      </c>
      <c r="C65" s="172">
        <v>60757</v>
      </c>
      <c r="D65" s="172">
        <v>60757</v>
      </c>
      <c r="E65" s="178"/>
      <c r="F65" s="84"/>
      <c r="G65" s="84"/>
      <c r="H65" s="100"/>
      <c r="I65" s="100"/>
      <c r="J65" s="101"/>
    </row>
    <row r="66" spans="1:10" s="85" customFormat="1" ht="44.45" customHeight="1">
      <c r="A66" s="326"/>
      <c r="B66" s="237" t="s">
        <v>433</v>
      </c>
      <c r="C66" s="172">
        <v>14500</v>
      </c>
      <c r="D66" s="172">
        <v>14500</v>
      </c>
      <c r="E66" s="178"/>
      <c r="F66" s="84"/>
      <c r="G66" s="84"/>
      <c r="H66" s="100"/>
      <c r="I66" s="100"/>
      <c r="J66" s="101"/>
    </row>
    <row r="67" spans="1:10" s="85" customFormat="1" ht="44.45" customHeight="1">
      <c r="A67" s="326"/>
      <c r="B67" s="237" t="s">
        <v>558</v>
      </c>
      <c r="C67" s="172">
        <v>16582</v>
      </c>
      <c r="D67" s="172">
        <v>16582</v>
      </c>
      <c r="E67" s="178"/>
      <c r="F67" s="84"/>
      <c r="G67" s="84"/>
      <c r="H67" s="100"/>
      <c r="I67" s="100"/>
      <c r="J67" s="101"/>
    </row>
    <row r="68" spans="1:10" s="85" customFormat="1" ht="44.45" customHeight="1">
      <c r="A68" s="326"/>
      <c r="B68" s="237" t="s">
        <v>559</v>
      </c>
      <c r="C68" s="172">
        <v>7200</v>
      </c>
      <c r="D68" s="172">
        <v>7200</v>
      </c>
      <c r="E68" s="178"/>
      <c r="F68" s="84"/>
      <c r="G68" s="84"/>
      <c r="H68" s="100"/>
      <c r="I68" s="100"/>
      <c r="J68" s="101"/>
    </row>
    <row r="69" spans="1:10" s="85" customFormat="1" ht="30.6" customHeight="1">
      <c r="A69" s="327"/>
      <c r="B69" s="236" t="s">
        <v>97</v>
      </c>
      <c r="C69" s="178">
        <f>C64+C65+C66+C67+C68</f>
        <v>144539</v>
      </c>
      <c r="D69" s="178">
        <f>D64+D65+D66+D67+D68</f>
        <v>144539</v>
      </c>
      <c r="E69" s="178">
        <f>E64+E65+E66+E67+E68</f>
        <v>0</v>
      </c>
      <c r="F69" s="84"/>
      <c r="G69" s="84"/>
      <c r="H69" s="100"/>
      <c r="I69" s="100"/>
      <c r="J69" s="101"/>
    </row>
    <row r="70" spans="1:10" s="85" customFormat="1" ht="24" customHeight="1">
      <c r="A70" s="169"/>
      <c r="B70" s="169" t="s">
        <v>248</v>
      </c>
      <c r="C70" s="178">
        <f>D70+E70</f>
        <v>3960014</v>
      </c>
      <c r="D70" s="178">
        <f>D11+D54+D61+D63+D69</f>
        <v>1431014</v>
      </c>
      <c r="E70" s="178">
        <f>E11+E54+E61+E63+E69</f>
        <v>2529000</v>
      </c>
      <c r="F70" s="84"/>
      <c r="G70" s="84"/>
      <c r="H70" s="100"/>
      <c r="I70" s="100"/>
      <c r="J70" s="101"/>
    </row>
    <row r="71" spans="1:10" s="85" customFormat="1">
      <c r="A71" s="78" t="s">
        <v>64</v>
      </c>
      <c r="B71" s="78"/>
      <c r="C71" s="86"/>
      <c r="D71" s="88" t="s">
        <v>65</v>
      </c>
      <c r="E71" s="88"/>
      <c r="F71" s="84"/>
      <c r="G71" s="84"/>
      <c r="H71" s="100"/>
      <c r="I71" s="100"/>
      <c r="J71" s="101"/>
    </row>
    <row r="72" spans="1:10">
      <c r="E72" s="86"/>
      <c r="F72" s="89"/>
      <c r="G72" s="89"/>
      <c r="H72" s="100"/>
      <c r="I72" s="100"/>
      <c r="J72" s="102"/>
    </row>
    <row r="73" spans="1:10">
      <c r="A73" s="87"/>
      <c r="C73" s="86"/>
      <c r="D73" s="86"/>
      <c r="E73" s="86"/>
      <c r="F73" s="89"/>
      <c r="G73" s="89"/>
      <c r="H73" s="100"/>
      <c r="I73" s="100"/>
      <c r="J73" s="102"/>
    </row>
    <row r="74" spans="1:10" s="85" customFormat="1">
      <c r="B74" s="78"/>
      <c r="C74" s="86"/>
      <c r="D74" s="86"/>
      <c r="E74" s="86"/>
      <c r="F74" s="90"/>
      <c r="G74" s="90"/>
      <c r="H74" s="100"/>
      <c r="I74" s="100"/>
      <c r="J74" s="101"/>
    </row>
    <row r="75" spans="1:10">
      <c r="C75" s="86"/>
      <c r="D75" s="86"/>
      <c r="E75" s="86"/>
      <c r="H75" s="102"/>
      <c r="I75" s="100"/>
      <c r="J75" s="102"/>
    </row>
    <row r="76" spans="1:10">
      <c r="B76" s="91"/>
      <c r="C76" s="92"/>
      <c r="D76" s="92"/>
      <c r="E76" s="92"/>
      <c r="H76" s="102"/>
      <c r="I76" s="100"/>
      <c r="J76" s="102"/>
    </row>
    <row r="77" spans="1:10">
      <c r="C77" s="86"/>
      <c r="D77" s="86"/>
      <c r="E77" s="86"/>
      <c r="H77" s="102"/>
      <c r="I77" s="100"/>
      <c r="J77" s="102"/>
    </row>
    <row r="78" spans="1:10">
      <c r="A78" s="91"/>
      <c r="C78" s="86"/>
      <c r="D78" s="86"/>
      <c r="E78" s="86"/>
      <c r="F78" s="72"/>
      <c r="H78" s="102"/>
      <c r="I78" s="100"/>
      <c r="J78" s="102"/>
    </row>
    <row r="79" spans="1:10">
      <c r="C79" s="86"/>
      <c r="D79" s="86"/>
      <c r="E79" s="86"/>
      <c r="H79" s="102"/>
      <c r="I79" s="100"/>
      <c r="J79" s="102"/>
    </row>
    <row r="80" spans="1:10">
      <c r="C80" s="86"/>
      <c r="D80" s="86"/>
      <c r="E80" s="86"/>
      <c r="H80" s="102"/>
      <c r="I80" s="100"/>
      <c r="J80" s="102"/>
    </row>
    <row r="81" spans="1:10">
      <c r="C81" s="86"/>
      <c r="D81" s="86"/>
      <c r="E81" s="86"/>
      <c r="H81" s="102"/>
      <c r="I81" s="100"/>
      <c r="J81" s="102"/>
    </row>
    <row r="82" spans="1:10">
      <c r="C82" s="86"/>
      <c r="D82" s="86"/>
      <c r="E82" s="86"/>
      <c r="H82" s="102"/>
      <c r="I82" s="100"/>
      <c r="J82" s="102"/>
    </row>
    <row r="83" spans="1:10" s="91" customFormat="1">
      <c r="A83" s="78"/>
      <c r="B83" s="78"/>
      <c r="C83" s="86"/>
      <c r="D83" s="86"/>
      <c r="E83" s="86"/>
    </row>
    <row r="84" spans="1:10">
      <c r="C84" s="86"/>
      <c r="D84" s="86"/>
      <c r="E84" s="86"/>
    </row>
    <row r="85" spans="1:10">
      <c r="C85" s="86"/>
      <c r="D85" s="86"/>
      <c r="E85" s="86"/>
    </row>
    <row r="86" spans="1:10">
      <c r="C86" s="86"/>
      <c r="D86" s="86"/>
      <c r="E86" s="86"/>
    </row>
    <row r="87" spans="1:10">
      <c r="C87" s="86"/>
      <c r="D87" s="86"/>
      <c r="E87" s="86"/>
    </row>
    <row r="88" spans="1:10">
      <c r="C88" s="86"/>
      <c r="D88" s="86"/>
      <c r="E88" s="86"/>
    </row>
    <row r="89" spans="1:10">
      <c r="C89" s="86"/>
      <c r="D89" s="86"/>
      <c r="E89" s="86"/>
    </row>
    <row r="90" spans="1:10">
      <c r="B90" s="93"/>
      <c r="C90" s="94"/>
      <c r="D90" s="94"/>
      <c r="E90" s="94"/>
    </row>
    <row r="92" spans="1:10">
      <c r="A92" s="93"/>
    </row>
    <row r="97" spans="1:7" s="93" customFormat="1">
      <c r="A97" s="78"/>
      <c r="B97" s="78"/>
      <c r="C97" s="78"/>
      <c r="D97" s="78"/>
      <c r="E97" s="78"/>
      <c r="F97" s="78"/>
      <c r="G97" s="78"/>
    </row>
  </sheetData>
  <mergeCells count="7">
    <mergeCell ref="C2:E2"/>
    <mergeCell ref="A64:A69"/>
    <mergeCell ref="A3:F3"/>
    <mergeCell ref="A7:A11"/>
    <mergeCell ref="A12:A54"/>
    <mergeCell ref="A55:A61"/>
    <mergeCell ref="A62:A63"/>
  </mergeCells>
  <phoneticPr fontId="2" type="noConversion"/>
  <pageMargins left="0.7" right="0.7" top="0.75" bottom="0.75" header="0.3" footer="0.3"/>
  <pageSetup paperSize="9" scale="56" orientation="portrait" r:id="rId1"/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89" zoomScaleNormal="100" zoomScaleSheetLayoutView="89" workbookViewId="0">
      <selection activeCell="C2" sqref="C2:F2"/>
    </sheetView>
  </sheetViews>
  <sheetFormatPr defaultRowHeight="12.75"/>
  <cols>
    <col min="1" max="1" width="10.5" bestFit="1" customWidth="1"/>
    <col min="2" max="2" width="76.5" customWidth="1"/>
    <col min="3" max="3" width="15.5" customWidth="1"/>
    <col min="4" max="6" width="16.1640625" bestFit="1" customWidth="1"/>
  </cols>
  <sheetData>
    <row r="1" spans="1:6">
      <c r="E1" t="s">
        <v>80</v>
      </c>
    </row>
    <row r="2" spans="1:6" ht="70.900000000000006" customHeight="1">
      <c r="C2" s="337" t="s">
        <v>589</v>
      </c>
      <c r="D2" s="338"/>
      <c r="E2" s="338"/>
      <c r="F2" s="338"/>
    </row>
    <row r="3" spans="1:6" ht="18.75">
      <c r="A3" s="336" t="s">
        <v>355</v>
      </c>
      <c r="B3" s="336"/>
      <c r="C3" s="336"/>
      <c r="D3" s="336"/>
      <c r="E3" s="336"/>
      <c r="F3" s="336"/>
    </row>
    <row r="4" spans="1:6" ht="18.75">
      <c r="A4" s="135"/>
      <c r="B4" s="135"/>
      <c r="C4" s="135"/>
      <c r="D4" s="135"/>
      <c r="E4" s="135"/>
      <c r="F4" s="135" t="s">
        <v>81</v>
      </c>
    </row>
    <row r="5" spans="1:6" ht="15.75">
      <c r="A5" s="156" t="s">
        <v>91</v>
      </c>
      <c r="B5" s="156" t="s">
        <v>82</v>
      </c>
      <c r="C5" s="156" t="s">
        <v>83</v>
      </c>
      <c r="D5" s="156" t="s">
        <v>95</v>
      </c>
      <c r="E5" s="156" t="s">
        <v>96</v>
      </c>
      <c r="F5" s="156"/>
    </row>
    <row r="6" spans="1:6" ht="47.25">
      <c r="A6" s="156"/>
      <c r="B6" s="156"/>
      <c r="C6" s="156"/>
      <c r="D6" s="156"/>
      <c r="E6" s="156" t="s">
        <v>84</v>
      </c>
      <c r="F6" s="157" t="s">
        <v>85</v>
      </c>
    </row>
    <row r="7" spans="1:6" ht="15.75">
      <c r="A7" s="156">
        <v>1</v>
      </c>
      <c r="B7" s="156">
        <v>2</v>
      </c>
      <c r="C7" s="156">
        <v>3</v>
      </c>
      <c r="D7" s="156">
        <v>4</v>
      </c>
      <c r="E7" s="156">
        <v>5</v>
      </c>
      <c r="F7" s="156">
        <v>6</v>
      </c>
    </row>
    <row r="8" spans="1:6" ht="15.75">
      <c r="A8" s="190" t="s">
        <v>86</v>
      </c>
      <c r="B8" s="190"/>
      <c r="C8" s="193"/>
      <c r="D8" s="193"/>
      <c r="E8" s="193"/>
      <c r="F8" s="193"/>
    </row>
    <row r="9" spans="1:6" ht="15.75">
      <c r="A9" s="191">
        <v>200000</v>
      </c>
      <c r="B9" s="191" t="s">
        <v>113</v>
      </c>
      <c r="C9" s="192">
        <f>C14-C15+C16</f>
        <v>4530284</v>
      </c>
      <c r="D9" s="192">
        <f>D14-D15+D16</f>
        <v>-30032088</v>
      </c>
      <c r="E9" s="192">
        <f>E14-E15+E16</f>
        <v>34562372</v>
      </c>
      <c r="F9" s="192">
        <f>F14-F15+F16</f>
        <v>34460372</v>
      </c>
    </row>
    <row r="10" spans="1:6" ht="31.5">
      <c r="A10" s="272">
        <v>206000</v>
      </c>
      <c r="B10" s="269" t="s">
        <v>452</v>
      </c>
      <c r="C10" s="270">
        <f>C11+C12</f>
        <v>0</v>
      </c>
      <c r="D10" s="270">
        <f>D11+D12</f>
        <v>0</v>
      </c>
      <c r="E10" s="270">
        <f>E11+E12</f>
        <v>0</v>
      </c>
      <c r="F10" s="270">
        <f>F11+F12</f>
        <v>0</v>
      </c>
    </row>
    <row r="11" spans="1:6" ht="15.75">
      <c r="A11" s="273">
        <v>206110</v>
      </c>
      <c r="B11" s="271" t="s">
        <v>453</v>
      </c>
      <c r="C11" s="270">
        <f>D11+E11</f>
        <v>50000</v>
      </c>
      <c r="D11" s="270"/>
      <c r="E11" s="270">
        <v>50000</v>
      </c>
      <c r="F11" s="270">
        <v>50000</v>
      </c>
    </row>
    <row r="12" spans="1:6" ht="15.75">
      <c r="A12" s="273">
        <v>206210</v>
      </c>
      <c r="B12" s="271" t="s">
        <v>454</v>
      </c>
      <c r="C12" s="270">
        <f>D12+E12</f>
        <v>-50000</v>
      </c>
      <c r="D12" s="270"/>
      <c r="E12" s="270">
        <v>-50000</v>
      </c>
      <c r="F12" s="270">
        <v>-50000</v>
      </c>
    </row>
    <row r="13" spans="1:6" ht="29.25" customHeight="1">
      <c r="A13" s="190">
        <v>208000</v>
      </c>
      <c r="B13" s="239" t="s">
        <v>114</v>
      </c>
      <c r="C13" s="193">
        <f>E13+D13</f>
        <v>4530284</v>
      </c>
      <c r="D13" s="193">
        <f>+D14-D15+D16</f>
        <v>-30032088</v>
      </c>
      <c r="E13" s="193">
        <f>+E14-E15+E16</f>
        <v>34562372</v>
      </c>
      <c r="F13" s="193">
        <f>+F14-F15+F16</f>
        <v>34460372</v>
      </c>
    </row>
    <row r="14" spans="1:6" ht="15.75">
      <c r="A14" s="191">
        <v>208100</v>
      </c>
      <c r="B14" s="238" t="s">
        <v>269</v>
      </c>
      <c r="C14" s="192">
        <f>D14+E14</f>
        <v>4929105</v>
      </c>
      <c r="D14" s="192">
        <v>3962115</v>
      </c>
      <c r="E14" s="192">
        <v>966990</v>
      </c>
      <c r="F14" s="192">
        <v>792369</v>
      </c>
    </row>
    <row r="15" spans="1:6" ht="15.75">
      <c r="A15" s="191">
        <v>208200</v>
      </c>
      <c r="B15" s="238" t="s">
        <v>270</v>
      </c>
      <c r="C15" s="192">
        <f>D15+E15</f>
        <v>398821</v>
      </c>
      <c r="D15" s="192">
        <v>239731</v>
      </c>
      <c r="E15" s="192">
        <v>159090</v>
      </c>
      <c r="F15" s="192">
        <v>86469</v>
      </c>
    </row>
    <row r="16" spans="1:6" ht="31.5">
      <c r="A16" s="191">
        <v>208400</v>
      </c>
      <c r="B16" s="238" t="s">
        <v>115</v>
      </c>
      <c r="C16" s="192">
        <f>D16+E16</f>
        <v>0</v>
      </c>
      <c r="D16" s="192">
        <v>-33754472</v>
      </c>
      <c r="E16" s="192">
        <v>33754472</v>
      </c>
      <c r="F16" s="192">
        <f>E16</f>
        <v>33754472</v>
      </c>
    </row>
    <row r="17" spans="1:6" ht="15.75">
      <c r="A17" s="191">
        <v>300000</v>
      </c>
      <c r="B17" s="244" t="s">
        <v>398</v>
      </c>
      <c r="C17" s="192">
        <v>11010400</v>
      </c>
      <c r="D17" s="192"/>
      <c r="E17" s="192">
        <v>11010400</v>
      </c>
      <c r="F17" s="192">
        <v>11010400</v>
      </c>
    </row>
    <row r="18" spans="1:6" ht="15.75">
      <c r="A18" s="191">
        <v>301000</v>
      </c>
      <c r="B18" s="244" t="s">
        <v>399</v>
      </c>
      <c r="C18" s="192">
        <f>C19+C20</f>
        <v>11010400</v>
      </c>
      <c r="D18" s="192"/>
      <c r="E18" s="192">
        <v>11010400</v>
      </c>
      <c r="F18" s="192">
        <v>11010400</v>
      </c>
    </row>
    <row r="19" spans="1:6" ht="15.75">
      <c r="A19" s="191">
        <v>301100</v>
      </c>
      <c r="B19" s="244" t="s">
        <v>400</v>
      </c>
      <c r="C19" s="192">
        <v>12500000</v>
      </c>
      <c r="D19" s="192"/>
      <c r="E19" s="192">
        <v>12500000</v>
      </c>
      <c r="F19" s="192">
        <v>12500000</v>
      </c>
    </row>
    <row r="20" spans="1:6" ht="15.75">
      <c r="A20" s="191">
        <v>301200</v>
      </c>
      <c r="B20" s="244" t="s">
        <v>401</v>
      </c>
      <c r="C20" s="192">
        <v>-1489600</v>
      </c>
      <c r="D20" s="192"/>
      <c r="E20" s="192">
        <v>-1489600</v>
      </c>
      <c r="F20" s="192">
        <v>-1489600</v>
      </c>
    </row>
    <row r="21" spans="1:6" ht="21.75" customHeight="1">
      <c r="A21" s="190" t="s">
        <v>87</v>
      </c>
      <c r="B21" s="239" t="s">
        <v>88</v>
      </c>
      <c r="C21" s="193">
        <f>C13+C17</f>
        <v>15540684</v>
      </c>
      <c r="D21" s="193">
        <f>D13+D17</f>
        <v>-30032088</v>
      </c>
      <c r="E21" s="193">
        <f>E13+E17</f>
        <v>45572772</v>
      </c>
      <c r="F21" s="193">
        <f>F13+F17</f>
        <v>45470772</v>
      </c>
    </row>
    <row r="22" spans="1:6" ht="21.75" customHeight="1">
      <c r="A22" s="194" t="s">
        <v>89</v>
      </c>
      <c r="B22" s="239"/>
      <c r="C22" s="193"/>
      <c r="D22" s="193"/>
      <c r="E22" s="193"/>
      <c r="F22" s="193"/>
    </row>
    <row r="23" spans="1:6" ht="19.149999999999999" customHeight="1">
      <c r="A23" s="191">
        <v>400000</v>
      </c>
      <c r="B23" s="244" t="s">
        <v>402</v>
      </c>
      <c r="C23" s="192">
        <v>11010400</v>
      </c>
      <c r="D23" s="192"/>
      <c r="E23" s="192">
        <v>11010400</v>
      </c>
      <c r="F23" s="192">
        <v>11010400</v>
      </c>
    </row>
    <row r="24" spans="1:6" ht="16.149999999999999" customHeight="1">
      <c r="A24" s="191">
        <v>401000</v>
      </c>
      <c r="B24" s="244" t="s">
        <v>403</v>
      </c>
      <c r="C24" s="192">
        <v>12500000</v>
      </c>
      <c r="D24" s="192"/>
      <c r="E24" s="192">
        <v>12500000</v>
      </c>
      <c r="F24" s="192">
        <v>12500000</v>
      </c>
    </row>
    <row r="25" spans="1:6" ht="18" customHeight="1">
      <c r="A25" s="191">
        <v>401200</v>
      </c>
      <c r="B25" s="244" t="s">
        <v>404</v>
      </c>
      <c r="C25" s="192">
        <v>12500000</v>
      </c>
      <c r="D25" s="192"/>
      <c r="E25" s="192">
        <v>12500000</v>
      </c>
      <c r="F25" s="192">
        <v>12500000</v>
      </c>
    </row>
    <row r="26" spans="1:6" ht="18" customHeight="1">
      <c r="A26" s="191">
        <v>401201</v>
      </c>
      <c r="B26" s="244" t="s">
        <v>405</v>
      </c>
      <c r="C26" s="192">
        <v>12500000</v>
      </c>
      <c r="D26" s="192"/>
      <c r="E26" s="192">
        <v>12500000</v>
      </c>
      <c r="F26" s="192">
        <v>12500000</v>
      </c>
    </row>
    <row r="27" spans="1:6" ht="19.899999999999999" customHeight="1">
      <c r="A27" s="191">
        <v>402000</v>
      </c>
      <c r="B27" s="244" t="s">
        <v>406</v>
      </c>
      <c r="C27" s="192">
        <v>-1489600</v>
      </c>
      <c r="D27" s="192"/>
      <c r="E27" s="192">
        <v>-1489600</v>
      </c>
      <c r="F27" s="192">
        <v>-1489600</v>
      </c>
    </row>
    <row r="28" spans="1:6" ht="18" customHeight="1">
      <c r="A28" s="191">
        <v>402200</v>
      </c>
      <c r="B28" s="244" t="s">
        <v>407</v>
      </c>
      <c r="C28" s="192">
        <v>-1489600</v>
      </c>
      <c r="D28" s="192"/>
      <c r="E28" s="192">
        <v>-1489600</v>
      </c>
      <c r="F28" s="192">
        <v>-1489600</v>
      </c>
    </row>
    <row r="29" spans="1:6" ht="16.899999999999999" customHeight="1">
      <c r="A29" s="191">
        <v>402201</v>
      </c>
      <c r="B29" s="244" t="s">
        <v>405</v>
      </c>
      <c r="C29" s="192">
        <v>-1489600</v>
      </c>
      <c r="D29" s="192"/>
      <c r="E29" s="192">
        <v>-1489600</v>
      </c>
      <c r="F29" s="192">
        <v>-1489600</v>
      </c>
    </row>
    <row r="30" spans="1:6" ht="20.25" customHeight="1">
      <c r="A30" s="190">
        <v>600000</v>
      </c>
      <c r="B30" s="239" t="s">
        <v>92</v>
      </c>
      <c r="C30" s="193">
        <f>D30+E30</f>
        <v>4530284</v>
      </c>
      <c r="D30" s="193">
        <f>+D34</f>
        <v>-30032088</v>
      </c>
      <c r="E30" s="193">
        <f>+E34</f>
        <v>34562372</v>
      </c>
      <c r="F30" s="193">
        <f>+F34</f>
        <v>34460372</v>
      </c>
    </row>
    <row r="31" spans="1:6" ht="20.25" customHeight="1">
      <c r="A31" s="272">
        <v>601000</v>
      </c>
      <c r="B31" s="269" t="s">
        <v>452</v>
      </c>
      <c r="C31" s="192">
        <f>C32+C33</f>
        <v>0</v>
      </c>
      <c r="D31" s="192">
        <f>D32+D33</f>
        <v>0</v>
      </c>
      <c r="E31" s="192">
        <f>E32+E33</f>
        <v>0</v>
      </c>
      <c r="F31" s="192">
        <f>F32+F33</f>
        <v>0</v>
      </c>
    </row>
    <row r="32" spans="1:6" ht="20.25" customHeight="1">
      <c r="A32" s="273">
        <v>601110</v>
      </c>
      <c r="B32" s="271" t="s">
        <v>453</v>
      </c>
      <c r="C32" s="192">
        <f t="shared" ref="C32:C37" si="0">D32+E32</f>
        <v>50000</v>
      </c>
      <c r="D32" s="192"/>
      <c r="E32" s="192">
        <v>50000</v>
      </c>
      <c r="F32" s="192">
        <v>50000</v>
      </c>
    </row>
    <row r="33" spans="1:6" ht="20.25" customHeight="1">
      <c r="A33" s="273">
        <v>601210</v>
      </c>
      <c r="B33" s="271" t="s">
        <v>454</v>
      </c>
      <c r="C33" s="192">
        <f t="shared" si="0"/>
        <v>-50000</v>
      </c>
      <c r="D33" s="192"/>
      <c r="E33" s="192">
        <v>-50000</v>
      </c>
      <c r="F33" s="192">
        <v>-50000</v>
      </c>
    </row>
    <row r="34" spans="1:6" ht="21.75" customHeight="1">
      <c r="A34" s="190">
        <v>602000</v>
      </c>
      <c r="B34" s="239" t="s">
        <v>93</v>
      </c>
      <c r="C34" s="193">
        <f t="shared" si="0"/>
        <v>4530284</v>
      </c>
      <c r="D34" s="193">
        <f>+D35-D36+D37</f>
        <v>-30032088</v>
      </c>
      <c r="E34" s="193">
        <f>+E35-E36+E37</f>
        <v>34562372</v>
      </c>
      <c r="F34" s="193">
        <f>+F35-F36+F37</f>
        <v>34460372</v>
      </c>
    </row>
    <row r="35" spans="1:6" ht="15.75">
      <c r="A35" s="191">
        <v>602100</v>
      </c>
      <c r="B35" s="238" t="s">
        <v>269</v>
      </c>
      <c r="C35" s="192">
        <f t="shared" si="0"/>
        <v>4929105</v>
      </c>
      <c r="D35" s="192">
        <f t="shared" ref="D35:F36" si="1">+D14</f>
        <v>3962115</v>
      </c>
      <c r="E35" s="192">
        <f t="shared" si="1"/>
        <v>966990</v>
      </c>
      <c r="F35" s="192">
        <f t="shared" si="1"/>
        <v>792369</v>
      </c>
    </row>
    <row r="36" spans="1:6" ht="15.75">
      <c r="A36" s="191">
        <v>602200</v>
      </c>
      <c r="B36" s="238" t="s">
        <v>270</v>
      </c>
      <c r="C36" s="192">
        <f t="shared" si="0"/>
        <v>398821</v>
      </c>
      <c r="D36" s="192">
        <f t="shared" si="1"/>
        <v>239731</v>
      </c>
      <c r="E36" s="192">
        <f t="shared" si="1"/>
        <v>159090</v>
      </c>
      <c r="F36" s="192">
        <f t="shared" si="1"/>
        <v>86469</v>
      </c>
    </row>
    <row r="37" spans="1:6" ht="31.5">
      <c r="A37" s="191">
        <v>602400</v>
      </c>
      <c r="B37" s="238" t="s">
        <v>115</v>
      </c>
      <c r="C37" s="192">
        <f t="shared" si="0"/>
        <v>0</v>
      </c>
      <c r="D37" s="192">
        <f>D16</f>
        <v>-33754472</v>
      </c>
      <c r="E37" s="192">
        <f>E16</f>
        <v>33754472</v>
      </c>
      <c r="F37" s="192">
        <f>F16</f>
        <v>33754472</v>
      </c>
    </row>
    <row r="38" spans="1:6" ht="15.75">
      <c r="A38" s="190" t="s">
        <v>87</v>
      </c>
      <c r="B38" s="239" t="s">
        <v>88</v>
      </c>
      <c r="C38" s="193">
        <f>C23+C30</f>
        <v>15540684</v>
      </c>
      <c r="D38" s="193">
        <f>D23+D30</f>
        <v>-30032088</v>
      </c>
      <c r="E38" s="193">
        <f>E23+E30</f>
        <v>45572772</v>
      </c>
      <c r="F38" s="193">
        <f>F23+F30</f>
        <v>45470772</v>
      </c>
    </row>
    <row r="39" spans="1:6">
      <c r="B39" s="240"/>
    </row>
    <row r="40" spans="1:6" ht="15.75">
      <c r="B40" s="159" t="s">
        <v>90</v>
      </c>
    </row>
  </sheetData>
  <mergeCells count="2">
    <mergeCell ref="A3:F3"/>
    <mergeCell ref="C2:F2"/>
  </mergeCells>
  <phoneticPr fontId="0" type="noConversion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Zeros="0" view="pageBreakPreview" topLeftCell="D1" zoomScale="71" zoomScaleNormal="52" zoomScaleSheetLayoutView="71" workbookViewId="0">
      <pane ySplit="9" topLeftCell="A77" activePane="bottomLeft" state="frozen"/>
      <selection activeCell="B1" sqref="B1"/>
      <selection pane="bottomLeft" activeCell="T79" sqref="T79"/>
    </sheetView>
  </sheetViews>
  <sheetFormatPr defaultColWidth="8.83203125" defaultRowHeight="20.25"/>
  <cols>
    <col min="1" max="1" width="3.83203125" style="113" hidden="1" customWidth="1"/>
    <col min="2" max="2" width="15.83203125" style="113" customWidth="1"/>
    <col min="3" max="3" width="13.6640625" style="113" customWidth="1"/>
    <col min="4" max="4" width="12.1640625" style="113" customWidth="1"/>
    <col min="5" max="5" width="45.83203125" style="113" customWidth="1"/>
    <col min="6" max="6" width="23.83203125" style="113" customWidth="1"/>
    <col min="7" max="7" width="27.1640625" style="113" customWidth="1"/>
    <col min="8" max="8" width="21.83203125" style="113" customWidth="1"/>
    <col min="9" max="9" width="24.1640625" style="113" customWidth="1"/>
    <col min="10" max="10" width="15.6640625" style="113" customWidth="1"/>
    <col min="11" max="11" width="20.6640625" style="113" customWidth="1"/>
    <col min="12" max="12" width="20" style="113" customWidth="1"/>
    <col min="13" max="13" width="18" style="113" customWidth="1"/>
    <col min="14" max="14" width="17.1640625" style="113" customWidth="1"/>
    <col min="15" max="15" width="18.83203125" style="113" customWidth="1"/>
    <col min="16" max="16" width="20.1640625" style="113" customWidth="1"/>
    <col min="17" max="17" width="22.1640625" style="113" customWidth="1"/>
    <col min="18" max="16384" width="8.83203125" style="114"/>
  </cols>
  <sheetData>
    <row r="1" spans="1:17" ht="18.75" customHeight="1"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18.9" customHeight="1">
      <c r="F2" s="115"/>
      <c r="G2" s="115"/>
      <c r="H2" s="115"/>
      <c r="I2" s="115"/>
      <c r="J2" s="115"/>
      <c r="K2" s="115"/>
      <c r="L2" s="115"/>
      <c r="M2" s="115"/>
      <c r="N2" s="341" t="s">
        <v>588</v>
      </c>
      <c r="O2" s="341"/>
      <c r="P2" s="341"/>
      <c r="Q2" s="341"/>
    </row>
    <row r="3" spans="1:17" ht="54.6" customHeight="1">
      <c r="B3" s="343" t="s">
        <v>356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</row>
    <row r="4" spans="1:17" ht="18.600000000000001" customHeight="1">
      <c r="B4" s="116"/>
      <c r="C4" s="117"/>
      <c r="D4" s="117"/>
      <c r="E4" s="117"/>
      <c r="F4" s="117"/>
      <c r="G4" s="117"/>
      <c r="H4" s="118"/>
      <c r="I4" s="117"/>
      <c r="J4" s="117"/>
      <c r="K4" s="119"/>
      <c r="L4" s="120"/>
      <c r="M4" s="120"/>
      <c r="N4" s="120"/>
      <c r="O4" s="120"/>
      <c r="P4" s="120"/>
      <c r="Q4" s="120"/>
    </row>
    <row r="5" spans="1:17" s="122" customFormat="1" ht="21" customHeight="1">
      <c r="A5" s="121"/>
      <c r="B5" s="342" t="s">
        <v>344</v>
      </c>
      <c r="C5" s="342" t="s">
        <v>46</v>
      </c>
      <c r="D5" s="342" t="s">
        <v>47</v>
      </c>
      <c r="E5" s="339" t="s">
        <v>345</v>
      </c>
      <c r="F5" s="339" t="s">
        <v>95</v>
      </c>
      <c r="G5" s="339"/>
      <c r="H5" s="339"/>
      <c r="I5" s="339"/>
      <c r="J5" s="339"/>
      <c r="K5" s="339" t="s">
        <v>96</v>
      </c>
      <c r="L5" s="339"/>
      <c r="M5" s="339"/>
      <c r="N5" s="339"/>
      <c r="O5" s="339"/>
      <c r="P5" s="339"/>
      <c r="Q5" s="339" t="s">
        <v>346</v>
      </c>
    </row>
    <row r="6" spans="1:17" s="122" customFormat="1" ht="31.15" customHeight="1">
      <c r="A6" s="123"/>
      <c r="B6" s="339"/>
      <c r="C6" s="339"/>
      <c r="D6" s="339"/>
      <c r="E6" s="339"/>
      <c r="F6" s="339" t="s">
        <v>84</v>
      </c>
      <c r="G6" s="339" t="s">
        <v>98</v>
      </c>
      <c r="H6" s="339" t="s">
        <v>99</v>
      </c>
      <c r="I6" s="339"/>
      <c r="J6" s="339" t="s">
        <v>100</v>
      </c>
      <c r="K6" s="339" t="s">
        <v>84</v>
      </c>
      <c r="L6" s="339" t="s">
        <v>51</v>
      </c>
      <c r="M6" s="339" t="s">
        <v>98</v>
      </c>
      <c r="N6" s="339" t="s">
        <v>99</v>
      </c>
      <c r="O6" s="339"/>
      <c r="P6" s="339" t="s">
        <v>100</v>
      </c>
      <c r="Q6" s="339"/>
    </row>
    <row r="7" spans="1:17" s="122" customFormat="1" ht="20.25" customHeight="1">
      <c r="A7" s="124"/>
      <c r="B7" s="339"/>
      <c r="C7" s="339"/>
      <c r="D7" s="339"/>
      <c r="E7" s="339"/>
      <c r="F7" s="339"/>
      <c r="G7" s="339"/>
      <c r="H7" s="339" t="s">
        <v>101</v>
      </c>
      <c r="I7" s="339" t="s">
        <v>102</v>
      </c>
      <c r="J7" s="339"/>
      <c r="K7" s="339"/>
      <c r="L7" s="339"/>
      <c r="M7" s="339"/>
      <c r="N7" s="339" t="s">
        <v>101</v>
      </c>
      <c r="O7" s="339" t="s">
        <v>102</v>
      </c>
      <c r="P7" s="339"/>
      <c r="Q7" s="339"/>
    </row>
    <row r="8" spans="1:17" s="122" customFormat="1" ht="203.25" customHeight="1">
      <c r="A8" s="125"/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</row>
    <row r="9" spans="1:17" s="122" customFormat="1" ht="25.5" customHeight="1">
      <c r="A9" s="125"/>
      <c r="B9" s="209">
        <v>1</v>
      </c>
      <c r="C9" s="209">
        <v>2</v>
      </c>
      <c r="D9" s="209">
        <v>3</v>
      </c>
      <c r="E9" s="209">
        <v>4</v>
      </c>
      <c r="F9" s="209">
        <v>5</v>
      </c>
      <c r="G9" s="209">
        <v>6</v>
      </c>
      <c r="H9" s="209">
        <v>7</v>
      </c>
      <c r="I9" s="209">
        <v>8</v>
      </c>
      <c r="J9" s="209">
        <v>9</v>
      </c>
      <c r="K9" s="209">
        <v>10</v>
      </c>
      <c r="L9" s="209">
        <v>11</v>
      </c>
      <c r="M9" s="209">
        <v>12</v>
      </c>
      <c r="N9" s="209">
        <v>13</v>
      </c>
      <c r="O9" s="209">
        <v>14</v>
      </c>
      <c r="P9" s="209">
        <v>15</v>
      </c>
      <c r="Q9" s="209">
        <v>16</v>
      </c>
    </row>
    <row r="10" spans="1:17" s="131" customFormat="1" ht="46.15" customHeight="1">
      <c r="A10" s="126"/>
      <c r="B10" s="289" t="s">
        <v>111</v>
      </c>
      <c r="C10" s="290"/>
      <c r="D10" s="291"/>
      <c r="E10" s="292" t="s">
        <v>359</v>
      </c>
      <c r="F10" s="293">
        <v>100822428</v>
      </c>
      <c r="G10" s="293">
        <v>100786198</v>
      </c>
      <c r="H10" s="293">
        <v>39822469</v>
      </c>
      <c r="I10" s="293">
        <v>4033900</v>
      </c>
      <c r="J10" s="293">
        <v>0</v>
      </c>
      <c r="K10" s="293">
        <v>35030698</v>
      </c>
      <c r="L10" s="293">
        <v>31796698</v>
      </c>
      <c r="M10" s="293">
        <v>3244056</v>
      </c>
      <c r="N10" s="293">
        <v>66000</v>
      </c>
      <c r="O10" s="293">
        <v>1400</v>
      </c>
      <c r="P10" s="293">
        <v>31786642</v>
      </c>
      <c r="Q10" s="293">
        <v>135853126</v>
      </c>
    </row>
    <row r="11" spans="1:17" s="122" customFormat="1" ht="43.9" customHeight="1">
      <c r="A11" s="132"/>
      <c r="B11" s="289" t="s">
        <v>103</v>
      </c>
      <c r="C11" s="290"/>
      <c r="D11" s="291"/>
      <c r="E11" s="292" t="s">
        <v>359</v>
      </c>
      <c r="F11" s="293">
        <v>100822428</v>
      </c>
      <c r="G11" s="293">
        <v>100786198</v>
      </c>
      <c r="H11" s="293">
        <v>39822469</v>
      </c>
      <c r="I11" s="293">
        <v>4033900</v>
      </c>
      <c r="J11" s="293">
        <v>0</v>
      </c>
      <c r="K11" s="293">
        <v>35030698</v>
      </c>
      <c r="L11" s="293">
        <v>31796698</v>
      </c>
      <c r="M11" s="293">
        <v>3244056</v>
      </c>
      <c r="N11" s="293">
        <v>66000</v>
      </c>
      <c r="O11" s="293">
        <v>1400</v>
      </c>
      <c r="P11" s="293">
        <v>31786642</v>
      </c>
      <c r="Q11" s="293">
        <v>135853126</v>
      </c>
    </row>
    <row r="12" spans="1:17" s="122" customFormat="1" ht="169.15" customHeight="1">
      <c r="A12" s="132"/>
      <c r="B12" s="265" t="s">
        <v>254</v>
      </c>
      <c r="C12" s="265" t="s">
        <v>255</v>
      </c>
      <c r="D12" s="266" t="s">
        <v>104</v>
      </c>
      <c r="E12" s="266" t="s">
        <v>256</v>
      </c>
      <c r="F12" s="294">
        <v>18653349</v>
      </c>
      <c r="G12" s="294">
        <v>18653349</v>
      </c>
      <c r="H12" s="294">
        <v>13146900</v>
      </c>
      <c r="I12" s="294">
        <v>355000</v>
      </c>
      <c r="J12" s="294">
        <v>0</v>
      </c>
      <c r="K12" s="294">
        <v>120000</v>
      </c>
      <c r="L12" s="294">
        <v>100000</v>
      </c>
      <c r="M12" s="294">
        <v>20000</v>
      </c>
      <c r="N12" s="294">
        <v>0</v>
      </c>
      <c r="O12" s="294">
        <v>0</v>
      </c>
      <c r="P12" s="294">
        <v>100000</v>
      </c>
      <c r="Q12" s="294">
        <v>18773349</v>
      </c>
    </row>
    <row r="13" spans="1:17" s="122" customFormat="1" ht="54" customHeight="1">
      <c r="A13" s="132"/>
      <c r="B13" s="265" t="s">
        <v>258</v>
      </c>
      <c r="C13" s="265" t="s">
        <v>133</v>
      </c>
      <c r="D13" s="266" t="s">
        <v>132</v>
      </c>
      <c r="E13" s="266" t="s">
        <v>259</v>
      </c>
      <c r="F13" s="294">
        <v>262514</v>
      </c>
      <c r="G13" s="294">
        <v>262514</v>
      </c>
      <c r="H13" s="294">
        <v>221175</v>
      </c>
      <c r="I13" s="294">
        <v>13895</v>
      </c>
      <c r="J13" s="294">
        <v>0</v>
      </c>
      <c r="K13" s="294">
        <v>0</v>
      </c>
      <c r="L13" s="294">
        <v>0</v>
      </c>
      <c r="M13" s="294">
        <v>0</v>
      </c>
      <c r="N13" s="294">
        <v>0</v>
      </c>
      <c r="O13" s="294">
        <v>0</v>
      </c>
      <c r="P13" s="294">
        <v>0</v>
      </c>
      <c r="Q13" s="294">
        <v>262514</v>
      </c>
    </row>
    <row r="14" spans="1:17" s="122" customFormat="1" ht="45" customHeight="1">
      <c r="A14" s="132"/>
      <c r="B14" s="265" t="s">
        <v>116</v>
      </c>
      <c r="C14" s="265" t="s">
        <v>124</v>
      </c>
      <c r="D14" s="266" t="s">
        <v>117</v>
      </c>
      <c r="E14" s="266" t="s">
        <v>200</v>
      </c>
      <c r="F14" s="294">
        <v>30672528</v>
      </c>
      <c r="G14" s="294">
        <v>30672528</v>
      </c>
      <c r="H14" s="294">
        <v>20032434</v>
      </c>
      <c r="I14" s="294">
        <v>2444000</v>
      </c>
      <c r="J14" s="294">
        <v>0</v>
      </c>
      <c r="K14" s="294">
        <v>1335961</v>
      </c>
      <c r="L14" s="294">
        <v>235961</v>
      </c>
      <c r="M14" s="294">
        <v>1100000</v>
      </c>
      <c r="N14" s="294">
        <v>0</v>
      </c>
      <c r="O14" s="294">
        <v>0</v>
      </c>
      <c r="P14" s="294">
        <v>235961</v>
      </c>
      <c r="Q14" s="294">
        <v>32008489</v>
      </c>
    </row>
    <row r="15" spans="1:17" s="122" customFormat="1" ht="63" customHeight="1">
      <c r="A15" s="132"/>
      <c r="B15" s="265" t="s">
        <v>190</v>
      </c>
      <c r="C15" s="265" t="s">
        <v>191</v>
      </c>
      <c r="D15" s="266" t="s">
        <v>192</v>
      </c>
      <c r="E15" s="266" t="s">
        <v>193</v>
      </c>
      <c r="F15" s="294">
        <v>30715930</v>
      </c>
      <c r="G15" s="294">
        <v>30715930</v>
      </c>
      <c r="H15" s="294">
        <v>0</v>
      </c>
      <c r="I15" s="294">
        <v>0</v>
      </c>
      <c r="J15" s="294">
        <v>0</v>
      </c>
      <c r="K15" s="294">
        <v>3154000</v>
      </c>
      <c r="L15" s="294">
        <v>1954000</v>
      </c>
      <c r="M15" s="294">
        <v>1200000</v>
      </c>
      <c r="N15" s="294">
        <v>0</v>
      </c>
      <c r="O15" s="294">
        <v>0</v>
      </c>
      <c r="P15" s="294">
        <v>1954000</v>
      </c>
      <c r="Q15" s="294">
        <v>33869930</v>
      </c>
    </row>
    <row r="16" spans="1:17" s="122" customFormat="1" ht="103.9" customHeight="1">
      <c r="A16" s="132"/>
      <c r="B16" s="265" t="s">
        <v>213</v>
      </c>
      <c r="C16" s="265" t="s">
        <v>271</v>
      </c>
      <c r="D16" s="266" t="s">
        <v>266</v>
      </c>
      <c r="E16" s="266" t="s">
        <v>210</v>
      </c>
      <c r="F16" s="294">
        <v>1248288</v>
      </c>
      <c r="G16" s="294">
        <v>1248288</v>
      </c>
      <c r="H16" s="294">
        <v>0</v>
      </c>
      <c r="I16" s="294">
        <v>0</v>
      </c>
      <c r="J16" s="294">
        <v>0</v>
      </c>
      <c r="K16" s="294">
        <v>60770</v>
      </c>
      <c r="L16" s="294">
        <v>60770</v>
      </c>
      <c r="M16" s="294">
        <v>0</v>
      </c>
      <c r="N16" s="294">
        <v>0</v>
      </c>
      <c r="O16" s="294">
        <v>0</v>
      </c>
      <c r="P16" s="294">
        <v>60770</v>
      </c>
      <c r="Q16" s="294">
        <v>1309058</v>
      </c>
    </row>
    <row r="17" spans="1:17" s="122" customFormat="1" ht="85.9" customHeight="1">
      <c r="A17" s="132"/>
      <c r="B17" s="265" t="s">
        <v>214</v>
      </c>
      <c r="C17" s="265" t="s">
        <v>215</v>
      </c>
      <c r="D17" s="266" t="s">
        <v>194</v>
      </c>
      <c r="E17" s="266" t="s">
        <v>211</v>
      </c>
      <c r="F17" s="294">
        <v>688000</v>
      </c>
      <c r="G17" s="294">
        <v>688000</v>
      </c>
      <c r="H17" s="294">
        <v>0</v>
      </c>
      <c r="I17" s="294">
        <v>0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94">
        <v>0</v>
      </c>
      <c r="P17" s="294">
        <v>0</v>
      </c>
      <c r="Q17" s="294">
        <v>688000</v>
      </c>
    </row>
    <row r="18" spans="1:17" s="122" customFormat="1" ht="81.599999999999994" customHeight="1">
      <c r="A18" s="132"/>
      <c r="B18" s="265" t="s">
        <v>216</v>
      </c>
      <c r="C18" s="265" t="s">
        <v>272</v>
      </c>
      <c r="D18" s="266" t="s">
        <v>194</v>
      </c>
      <c r="E18" s="266" t="s">
        <v>212</v>
      </c>
      <c r="F18" s="294">
        <v>233300</v>
      </c>
      <c r="G18" s="294">
        <v>233300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>
        <v>0</v>
      </c>
      <c r="P18" s="294">
        <v>0</v>
      </c>
      <c r="Q18" s="294">
        <v>233300</v>
      </c>
    </row>
    <row r="19" spans="1:17" s="122" customFormat="1" ht="55.9" customHeight="1">
      <c r="A19" s="132"/>
      <c r="B19" s="265" t="s">
        <v>235</v>
      </c>
      <c r="C19" s="265" t="s">
        <v>273</v>
      </c>
      <c r="D19" s="266" t="s">
        <v>194</v>
      </c>
      <c r="E19" s="266" t="s">
        <v>274</v>
      </c>
      <c r="F19" s="294">
        <v>199000</v>
      </c>
      <c r="G19" s="294">
        <v>199000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4">
        <v>0</v>
      </c>
      <c r="Q19" s="294">
        <v>199000</v>
      </c>
    </row>
    <row r="20" spans="1:17" s="122" customFormat="1" ht="108.6" customHeight="1">
      <c r="A20" s="132"/>
      <c r="B20" s="265" t="s">
        <v>499</v>
      </c>
      <c r="C20" s="265" t="s">
        <v>500</v>
      </c>
      <c r="D20" s="266" t="s">
        <v>501</v>
      </c>
      <c r="E20" s="266" t="s">
        <v>502</v>
      </c>
      <c r="F20" s="294">
        <v>10559</v>
      </c>
      <c r="G20" s="294">
        <v>10559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O20" s="294">
        <v>0</v>
      </c>
      <c r="P20" s="294">
        <v>0</v>
      </c>
      <c r="Q20" s="294">
        <v>10559</v>
      </c>
    </row>
    <row r="21" spans="1:17" s="122" customFormat="1" ht="147" customHeight="1">
      <c r="A21" s="132"/>
      <c r="B21" s="265" t="s">
        <v>123</v>
      </c>
      <c r="C21" s="265" t="s">
        <v>121</v>
      </c>
      <c r="D21" s="266" t="s">
        <v>122</v>
      </c>
      <c r="E21" s="266" t="s">
        <v>195</v>
      </c>
      <c r="F21" s="294">
        <v>4111700</v>
      </c>
      <c r="G21" s="294">
        <v>4111700</v>
      </c>
      <c r="H21" s="294">
        <v>3176100</v>
      </c>
      <c r="I21" s="294">
        <v>224000</v>
      </c>
      <c r="J21" s="294">
        <v>0</v>
      </c>
      <c r="K21" s="294">
        <v>763000</v>
      </c>
      <c r="L21" s="294">
        <v>0</v>
      </c>
      <c r="M21" s="294">
        <v>763000</v>
      </c>
      <c r="N21" s="294">
        <v>66000</v>
      </c>
      <c r="O21" s="294">
        <v>1400</v>
      </c>
      <c r="P21" s="294">
        <v>0</v>
      </c>
      <c r="Q21" s="294">
        <v>4874700</v>
      </c>
    </row>
    <row r="22" spans="1:17" ht="81.599999999999994" customHeight="1">
      <c r="B22" s="265" t="s">
        <v>173</v>
      </c>
      <c r="C22" s="265" t="s">
        <v>172</v>
      </c>
      <c r="D22" s="266" t="s">
        <v>124</v>
      </c>
      <c r="E22" s="266" t="s">
        <v>257</v>
      </c>
      <c r="F22" s="294">
        <v>730900</v>
      </c>
      <c r="G22" s="294">
        <v>730900</v>
      </c>
      <c r="H22" s="294">
        <v>546400</v>
      </c>
      <c r="I22" s="294">
        <v>22800</v>
      </c>
      <c r="J22" s="294">
        <v>0</v>
      </c>
      <c r="K22" s="294">
        <v>48000</v>
      </c>
      <c r="L22" s="294">
        <v>48000</v>
      </c>
      <c r="M22" s="294">
        <v>0</v>
      </c>
      <c r="N22" s="294">
        <v>0</v>
      </c>
      <c r="O22" s="294">
        <v>0</v>
      </c>
      <c r="P22" s="294">
        <v>48000</v>
      </c>
      <c r="Q22" s="294">
        <v>778900</v>
      </c>
    </row>
    <row r="23" spans="1:17" s="122" customFormat="1" ht="81.599999999999994" customHeight="1">
      <c r="A23" s="132"/>
      <c r="B23" s="265" t="s">
        <v>275</v>
      </c>
      <c r="C23" s="265" t="s">
        <v>276</v>
      </c>
      <c r="D23" s="266" t="s">
        <v>277</v>
      </c>
      <c r="E23" s="266" t="s">
        <v>278</v>
      </c>
      <c r="F23" s="294">
        <v>1314962</v>
      </c>
      <c r="G23" s="294">
        <v>1314962</v>
      </c>
      <c r="H23" s="294">
        <v>1011000</v>
      </c>
      <c r="I23" s="294">
        <v>28205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1314962</v>
      </c>
    </row>
    <row r="24" spans="1:17" s="122" customFormat="1" ht="67.900000000000006" customHeight="1">
      <c r="A24" s="132"/>
      <c r="B24" s="265" t="s">
        <v>236</v>
      </c>
      <c r="C24" s="265" t="s">
        <v>279</v>
      </c>
      <c r="D24" s="266" t="s">
        <v>119</v>
      </c>
      <c r="E24" s="266" t="s">
        <v>203</v>
      </c>
      <c r="F24" s="294">
        <v>705000</v>
      </c>
      <c r="G24" s="294">
        <v>705000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4">
        <v>0</v>
      </c>
      <c r="Q24" s="294">
        <v>705000</v>
      </c>
    </row>
    <row r="25" spans="1:17" ht="67.900000000000006" customHeight="1">
      <c r="B25" s="265" t="s">
        <v>209</v>
      </c>
      <c r="C25" s="265" t="s">
        <v>280</v>
      </c>
      <c r="D25" s="266" t="s">
        <v>127</v>
      </c>
      <c r="E25" s="266" t="s">
        <v>201</v>
      </c>
      <c r="F25" s="294">
        <v>1287900</v>
      </c>
      <c r="G25" s="294">
        <v>1287900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0</v>
      </c>
      <c r="P25" s="294">
        <v>0</v>
      </c>
      <c r="Q25" s="294">
        <v>1287900</v>
      </c>
    </row>
    <row r="26" spans="1:17" s="122" customFormat="1" ht="78.599999999999994" customHeight="1">
      <c r="A26" s="132"/>
      <c r="B26" s="265" t="s">
        <v>489</v>
      </c>
      <c r="C26" s="265" t="s">
        <v>490</v>
      </c>
      <c r="D26" s="266" t="s">
        <v>130</v>
      </c>
      <c r="E26" s="266" t="s">
        <v>491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88193</v>
      </c>
      <c r="L26" s="294">
        <v>88193</v>
      </c>
      <c r="M26" s="294">
        <v>0</v>
      </c>
      <c r="N26" s="294">
        <v>0</v>
      </c>
      <c r="O26" s="294">
        <v>0</v>
      </c>
      <c r="P26" s="294">
        <v>88193</v>
      </c>
      <c r="Q26" s="294">
        <v>88193</v>
      </c>
    </row>
    <row r="27" spans="1:17" s="122" customFormat="1" ht="70.900000000000006" customHeight="1">
      <c r="A27" s="132"/>
      <c r="B27" s="265" t="s">
        <v>232</v>
      </c>
      <c r="C27" s="265" t="s">
        <v>281</v>
      </c>
      <c r="D27" s="266" t="s">
        <v>130</v>
      </c>
      <c r="E27" s="266" t="s">
        <v>231</v>
      </c>
      <c r="F27" s="294">
        <v>5547659</v>
      </c>
      <c r="G27" s="294">
        <v>5547659</v>
      </c>
      <c r="H27" s="294">
        <v>1512732</v>
      </c>
      <c r="I27" s="294">
        <v>940000</v>
      </c>
      <c r="J27" s="294">
        <v>0</v>
      </c>
      <c r="K27" s="294">
        <v>2087745</v>
      </c>
      <c r="L27" s="294">
        <v>2087745</v>
      </c>
      <c r="M27" s="294">
        <v>0</v>
      </c>
      <c r="N27" s="294">
        <v>0</v>
      </c>
      <c r="O27" s="294">
        <v>0</v>
      </c>
      <c r="P27" s="294">
        <v>2087745</v>
      </c>
      <c r="Q27" s="294">
        <v>7635404</v>
      </c>
    </row>
    <row r="28" spans="1:17" ht="192" customHeight="1">
      <c r="B28" s="265" t="s">
        <v>260</v>
      </c>
      <c r="C28" s="265" t="s">
        <v>282</v>
      </c>
      <c r="D28" s="266" t="s">
        <v>261</v>
      </c>
      <c r="E28" s="266" t="s">
        <v>347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320000</v>
      </c>
      <c r="L28" s="294">
        <v>320000</v>
      </c>
      <c r="M28" s="294">
        <v>0</v>
      </c>
      <c r="N28" s="294">
        <v>0</v>
      </c>
      <c r="O28" s="294">
        <v>0</v>
      </c>
      <c r="P28" s="294">
        <v>320000</v>
      </c>
      <c r="Q28" s="294">
        <v>320000</v>
      </c>
    </row>
    <row r="29" spans="1:17" ht="68.45" customHeight="1">
      <c r="B29" s="265" t="s">
        <v>37</v>
      </c>
      <c r="C29" s="265" t="s">
        <v>38</v>
      </c>
      <c r="D29" s="266" t="s">
        <v>39</v>
      </c>
      <c r="E29" s="266" t="s">
        <v>40</v>
      </c>
      <c r="F29" s="294">
        <v>1083500</v>
      </c>
      <c r="G29" s="294">
        <v>1083500</v>
      </c>
      <c r="H29" s="294">
        <v>0</v>
      </c>
      <c r="I29" s="294">
        <v>0</v>
      </c>
      <c r="J29" s="294">
        <v>0</v>
      </c>
      <c r="K29" s="294">
        <v>112056</v>
      </c>
      <c r="L29" s="294">
        <v>10056</v>
      </c>
      <c r="M29" s="294">
        <v>112056</v>
      </c>
      <c r="N29" s="294">
        <v>0</v>
      </c>
      <c r="O29" s="294">
        <v>0</v>
      </c>
      <c r="P29" s="294">
        <v>0</v>
      </c>
      <c r="Q29" s="294">
        <v>1195556</v>
      </c>
    </row>
    <row r="30" spans="1:17" ht="77.45" customHeight="1">
      <c r="B30" s="265" t="s">
        <v>442</v>
      </c>
      <c r="C30" s="265" t="s">
        <v>443</v>
      </c>
      <c r="D30" s="266" t="s">
        <v>444</v>
      </c>
      <c r="E30" s="266" t="s">
        <v>445</v>
      </c>
      <c r="F30" s="294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274384</v>
      </c>
      <c r="L30" s="294">
        <v>274384</v>
      </c>
      <c r="M30" s="294">
        <v>0</v>
      </c>
      <c r="N30" s="294">
        <v>0</v>
      </c>
      <c r="O30" s="294">
        <v>0</v>
      </c>
      <c r="P30" s="294">
        <v>274384</v>
      </c>
      <c r="Q30" s="294">
        <v>274384</v>
      </c>
    </row>
    <row r="31" spans="1:17" ht="75.599999999999994" customHeight="1">
      <c r="B31" s="265" t="s">
        <v>512</v>
      </c>
      <c r="C31" s="265" t="s">
        <v>513</v>
      </c>
      <c r="D31" s="266" t="s">
        <v>239</v>
      </c>
      <c r="E31" s="266" t="s">
        <v>514</v>
      </c>
      <c r="F31" s="294">
        <v>0</v>
      </c>
      <c r="G31" s="294">
        <v>0</v>
      </c>
      <c r="H31" s="294">
        <v>0</v>
      </c>
      <c r="I31" s="294">
        <v>0</v>
      </c>
      <c r="J31" s="294">
        <v>0</v>
      </c>
      <c r="K31" s="294">
        <v>60000</v>
      </c>
      <c r="L31" s="294">
        <v>60000</v>
      </c>
      <c r="M31" s="294">
        <v>0</v>
      </c>
      <c r="N31" s="294">
        <v>0</v>
      </c>
      <c r="O31" s="294">
        <v>0</v>
      </c>
      <c r="P31" s="294">
        <v>60000</v>
      </c>
      <c r="Q31" s="294">
        <v>60000</v>
      </c>
    </row>
    <row r="32" spans="1:17" ht="75.599999999999994" customHeight="1">
      <c r="B32" s="265" t="s">
        <v>446</v>
      </c>
      <c r="C32" s="265" t="s">
        <v>447</v>
      </c>
      <c r="D32" s="266" t="s">
        <v>239</v>
      </c>
      <c r="E32" s="266" t="s">
        <v>448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26490</v>
      </c>
      <c r="L32" s="294">
        <v>26490</v>
      </c>
      <c r="M32" s="294">
        <v>0</v>
      </c>
      <c r="N32" s="294">
        <v>0</v>
      </c>
      <c r="O32" s="294">
        <v>0</v>
      </c>
      <c r="P32" s="294">
        <v>26490</v>
      </c>
      <c r="Q32" s="294">
        <v>26490</v>
      </c>
    </row>
    <row r="33" spans="2:17" ht="97.15" customHeight="1">
      <c r="B33" s="265" t="s">
        <v>388</v>
      </c>
      <c r="C33" s="265" t="s">
        <v>410</v>
      </c>
      <c r="D33" s="266" t="s">
        <v>239</v>
      </c>
      <c r="E33" s="266" t="s">
        <v>485</v>
      </c>
      <c r="F33" s="294">
        <v>0</v>
      </c>
      <c r="G33" s="294">
        <v>0</v>
      </c>
      <c r="H33" s="294">
        <v>0</v>
      </c>
      <c r="I33" s="294">
        <v>0</v>
      </c>
      <c r="J33" s="294">
        <v>0</v>
      </c>
      <c r="K33" s="294">
        <v>335000</v>
      </c>
      <c r="L33" s="294">
        <v>335000</v>
      </c>
      <c r="M33" s="294">
        <v>0</v>
      </c>
      <c r="N33" s="294">
        <v>0</v>
      </c>
      <c r="O33" s="294">
        <v>0</v>
      </c>
      <c r="P33" s="294">
        <v>335000</v>
      </c>
      <c r="Q33" s="294">
        <v>335000</v>
      </c>
    </row>
    <row r="34" spans="2:17" ht="108.6" customHeight="1">
      <c r="B34" s="265" t="s">
        <v>237</v>
      </c>
      <c r="C34" s="265" t="s">
        <v>283</v>
      </c>
      <c r="D34" s="266" t="s">
        <v>239</v>
      </c>
      <c r="E34" s="266" t="s">
        <v>238</v>
      </c>
      <c r="F34" s="294">
        <v>0</v>
      </c>
      <c r="G34" s="294">
        <v>0</v>
      </c>
      <c r="H34" s="294">
        <v>0</v>
      </c>
      <c r="I34" s="294">
        <v>0</v>
      </c>
      <c r="J34" s="294">
        <v>0</v>
      </c>
      <c r="K34" s="294">
        <v>416500</v>
      </c>
      <c r="L34" s="294">
        <v>416500</v>
      </c>
      <c r="M34" s="294">
        <v>0</v>
      </c>
      <c r="N34" s="294">
        <v>0</v>
      </c>
      <c r="O34" s="294">
        <v>0</v>
      </c>
      <c r="P34" s="294">
        <v>416500</v>
      </c>
      <c r="Q34" s="294">
        <v>416500</v>
      </c>
    </row>
    <row r="35" spans="2:17" ht="97.15" customHeight="1">
      <c r="B35" s="265" t="s">
        <v>515</v>
      </c>
      <c r="C35" s="265" t="s">
        <v>516</v>
      </c>
      <c r="D35" s="266" t="s">
        <v>284</v>
      </c>
      <c r="E35" s="266" t="s">
        <v>517</v>
      </c>
      <c r="F35" s="294">
        <v>0</v>
      </c>
      <c r="G35" s="294">
        <v>0</v>
      </c>
      <c r="H35" s="294">
        <v>0</v>
      </c>
      <c r="I35" s="294">
        <v>0</v>
      </c>
      <c r="J35" s="294">
        <v>0</v>
      </c>
      <c r="K35" s="294">
        <v>7297656</v>
      </c>
      <c r="L35" s="294">
        <v>7297656</v>
      </c>
      <c r="M35" s="294">
        <v>0</v>
      </c>
      <c r="N35" s="294">
        <v>0</v>
      </c>
      <c r="O35" s="294">
        <v>0</v>
      </c>
      <c r="P35" s="294">
        <v>7297656</v>
      </c>
      <c r="Q35" s="294">
        <v>7297656</v>
      </c>
    </row>
    <row r="36" spans="2:17" ht="124.9" customHeight="1">
      <c r="B36" s="265" t="s">
        <v>411</v>
      </c>
      <c r="C36" s="265" t="s">
        <v>412</v>
      </c>
      <c r="D36" s="266" t="s">
        <v>284</v>
      </c>
      <c r="E36" s="266" t="s">
        <v>413</v>
      </c>
      <c r="F36" s="294">
        <v>0</v>
      </c>
      <c r="G36" s="294">
        <v>0</v>
      </c>
      <c r="H36" s="294">
        <v>0</v>
      </c>
      <c r="I36" s="294">
        <v>0</v>
      </c>
      <c r="J36" s="294">
        <v>0</v>
      </c>
      <c r="K36" s="294">
        <v>367779</v>
      </c>
      <c r="L36" s="294">
        <v>367779</v>
      </c>
      <c r="M36" s="294">
        <v>0</v>
      </c>
      <c r="N36" s="294">
        <v>0</v>
      </c>
      <c r="O36" s="294">
        <v>0</v>
      </c>
      <c r="P36" s="294">
        <v>367779</v>
      </c>
      <c r="Q36" s="294">
        <v>367779</v>
      </c>
    </row>
    <row r="37" spans="2:17" ht="109.9" customHeight="1">
      <c r="B37" s="265" t="s">
        <v>241</v>
      </c>
      <c r="C37" s="265" t="s">
        <v>285</v>
      </c>
      <c r="D37" s="266" t="s">
        <v>233</v>
      </c>
      <c r="E37" s="266" t="s">
        <v>240</v>
      </c>
      <c r="F37" s="294">
        <v>1820625</v>
      </c>
      <c r="G37" s="294">
        <v>1820625</v>
      </c>
      <c r="H37" s="294">
        <v>0</v>
      </c>
      <c r="I37" s="294">
        <v>0</v>
      </c>
      <c r="J37" s="294">
        <v>0</v>
      </c>
      <c r="K37" s="294">
        <v>2000000</v>
      </c>
      <c r="L37" s="294">
        <v>2000000</v>
      </c>
      <c r="M37" s="294">
        <v>0</v>
      </c>
      <c r="N37" s="294">
        <v>0</v>
      </c>
      <c r="O37" s="294">
        <v>0</v>
      </c>
      <c r="P37" s="294">
        <v>2000000</v>
      </c>
      <c r="Q37" s="294">
        <v>3820625</v>
      </c>
    </row>
    <row r="38" spans="2:17" ht="68.45" customHeight="1">
      <c r="B38" s="265" t="s">
        <v>74</v>
      </c>
      <c r="C38" s="265" t="s">
        <v>75</v>
      </c>
      <c r="D38" s="266" t="s">
        <v>76</v>
      </c>
      <c r="E38" s="266" t="s">
        <v>77</v>
      </c>
      <c r="F38" s="294">
        <v>200000</v>
      </c>
      <c r="G38" s="294">
        <v>200000</v>
      </c>
      <c r="H38" s="294">
        <v>0</v>
      </c>
      <c r="I38" s="294">
        <v>0</v>
      </c>
      <c r="J38" s="294">
        <v>0</v>
      </c>
      <c r="K38" s="294">
        <v>13700000</v>
      </c>
      <c r="L38" s="294">
        <v>13700000</v>
      </c>
      <c r="M38" s="294">
        <v>0</v>
      </c>
      <c r="N38" s="294">
        <v>0</v>
      </c>
      <c r="O38" s="294">
        <v>0</v>
      </c>
      <c r="P38" s="294">
        <v>13700000</v>
      </c>
      <c r="Q38" s="294">
        <v>13900000</v>
      </c>
    </row>
    <row r="39" spans="2:17" ht="87" customHeight="1">
      <c r="B39" s="265" t="s">
        <v>41</v>
      </c>
      <c r="C39" s="265" t="s">
        <v>42</v>
      </c>
      <c r="D39" s="266" t="s">
        <v>284</v>
      </c>
      <c r="E39" s="266" t="s">
        <v>43</v>
      </c>
      <c r="F39" s="294">
        <v>50000</v>
      </c>
      <c r="G39" s="294">
        <v>50000</v>
      </c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4">
        <v>0</v>
      </c>
      <c r="Q39" s="294">
        <v>50000</v>
      </c>
    </row>
    <row r="40" spans="2:17" ht="81" customHeight="1">
      <c r="B40" s="265" t="s">
        <v>68</v>
      </c>
      <c r="C40" s="265" t="s">
        <v>348</v>
      </c>
      <c r="D40" s="266" t="s">
        <v>284</v>
      </c>
      <c r="E40" s="266" t="s">
        <v>349</v>
      </c>
      <c r="F40" s="294">
        <v>47000</v>
      </c>
      <c r="G40" s="294">
        <v>47000</v>
      </c>
      <c r="H40" s="294">
        <v>0</v>
      </c>
      <c r="I40" s="294">
        <v>0</v>
      </c>
      <c r="J40" s="294">
        <v>0</v>
      </c>
      <c r="K40" s="294">
        <v>0</v>
      </c>
      <c r="L40" s="294">
        <v>0</v>
      </c>
      <c r="M40" s="294">
        <v>0</v>
      </c>
      <c r="N40" s="294">
        <v>0</v>
      </c>
      <c r="O40" s="294">
        <v>0</v>
      </c>
      <c r="P40" s="294">
        <v>0</v>
      </c>
      <c r="Q40" s="294">
        <v>47000</v>
      </c>
    </row>
    <row r="41" spans="2:17" ht="79.150000000000006" customHeight="1">
      <c r="B41" s="265" t="s">
        <v>503</v>
      </c>
      <c r="C41" s="265" t="s">
        <v>504</v>
      </c>
      <c r="D41" s="266" t="s">
        <v>60</v>
      </c>
      <c r="E41" s="266" t="s">
        <v>505</v>
      </c>
      <c r="F41" s="294">
        <v>75670</v>
      </c>
      <c r="G41" s="294">
        <v>75670</v>
      </c>
      <c r="H41" s="294">
        <v>0</v>
      </c>
      <c r="I41" s="294">
        <v>0</v>
      </c>
      <c r="J41" s="294">
        <v>0</v>
      </c>
      <c r="K41" s="294">
        <v>18100</v>
      </c>
      <c r="L41" s="294">
        <v>18100</v>
      </c>
      <c r="M41" s="294">
        <v>0</v>
      </c>
      <c r="N41" s="294">
        <v>0</v>
      </c>
      <c r="O41" s="294">
        <v>0</v>
      </c>
      <c r="P41" s="294">
        <v>18100</v>
      </c>
      <c r="Q41" s="294">
        <v>93770</v>
      </c>
    </row>
    <row r="42" spans="2:17" ht="68.45" customHeight="1">
      <c r="B42" s="265" t="s">
        <v>242</v>
      </c>
      <c r="C42" s="265" t="s">
        <v>286</v>
      </c>
      <c r="D42" s="266" t="s">
        <v>60</v>
      </c>
      <c r="E42" s="266" t="s">
        <v>243</v>
      </c>
      <c r="F42" s="294">
        <v>250300</v>
      </c>
      <c r="G42" s="294">
        <v>250300</v>
      </c>
      <c r="H42" s="294">
        <v>175728</v>
      </c>
      <c r="I42" s="294">
        <v>6000</v>
      </c>
      <c r="J42" s="294">
        <v>0</v>
      </c>
      <c r="K42" s="294">
        <v>0</v>
      </c>
      <c r="L42" s="294">
        <v>0</v>
      </c>
      <c r="M42" s="294">
        <v>0</v>
      </c>
      <c r="N42" s="294">
        <v>0</v>
      </c>
      <c r="O42" s="294">
        <v>0</v>
      </c>
      <c r="P42" s="294">
        <v>0</v>
      </c>
      <c r="Q42" s="294">
        <v>250300</v>
      </c>
    </row>
    <row r="43" spans="2:17" ht="68.45" customHeight="1">
      <c r="B43" s="265" t="s">
        <v>414</v>
      </c>
      <c r="C43" s="265" t="s">
        <v>415</v>
      </c>
      <c r="D43" s="266" t="s">
        <v>416</v>
      </c>
      <c r="E43" s="266" t="s">
        <v>417</v>
      </c>
      <c r="F43" s="294">
        <v>80915</v>
      </c>
      <c r="G43" s="294">
        <v>80915</v>
      </c>
      <c r="H43" s="294">
        <v>0</v>
      </c>
      <c r="I43" s="294">
        <v>0</v>
      </c>
      <c r="J43" s="294">
        <v>0</v>
      </c>
      <c r="K43" s="294">
        <v>0</v>
      </c>
      <c r="L43" s="294">
        <v>0</v>
      </c>
      <c r="M43" s="294">
        <v>0</v>
      </c>
      <c r="N43" s="294">
        <v>0</v>
      </c>
      <c r="O43" s="294">
        <v>0</v>
      </c>
      <c r="P43" s="294">
        <v>0</v>
      </c>
      <c r="Q43" s="294">
        <v>80915</v>
      </c>
    </row>
    <row r="44" spans="2:17" ht="102" customHeight="1">
      <c r="B44" s="265" t="s">
        <v>184</v>
      </c>
      <c r="C44" s="265" t="s">
        <v>288</v>
      </c>
      <c r="D44" s="266" t="s">
        <v>289</v>
      </c>
      <c r="E44" s="266" t="s">
        <v>3</v>
      </c>
      <c r="F44" s="294">
        <v>0</v>
      </c>
      <c r="G44" s="294">
        <v>0</v>
      </c>
      <c r="H44" s="294">
        <v>0</v>
      </c>
      <c r="I44" s="294">
        <v>0</v>
      </c>
      <c r="J44" s="294">
        <v>0</v>
      </c>
      <c r="K44" s="294">
        <v>49000</v>
      </c>
      <c r="L44" s="294">
        <v>0</v>
      </c>
      <c r="M44" s="294">
        <v>49000</v>
      </c>
      <c r="N44" s="294">
        <v>0</v>
      </c>
      <c r="O44" s="294">
        <v>0</v>
      </c>
      <c r="P44" s="294">
        <v>0</v>
      </c>
      <c r="Q44" s="294">
        <v>49000</v>
      </c>
    </row>
    <row r="45" spans="2:17" ht="69.599999999999994" customHeight="1">
      <c r="B45" s="265" t="s">
        <v>418</v>
      </c>
      <c r="C45" s="265" t="s">
        <v>419</v>
      </c>
      <c r="D45" s="266" t="s">
        <v>420</v>
      </c>
      <c r="E45" s="266" t="s">
        <v>421</v>
      </c>
      <c r="F45" s="294">
        <v>170814</v>
      </c>
      <c r="G45" s="294">
        <v>170814</v>
      </c>
      <c r="H45" s="294">
        <v>0</v>
      </c>
      <c r="I45" s="294">
        <v>0</v>
      </c>
      <c r="J45" s="294">
        <v>0</v>
      </c>
      <c r="K45" s="294">
        <v>0</v>
      </c>
      <c r="L45" s="294">
        <v>0</v>
      </c>
      <c r="M45" s="294">
        <v>0</v>
      </c>
      <c r="N45" s="294">
        <v>0</v>
      </c>
      <c r="O45" s="294">
        <v>0</v>
      </c>
      <c r="P45" s="294">
        <v>0</v>
      </c>
      <c r="Q45" s="294">
        <v>170814</v>
      </c>
    </row>
    <row r="46" spans="2:17" ht="60" customHeight="1">
      <c r="B46" s="265" t="s">
        <v>244</v>
      </c>
      <c r="C46" s="265" t="s">
        <v>4</v>
      </c>
      <c r="D46" s="266" t="s">
        <v>132</v>
      </c>
      <c r="E46" s="266" t="s">
        <v>131</v>
      </c>
      <c r="F46" s="294">
        <v>36230</v>
      </c>
      <c r="G46" s="294">
        <v>0</v>
      </c>
      <c r="H46" s="294">
        <v>0</v>
      </c>
      <c r="I46" s="294">
        <v>0</v>
      </c>
      <c r="J46" s="294">
        <v>0</v>
      </c>
      <c r="K46" s="294">
        <v>0</v>
      </c>
      <c r="L46" s="294">
        <v>0</v>
      </c>
      <c r="M46" s="294">
        <v>0</v>
      </c>
      <c r="N46" s="294">
        <v>0</v>
      </c>
      <c r="O46" s="294">
        <v>0</v>
      </c>
      <c r="P46" s="294">
        <v>0</v>
      </c>
      <c r="Q46" s="294">
        <v>36230</v>
      </c>
    </row>
    <row r="47" spans="2:17" ht="97.15" customHeight="1">
      <c r="B47" s="265" t="s">
        <v>422</v>
      </c>
      <c r="C47" s="265" t="s">
        <v>423</v>
      </c>
      <c r="D47" s="266" t="s">
        <v>133</v>
      </c>
      <c r="E47" s="266" t="s">
        <v>424</v>
      </c>
      <c r="F47" s="294">
        <v>0</v>
      </c>
      <c r="G47" s="294">
        <v>0</v>
      </c>
      <c r="H47" s="294">
        <v>0</v>
      </c>
      <c r="I47" s="294">
        <v>0</v>
      </c>
      <c r="J47" s="294">
        <v>0</v>
      </c>
      <c r="K47" s="294">
        <v>2340064</v>
      </c>
      <c r="L47" s="294">
        <v>2340064</v>
      </c>
      <c r="M47" s="294">
        <v>0</v>
      </c>
      <c r="N47" s="294">
        <v>0</v>
      </c>
      <c r="O47" s="294">
        <v>0</v>
      </c>
      <c r="P47" s="294">
        <v>2340064</v>
      </c>
      <c r="Q47" s="294">
        <v>2340064</v>
      </c>
    </row>
    <row r="48" spans="2:17" ht="76.150000000000006" customHeight="1">
      <c r="B48" s="265" t="s">
        <v>245</v>
      </c>
      <c r="C48" s="265" t="s">
        <v>5</v>
      </c>
      <c r="D48" s="266" t="s">
        <v>133</v>
      </c>
      <c r="E48" s="266" t="s">
        <v>199</v>
      </c>
      <c r="F48" s="294">
        <v>546700</v>
      </c>
      <c r="G48" s="294">
        <v>546700</v>
      </c>
      <c r="H48" s="294">
        <v>0</v>
      </c>
      <c r="I48" s="294">
        <v>0</v>
      </c>
      <c r="J48" s="294">
        <v>0</v>
      </c>
      <c r="K48" s="294">
        <v>56000</v>
      </c>
      <c r="L48" s="294">
        <v>56000</v>
      </c>
      <c r="M48" s="294">
        <v>0</v>
      </c>
      <c r="N48" s="294">
        <v>0</v>
      </c>
      <c r="O48" s="294">
        <v>0</v>
      </c>
      <c r="P48" s="294">
        <v>56000</v>
      </c>
      <c r="Q48" s="294">
        <v>602700</v>
      </c>
    </row>
    <row r="49" spans="2:17" ht="120" customHeight="1">
      <c r="B49" s="265" t="s">
        <v>390</v>
      </c>
      <c r="C49" s="265" t="s">
        <v>391</v>
      </c>
      <c r="D49" s="266" t="s">
        <v>133</v>
      </c>
      <c r="E49" s="266" t="s">
        <v>392</v>
      </c>
      <c r="F49" s="294">
        <v>79085</v>
      </c>
      <c r="G49" s="294">
        <v>79085</v>
      </c>
      <c r="H49" s="294">
        <v>0</v>
      </c>
      <c r="I49" s="294">
        <v>0</v>
      </c>
      <c r="J49" s="294">
        <v>0</v>
      </c>
      <c r="K49" s="294">
        <v>0</v>
      </c>
      <c r="L49" s="294">
        <v>0</v>
      </c>
      <c r="M49" s="294">
        <v>0</v>
      </c>
      <c r="N49" s="294">
        <v>0</v>
      </c>
      <c r="O49" s="294">
        <v>0</v>
      </c>
      <c r="P49" s="294">
        <v>0</v>
      </c>
      <c r="Q49" s="294">
        <v>79085</v>
      </c>
    </row>
    <row r="50" spans="2:17" ht="87.6" customHeight="1">
      <c r="B50" s="289" t="s">
        <v>221</v>
      </c>
      <c r="C50" s="290"/>
      <c r="D50" s="291"/>
      <c r="E50" s="292" t="s">
        <v>182</v>
      </c>
      <c r="F50" s="293">
        <v>128030908</v>
      </c>
      <c r="G50" s="293">
        <v>128030908</v>
      </c>
      <c r="H50" s="293">
        <v>98023051</v>
      </c>
      <c r="I50" s="293">
        <v>3278945</v>
      </c>
      <c r="J50" s="293">
        <v>0</v>
      </c>
      <c r="K50" s="293">
        <v>16599811</v>
      </c>
      <c r="L50" s="293">
        <v>16574911</v>
      </c>
      <c r="M50" s="293">
        <v>24900</v>
      </c>
      <c r="N50" s="293">
        <v>0</v>
      </c>
      <c r="O50" s="293">
        <v>0</v>
      </c>
      <c r="P50" s="293">
        <v>16574911</v>
      </c>
      <c r="Q50" s="293">
        <v>144630719</v>
      </c>
    </row>
    <row r="51" spans="2:17" ht="68.45" customHeight="1">
      <c r="B51" s="289" t="s">
        <v>222</v>
      </c>
      <c r="C51" s="290"/>
      <c r="D51" s="291"/>
      <c r="E51" s="292" t="s">
        <v>182</v>
      </c>
      <c r="F51" s="293">
        <v>128030908</v>
      </c>
      <c r="G51" s="293">
        <v>128030908</v>
      </c>
      <c r="H51" s="293">
        <v>98023051</v>
      </c>
      <c r="I51" s="293">
        <v>3278945</v>
      </c>
      <c r="J51" s="293">
        <v>0</v>
      </c>
      <c r="K51" s="293">
        <v>16599811</v>
      </c>
      <c r="L51" s="293">
        <v>16574911</v>
      </c>
      <c r="M51" s="293">
        <v>24900</v>
      </c>
      <c r="N51" s="293">
        <v>0</v>
      </c>
      <c r="O51" s="293">
        <v>0</v>
      </c>
      <c r="P51" s="293">
        <v>16574911</v>
      </c>
      <c r="Q51" s="293">
        <v>144630719</v>
      </c>
    </row>
    <row r="52" spans="2:17" ht="114.6" customHeight="1">
      <c r="B52" s="265" t="s">
        <v>6</v>
      </c>
      <c r="C52" s="265" t="s">
        <v>268</v>
      </c>
      <c r="D52" s="266" t="s">
        <v>104</v>
      </c>
      <c r="E52" s="266" t="s">
        <v>7</v>
      </c>
      <c r="F52" s="294">
        <v>737684</v>
      </c>
      <c r="G52" s="294">
        <v>737684</v>
      </c>
      <c r="H52" s="294">
        <v>564945</v>
      </c>
      <c r="I52" s="294">
        <v>31674</v>
      </c>
      <c r="J52" s="294">
        <v>0</v>
      </c>
      <c r="K52" s="294">
        <v>0</v>
      </c>
      <c r="L52" s="294">
        <v>0</v>
      </c>
      <c r="M52" s="294">
        <v>0</v>
      </c>
      <c r="N52" s="294">
        <v>0</v>
      </c>
      <c r="O52" s="294">
        <v>0</v>
      </c>
      <c r="P52" s="294">
        <v>0</v>
      </c>
      <c r="Q52" s="294">
        <v>737684</v>
      </c>
    </row>
    <row r="53" spans="2:17" ht="163.9" customHeight="1">
      <c r="B53" s="265" t="s">
        <v>223</v>
      </c>
      <c r="C53" s="265" t="s">
        <v>122</v>
      </c>
      <c r="D53" s="266" t="s">
        <v>183</v>
      </c>
      <c r="E53" s="266" t="s">
        <v>8</v>
      </c>
      <c r="F53" s="294">
        <v>118708341</v>
      </c>
      <c r="G53" s="294">
        <v>118708341</v>
      </c>
      <c r="H53" s="294">
        <v>91665205</v>
      </c>
      <c r="I53" s="294">
        <v>2855292</v>
      </c>
      <c r="J53" s="294">
        <v>0</v>
      </c>
      <c r="K53" s="294">
        <v>4932407</v>
      </c>
      <c r="L53" s="294">
        <v>4930507</v>
      </c>
      <c r="M53" s="294">
        <v>1900</v>
      </c>
      <c r="N53" s="294">
        <v>0</v>
      </c>
      <c r="O53" s="294">
        <v>0</v>
      </c>
      <c r="P53" s="294">
        <v>4930507</v>
      </c>
      <c r="Q53" s="294">
        <v>123640748</v>
      </c>
    </row>
    <row r="54" spans="2:17" ht="118.15" customHeight="1">
      <c r="B54" s="265" t="s">
        <v>224</v>
      </c>
      <c r="C54" s="265" t="s">
        <v>119</v>
      </c>
      <c r="D54" s="266" t="s">
        <v>118</v>
      </c>
      <c r="E54" s="266" t="s">
        <v>9</v>
      </c>
      <c r="F54" s="294">
        <v>1338240</v>
      </c>
      <c r="G54" s="294">
        <v>1338240</v>
      </c>
      <c r="H54" s="294">
        <v>952630</v>
      </c>
      <c r="I54" s="294">
        <v>114230</v>
      </c>
      <c r="J54" s="294">
        <v>0</v>
      </c>
      <c r="K54" s="294">
        <v>36990</v>
      </c>
      <c r="L54" s="294">
        <v>33990</v>
      </c>
      <c r="M54" s="294">
        <v>3000</v>
      </c>
      <c r="N54" s="294">
        <v>0</v>
      </c>
      <c r="O54" s="294">
        <v>0</v>
      </c>
      <c r="P54" s="294">
        <v>33990</v>
      </c>
      <c r="Q54" s="294">
        <v>1375230</v>
      </c>
    </row>
    <row r="55" spans="2:17" ht="78" customHeight="1">
      <c r="B55" s="265" t="s">
        <v>225</v>
      </c>
      <c r="C55" s="265" t="s">
        <v>10</v>
      </c>
      <c r="D55" s="266" t="s">
        <v>177</v>
      </c>
      <c r="E55" s="266" t="s">
        <v>11</v>
      </c>
      <c r="F55" s="294">
        <v>505508</v>
      </c>
      <c r="G55" s="294">
        <v>505508</v>
      </c>
      <c r="H55" s="294">
        <v>378745</v>
      </c>
      <c r="I55" s="294">
        <v>30418</v>
      </c>
      <c r="J55" s="294">
        <v>0</v>
      </c>
      <c r="K55" s="294">
        <v>0</v>
      </c>
      <c r="L55" s="294">
        <v>0</v>
      </c>
      <c r="M55" s="294">
        <v>0</v>
      </c>
      <c r="N55" s="294">
        <v>0</v>
      </c>
      <c r="O55" s="294">
        <v>0</v>
      </c>
      <c r="P55" s="294">
        <v>0</v>
      </c>
      <c r="Q55" s="294">
        <v>505508</v>
      </c>
    </row>
    <row r="56" spans="2:17" ht="81" customHeight="1">
      <c r="B56" s="265" t="s">
        <v>226</v>
      </c>
      <c r="C56" s="265" t="s">
        <v>12</v>
      </c>
      <c r="D56" s="266" t="s">
        <v>177</v>
      </c>
      <c r="E56" s="266" t="s">
        <v>202</v>
      </c>
      <c r="F56" s="294">
        <v>3502215</v>
      </c>
      <c r="G56" s="294">
        <v>3502215</v>
      </c>
      <c r="H56" s="294">
        <v>2488765</v>
      </c>
      <c r="I56" s="294">
        <v>185368</v>
      </c>
      <c r="J56" s="294">
        <v>0</v>
      </c>
      <c r="K56" s="294">
        <v>20000</v>
      </c>
      <c r="L56" s="294">
        <v>0</v>
      </c>
      <c r="M56" s="294">
        <v>20000</v>
      </c>
      <c r="N56" s="294">
        <v>0</v>
      </c>
      <c r="O56" s="294">
        <v>0</v>
      </c>
      <c r="P56" s="294">
        <v>0</v>
      </c>
      <c r="Q56" s="294">
        <v>3522215</v>
      </c>
    </row>
    <row r="57" spans="2:17" ht="63.6" customHeight="1">
      <c r="B57" s="265" t="s">
        <v>262</v>
      </c>
      <c r="C57" s="265" t="s">
        <v>13</v>
      </c>
      <c r="D57" s="266" t="s">
        <v>177</v>
      </c>
      <c r="E57" s="266" t="s">
        <v>263</v>
      </c>
      <c r="F57" s="294">
        <v>25340</v>
      </c>
      <c r="G57" s="294">
        <v>25340</v>
      </c>
      <c r="H57" s="294">
        <v>0</v>
      </c>
      <c r="I57" s="294">
        <v>0</v>
      </c>
      <c r="J57" s="294">
        <v>0</v>
      </c>
      <c r="K57" s="294">
        <v>0</v>
      </c>
      <c r="L57" s="294">
        <v>0</v>
      </c>
      <c r="M57" s="294">
        <v>0</v>
      </c>
      <c r="N57" s="294">
        <v>0</v>
      </c>
      <c r="O57" s="294">
        <v>0</v>
      </c>
      <c r="P57" s="294">
        <v>0</v>
      </c>
      <c r="Q57" s="294">
        <v>25340</v>
      </c>
    </row>
    <row r="58" spans="2:17" ht="69" customHeight="1">
      <c r="B58" s="265" t="s">
        <v>486</v>
      </c>
      <c r="C58" s="265" t="s">
        <v>487</v>
      </c>
      <c r="D58" s="266" t="s">
        <v>177</v>
      </c>
      <c r="E58" s="266" t="s">
        <v>488</v>
      </c>
      <c r="F58" s="294">
        <v>1060760</v>
      </c>
      <c r="G58" s="294">
        <v>1060760</v>
      </c>
      <c r="H58" s="294">
        <v>853100</v>
      </c>
      <c r="I58" s="294">
        <v>0</v>
      </c>
      <c r="J58" s="294">
        <v>0</v>
      </c>
      <c r="K58" s="294">
        <v>20000</v>
      </c>
      <c r="L58" s="294">
        <v>20000</v>
      </c>
      <c r="M58" s="294">
        <v>0</v>
      </c>
      <c r="N58" s="294">
        <v>0</v>
      </c>
      <c r="O58" s="294">
        <v>0</v>
      </c>
      <c r="P58" s="294">
        <v>20000</v>
      </c>
      <c r="Q58" s="294">
        <v>1080760</v>
      </c>
    </row>
    <row r="59" spans="2:17" ht="169.15" customHeight="1">
      <c r="B59" s="265" t="s">
        <v>227</v>
      </c>
      <c r="C59" s="265" t="s">
        <v>14</v>
      </c>
      <c r="D59" s="266" t="s">
        <v>277</v>
      </c>
      <c r="E59" s="266" t="s">
        <v>120</v>
      </c>
      <c r="F59" s="294">
        <v>199000</v>
      </c>
      <c r="G59" s="294">
        <v>199000</v>
      </c>
      <c r="H59" s="294">
        <v>0</v>
      </c>
      <c r="I59" s="294">
        <v>0</v>
      </c>
      <c r="J59" s="294">
        <v>0</v>
      </c>
      <c r="K59" s="294">
        <v>0</v>
      </c>
      <c r="L59" s="294">
        <v>0</v>
      </c>
      <c r="M59" s="294">
        <v>0</v>
      </c>
      <c r="N59" s="294">
        <v>0</v>
      </c>
      <c r="O59" s="294">
        <v>0</v>
      </c>
      <c r="P59" s="294">
        <v>0</v>
      </c>
      <c r="Q59" s="294">
        <v>199000</v>
      </c>
    </row>
    <row r="60" spans="2:17" ht="83.45" customHeight="1">
      <c r="B60" s="265" t="s">
        <v>228</v>
      </c>
      <c r="C60" s="265" t="s">
        <v>15</v>
      </c>
      <c r="D60" s="266" t="s">
        <v>129</v>
      </c>
      <c r="E60" s="266" t="s">
        <v>128</v>
      </c>
      <c r="F60" s="294">
        <v>102200</v>
      </c>
      <c r="G60" s="294">
        <v>102200</v>
      </c>
      <c r="H60" s="294">
        <v>0</v>
      </c>
      <c r="I60" s="294">
        <v>0</v>
      </c>
      <c r="J60" s="294">
        <v>0</v>
      </c>
      <c r="K60" s="294">
        <v>0</v>
      </c>
      <c r="L60" s="294">
        <v>0</v>
      </c>
      <c r="M60" s="294">
        <v>0</v>
      </c>
      <c r="N60" s="294">
        <v>0</v>
      </c>
      <c r="O60" s="294">
        <v>0</v>
      </c>
      <c r="P60" s="294">
        <v>0</v>
      </c>
      <c r="Q60" s="294">
        <v>102200</v>
      </c>
    </row>
    <row r="61" spans="2:17" ht="88.15" customHeight="1">
      <c r="B61" s="265" t="s">
        <v>230</v>
      </c>
      <c r="C61" s="265" t="s">
        <v>16</v>
      </c>
      <c r="D61" s="266" t="s">
        <v>129</v>
      </c>
      <c r="E61" s="266" t="s">
        <v>176</v>
      </c>
      <c r="F61" s="294">
        <v>1516966</v>
      </c>
      <c r="G61" s="294">
        <v>1516966</v>
      </c>
      <c r="H61" s="294">
        <v>1119661</v>
      </c>
      <c r="I61" s="294">
        <v>61963</v>
      </c>
      <c r="J61" s="294">
        <v>0</v>
      </c>
      <c r="K61" s="294">
        <v>35000</v>
      </c>
      <c r="L61" s="294">
        <v>35000</v>
      </c>
      <c r="M61" s="294">
        <v>0</v>
      </c>
      <c r="N61" s="294">
        <v>0</v>
      </c>
      <c r="O61" s="294">
        <v>0</v>
      </c>
      <c r="P61" s="294">
        <v>35000</v>
      </c>
      <c r="Q61" s="294">
        <v>1551966</v>
      </c>
    </row>
    <row r="62" spans="2:17" ht="132" customHeight="1">
      <c r="B62" s="265" t="s">
        <v>17</v>
      </c>
      <c r="C62" s="265" t="s">
        <v>18</v>
      </c>
      <c r="D62" s="266" t="s">
        <v>129</v>
      </c>
      <c r="E62" s="266" t="s">
        <v>19</v>
      </c>
      <c r="F62" s="294">
        <v>184654</v>
      </c>
      <c r="G62" s="294">
        <v>184654</v>
      </c>
      <c r="H62" s="294">
        <v>0</v>
      </c>
      <c r="I62" s="294">
        <v>0</v>
      </c>
      <c r="J62" s="294">
        <v>0</v>
      </c>
      <c r="K62" s="294">
        <v>65000</v>
      </c>
      <c r="L62" s="294">
        <v>65000</v>
      </c>
      <c r="M62" s="294">
        <v>0</v>
      </c>
      <c r="N62" s="294">
        <v>0</v>
      </c>
      <c r="O62" s="294">
        <v>0</v>
      </c>
      <c r="P62" s="294">
        <v>65000</v>
      </c>
      <c r="Q62" s="294">
        <v>249654</v>
      </c>
    </row>
    <row r="63" spans="2:17" ht="105.6" customHeight="1">
      <c r="B63" s="265" t="s">
        <v>229</v>
      </c>
      <c r="C63" s="265" t="s">
        <v>20</v>
      </c>
      <c r="D63" s="266" t="s">
        <v>129</v>
      </c>
      <c r="E63" s="266" t="s">
        <v>196</v>
      </c>
      <c r="F63" s="294">
        <v>150000</v>
      </c>
      <c r="G63" s="294">
        <v>150000</v>
      </c>
      <c r="H63" s="294">
        <v>0</v>
      </c>
      <c r="I63" s="294">
        <v>0</v>
      </c>
      <c r="J63" s="294">
        <v>0</v>
      </c>
      <c r="K63" s="294">
        <v>50000</v>
      </c>
      <c r="L63" s="294">
        <v>50000</v>
      </c>
      <c r="M63" s="294">
        <v>0</v>
      </c>
      <c r="N63" s="294">
        <v>0</v>
      </c>
      <c r="O63" s="294">
        <v>0</v>
      </c>
      <c r="P63" s="294">
        <v>50000</v>
      </c>
      <c r="Q63" s="294">
        <v>200000</v>
      </c>
    </row>
    <row r="64" spans="2:17" ht="68.45" customHeight="1">
      <c r="B64" s="265" t="s">
        <v>455</v>
      </c>
      <c r="C64" s="265" t="s">
        <v>456</v>
      </c>
      <c r="D64" s="266" t="s">
        <v>239</v>
      </c>
      <c r="E64" s="266" t="s">
        <v>457</v>
      </c>
      <c r="F64" s="294">
        <v>0</v>
      </c>
      <c r="G64" s="294">
        <v>0</v>
      </c>
      <c r="H64" s="294">
        <v>0</v>
      </c>
      <c r="I64" s="294">
        <v>0</v>
      </c>
      <c r="J64" s="294">
        <v>0</v>
      </c>
      <c r="K64" s="294">
        <v>1264020</v>
      </c>
      <c r="L64" s="294">
        <v>1264020</v>
      </c>
      <c r="M64" s="294">
        <v>0</v>
      </c>
      <c r="N64" s="294">
        <v>0</v>
      </c>
      <c r="O64" s="294">
        <v>0</v>
      </c>
      <c r="P64" s="294">
        <v>1264020</v>
      </c>
      <c r="Q64" s="294">
        <v>1264020</v>
      </c>
    </row>
    <row r="65" spans="2:17" ht="119.45" customHeight="1">
      <c r="B65" s="265" t="s">
        <v>518</v>
      </c>
      <c r="C65" s="265" t="s">
        <v>516</v>
      </c>
      <c r="D65" s="266" t="s">
        <v>284</v>
      </c>
      <c r="E65" s="266" t="s">
        <v>517</v>
      </c>
      <c r="F65" s="294">
        <v>0</v>
      </c>
      <c r="G65" s="294">
        <v>0</v>
      </c>
      <c r="H65" s="294">
        <v>0</v>
      </c>
      <c r="I65" s="294">
        <v>0</v>
      </c>
      <c r="J65" s="294">
        <v>0</v>
      </c>
      <c r="K65" s="294">
        <v>9120644</v>
      </c>
      <c r="L65" s="294">
        <v>9120644</v>
      </c>
      <c r="M65" s="294">
        <v>0</v>
      </c>
      <c r="N65" s="294">
        <v>0</v>
      </c>
      <c r="O65" s="294">
        <v>0</v>
      </c>
      <c r="P65" s="294">
        <v>9120644</v>
      </c>
      <c r="Q65" s="294">
        <v>9120644</v>
      </c>
    </row>
    <row r="66" spans="2:17" ht="98.45" customHeight="1">
      <c r="B66" s="265" t="s">
        <v>425</v>
      </c>
      <c r="C66" s="265" t="s">
        <v>412</v>
      </c>
      <c r="D66" s="266" t="s">
        <v>284</v>
      </c>
      <c r="E66" s="266" t="s">
        <v>413</v>
      </c>
      <c r="F66" s="294">
        <v>0</v>
      </c>
      <c r="G66" s="294">
        <v>0</v>
      </c>
      <c r="H66" s="294">
        <v>0</v>
      </c>
      <c r="I66" s="294">
        <v>0</v>
      </c>
      <c r="J66" s="294">
        <v>0</v>
      </c>
      <c r="K66" s="294">
        <v>1055750</v>
      </c>
      <c r="L66" s="294">
        <v>1055750</v>
      </c>
      <c r="M66" s="294">
        <v>0</v>
      </c>
      <c r="N66" s="294">
        <v>0</v>
      </c>
      <c r="O66" s="294">
        <v>0</v>
      </c>
      <c r="P66" s="294">
        <v>1055750</v>
      </c>
      <c r="Q66" s="294">
        <v>1055750</v>
      </c>
    </row>
    <row r="67" spans="2:17" ht="65.45" customHeight="1">
      <c r="B67" s="289" t="s">
        <v>21</v>
      </c>
      <c r="C67" s="290"/>
      <c r="D67" s="291"/>
      <c r="E67" s="292" t="s">
        <v>178</v>
      </c>
      <c r="F67" s="293">
        <v>10673618</v>
      </c>
      <c r="G67" s="293">
        <v>10673618</v>
      </c>
      <c r="H67" s="293">
        <v>8053517</v>
      </c>
      <c r="I67" s="293">
        <v>496031</v>
      </c>
      <c r="J67" s="293">
        <v>0</v>
      </c>
      <c r="K67" s="293">
        <v>314881</v>
      </c>
      <c r="L67" s="293">
        <v>264281</v>
      </c>
      <c r="M67" s="293">
        <v>50600</v>
      </c>
      <c r="N67" s="293">
        <v>0</v>
      </c>
      <c r="O67" s="293">
        <v>0</v>
      </c>
      <c r="P67" s="293">
        <v>264281</v>
      </c>
      <c r="Q67" s="293">
        <v>10988499</v>
      </c>
    </row>
    <row r="68" spans="2:17" ht="64.900000000000006" customHeight="1">
      <c r="B68" s="289" t="s">
        <v>22</v>
      </c>
      <c r="C68" s="290"/>
      <c r="D68" s="291"/>
      <c r="E68" s="292" t="s">
        <v>178</v>
      </c>
      <c r="F68" s="293">
        <v>10673618</v>
      </c>
      <c r="G68" s="293">
        <v>10673618</v>
      </c>
      <c r="H68" s="293">
        <v>8053517</v>
      </c>
      <c r="I68" s="293">
        <v>496031</v>
      </c>
      <c r="J68" s="293">
        <v>0</v>
      </c>
      <c r="K68" s="293">
        <v>314881</v>
      </c>
      <c r="L68" s="293">
        <v>264281</v>
      </c>
      <c r="M68" s="293">
        <v>50600</v>
      </c>
      <c r="N68" s="293">
        <v>0</v>
      </c>
      <c r="O68" s="293">
        <v>0</v>
      </c>
      <c r="P68" s="293">
        <v>264281</v>
      </c>
      <c r="Q68" s="293">
        <v>10988499</v>
      </c>
    </row>
    <row r="69" spans="2:17" ht="131.44999999999999" customHeight="1">
      <c r="B69" s="265" t="s">
        <v>23</v>
      </c>
      <c r="C69" s="265" t="s">
        <v>268</v>
      </c>
      <c r="D69" s="266" t="s">
        <v>104</v>
      </c>
      <c r="E69" s="266" t="s">
        <v>7</v>
      </c>
      <c r="F69" s="294">
        <v>540008</v>
      </c>
      <c r="G69" s="294">
        <v>540008</v>
      </c>
      <c r="H69" s="294">
        <v>436539</v>
      </c>
      <c r="I69" s="294">
        <v>3467</v>
      </c>
      <c r="J69" s="294">
        <v>0</v>
      </c>
      <c r="K69" s="294">
        <v>0</v>
      </c>
      <c r="L69" s="294">
        <v>0</v>
      </c>
      <c r="M69" s="294">
        <v>0</v>
      </c>
      <c r="N69" s="294">
        <v>0</v>
      </c>
      <c r="O69" s="294">
        <v>0</v>
      </c>
      <c r="P69" s="294">
        <v>0</v>
      </c>
      <c r="Q69" s="294">
        <v>540008</v>
      </c>
    </row>
    <row r="70" spans="2:17" ht="126" customHeight="1">
      <c r="B70" s="265" t="s">
        <v>218</v>
      </c>
      <c r="C70" s="265" t="s">
        <v>24</v>
      </c>
      <c r="D70" s="266" t="s">
        <v>118</v>
      </c>
      <c r="E70" s="266" t="s">
        <v>208</v>
      </c>
      <c r="F70" s="294">
        <v>2268152</v>
      </c>
      <c r="G70" s="294">
        <v>2268152</v>
      </c>
      <c r="H70" s="294">
        <v>1838060</v>
      </c>
      <c r="I70" s="294">
        <v>16732</v>
      </c>
      <c r="J70" s="294">
        <v>0</v>
      </c>
      <c r="K70" s="294">
        <v>51990</v>
      </c>
      <c r="L70" s="294">
        <v>43990</v>
      </c>
      <c r="M70" s="294">
        <v>8000</v>
      </c>
      <c r="N70" s="294">
        <v>0</v>
      </c>
      <c r="O70" s="294">
        <v>0</v>
      </c>
      <c r="P70" s="294">
        <v>43990</v>
      </c>
      <c r="Q70" s="294">
        <v>2320142</v>
      </c>
    </row>
    <row r="71" spans="2:17" ht="60" customHeight="1">
      <c r="B71" s="265" t="s">
        <v>25</v>
      </c>
      <c r="C71" s="265" t="s">
        <v>26</v>
      </c>
      <c r="D71" s="266" t="s">
        <v>125</v>
      </c>
      <c r="E71" s="266" t="s">
        <v>204</v>
      </c>
      <c r="F71" s="294">
        <v>2375169</v>
      </c>
      <c r="G71" s="294">
        <v>2375169</v>
      </c>
      <c r="H71" s="294">
        <v>1839980</v>
      </c>
      <c r="I71" s="294">
        <v>45654</v>
      </c>
      <c r="J71" s="294">
        <v>0</v>
      </c>
      <c r="K71" s="294">
        <v>7600</v>
      </c>
      <c r="L71" s="294">
        <v>6000</v>
      </c>
      <c r="M71" s="294">
        <v>1600</v>
      </c>
      <c r="N71" s="294">
        <v>0</v>
      </c>
      <c r="O71" s="294">
        <v>0</v>
      </c>
      <c r="P71" s="294">
        <v>6000</v>
      </c>
      <c r="Q71" s="294">
        <v>2382769</v>
      </c>
    </row>
    <row r="72" spans="2:17" ht="57" customHeight="1">
      <c r="B72" s="265" t="s">
        <v>27</v>
      </c>
      <c r="C72" s="265" t="s">
        <v>205</v>
      </c>
      <c r="D72" s="266" t="s">
        <v>125</v>
      </c>
      <c r="E72" s="266" t="s">
        <v>206</v>
      </c>
      <c r="F72" s="294">
        <v>230190</v>
      </c>
      <c r="G72" s="294">
        <v>230190</v>
      </c>
      <c r="H72" s="294">
        <v>145268</v>
      </c>
      <c r="I72" s="294">
        <v>47392</v>
      </c>
      <c r="J72" s="294">
        <v>0</v>
      </c>
      <c r="K72" s="294">
        <v>0</v>
      </c>
      <c r="L72" s="294">
        <v>0</v>
      </c>
      <c r="M72" s="294">
        <v>0</v>
      </c>
      <c r="N72" s="294">
        <v>0</v>
      </c>
      <c r="O72" s="294">
        <v>0</v>
      </c>
      <c r="P72" s="294">
        <v>0</v>
      </c>
      <c r="Q72" s="294">
        <v>230190</v>
      </c>
    </row>
    <row r="73" spans="2:17" ht="96.6" customHeight="1">
      <c r="B73" s="265" t="s">
        <v>217</v>
      </c>
      <c r="C73" s="265" t="s">
        <v>28</v>
      </c>
      <c r="D73" s="266" t="s">
        <v>126</v>
      </c>
      <c r="E73" s="266" t="s">
        <v>207</v>
      </c>
      <c r="F73" s="294">
        <v>4682662</v>
      </c>
      <c r="G73" s="294">
        <v>4682662</v>
      </c>
      <c r="H73" s="294">
        <v>3337855</v>
      </c>
      <c r="I73" s="294">
        <v>376155</v>
      </c>
      <c r="J73" s="294">
        <v>0</v>
      </c>
      <c r="K73" s="294">
        <v>240480</v>
      </c>
      <c r="L73" s="294">
        <v>199480</v>
      </c>
      <c r="M73" s="294">
        <v>41000</v>
      </c>
      <c r="N73" s="294">
        <v>0</v>
      </c>
      <c r="O73" s="294">
        <v>0</v>
      </c>
      <c r="P73" s="294">
        <v>199480</v>
      </c>
      <c r="Q73" s="294">
        <v>4923142</v>
      </c>
    </row>
    <row r="74" spans="2:17" ht="73.900000000000006" customHeight="1">
      <c r="B74" s="265" t="s">
        <v>219</v>
      </c>
      <c r="C74" s="265" t="s">
        <v>29</v>
      </c>
      <c r="D74" s="266" t="s">
        <v>127</v>
      </c>
      <c r="E74" s="266" t="s">
        <v>30</v>
      </c>
      <c r="F74" s="294">
        <v>575437</v>
      </c>
      <c r="G74" s="294">
        <v>575437</v>
      </c>
      <c r="H74" s="294">
        <v>455815</v>
      </c>
      <c r="I74" s="294">
        <v>6631</v>
      </c>
      <c r="J74" s="294">
        <v>0</v>
      </c>
      <c r="K74" s="294">
        <v>0</v>
      </c>
      <c r="L74" s="294">
        <v>0</v>
      </c>
      <c r="M74" s="294">
        <v>0</v>
      </c>
      <c r="N74" s="294">
        <v>0</v>
      </c>
      <c r="O74" s="294">
        <v>0</v>
      </c>
      <c r="P74" s="294">
        <v>0</v>
      </c>
      <c r="Q74" s="294">
        <v>575437</v>
      </c>
    </row>
    <row r="75" spans="2:17" ht="66" customHeight="1">
      <c r="B75" s="265" t="s">
        <v>220</v>
      </c>
      <c r="C75" s="265" t="s">
        <v>280</v>
      </c>
      <c r="D75" s="266" t="s">
        <v>127</v>
      </c>
      <c r="E75" s="266" t="s">
        <v>201</v>
      </c>
      <c r="F75" s="294">
        <v>2000</v>
      </c>
      <c r="G75" s="294">
        <v>2000</v>
      </c>
      <c r="H75" s="294">
        <v>0</v>
      </c>
      <c r="I75" s="294">
        <v>0</v>
      </c>
      <c r="J75" s="294">
        <v>0</v>
      </c>
      <c r="K75" s="294">
        <v>0</v>
      </c>
      <c r="L75" s="294">
        <v>0</v>
      </c>
      <c r="M75" s="294">
        <v>0</v>
      </c>
      <c r="N75" s="294">
        <v>0</v>
      </c>
      <c r="O75" s="294">
        <v>0</v>
      </c>
      <c r="P75" s="294">
        <v>0</v>
      </c>
      <c r="Q75" s="294">
        <v>2000</v>
      </c>
    </row>
    <row r="76" spans="2:17" ht="101.25">
      <c r="B76" s="265" t="s">
        <v>426</v>
      </c>
      <c r="C76" s="265" t="s">
        <v>412</v>
      </c>
      <c r="D76" s="266" t="s">
        <v>284</v>
      </c>
      <c r="E76" s="266" t="s">
        <v>413</v>
      </c>
      <c r="F76" s="294">
        <v>0</v>
      </c>
      <c r="G76" s="294">
        <v>0</v>
      </c>
      <c r="H76" s="294">
        <v>0</v>
      </c>
      <c r="I76" s="294">
        <v>0</v>
      </c>
      <c r="J76" s="294">
        <v>0</v>
      </c>
      <c r="K76" s="294">
        <v>14811</v>
      </c>
      <c r="L76" s="294">
        <v>14811</v>
      </c>
      <c r="M76" s="294">
        <v>0</v>
      </c>
      <c r="N76" s="294">
        <v>0</v>
      </c>
      <c r="O76" s="294">
        <v>0</v>
      </c>
      <c r="P76" s="294">
        <v>14811</v>
      </c>
      <c r="Q76" s="294">
        <v>14811</v>
      </c>
    </row>
    <row r="77" spans="2:17">
      <c r="B77" s="290" t="s">
        <v>343</v>
      </c>
      <c r="C77" s="289" t="s">
        <v>343</v>
      </c>
      <c r="D77" s="291" t="s">
        <v>343</v>
      </c>
      <c r="E77" s="292" t="s">
        <v>83</v>
      </c>
      <c r="F77" s="293">
        <v>239526954</v>
      </c>
      <c r="G77" s="293">
        <v>239490724</v>
      </c>
      <c r="H77" s="293">
        <v>145899037</v>
      </c>
      <c r="I77" s="293">
        <v>7808876</v>
      </c>
      <c r="J77" s="293">
        <v>0</v>
      </c>
      <c r="K77" s="293">
        <v>51945390</v>
      </c>
      <c r="L77" s="293">
        <v>48635890</v>
      </c>
      <c r="M77" s="293">
        <v>3319556</v>
      </c>
      <c r="N77" s="293">
        <v>66000</v>
      </c>
      <c r="O77" s="293">
        <v>1400</v>
      </c>
      <c r="P77" s="293">
        <v>48625834</v>
      </c>
      <c r="Q77" s="293">
        <v>291472344</v>
      </c>
    </row>
    <row r="79" spans="2:17" ht="23.25">
      <c r="E79" s="295" t="s">
        <v>64</v>
      </c>
      <c r="F79" s="295"/>
      <c r="G79" s="295"/>
      <c r="H79" s="295"/>
      <c r="I79" s="295"/>
      <c r="J79" s="295"/>
      <c r="K79" s="295"/>
      <c r="L79" s="295"/>
      <c r="M79" s="295"/>
      <c r="N79" s="295" t="s">
        <v>65</v>
      </c>
      <c r="O79" s="295"/>
    </row>
  </sheetData>
  <mergeCells count="23">
    <mergeCell ref="B1:Q1"/>
    <mergeCell ref="F5:J5"/>
    <mergeCell ref="J6:J8"/>
    <mergeCell ref="N2:Q2"/>
    <mergeCell ref="D5:D8"/>
    <mergeCell ref="C5:C8"/>
    <mergeCell ref="B5:B8"/>
    <mergeCell ref="B3:Q3"/>
    <mergeCell ref="H7:H8"/>
    <mergeCell ref="Q5:Q8"/>
    <mergeCell ref="P6:P8"/>
    <mergeCell ref="M6:M8"/>
    <mergeCell ref="O7:O8"/>
    <mergeCell ref="N7:N8"/>
    <mergeCell ref="L6:L8"/>
    <mergeCell ref="K5:P5"/>
    <mergeCell ref="K6:K8"/>
    <mergeCell ref="H6:I6"/>
    <mergeCell ref="N6:O6"/>
    <mergeCell ref="I7:I8"/>
    <mergeCell ref="G6:G8"/>
    <mergeCell ref="F6:F8"/>
    <mergeCell ref="E5:E8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7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65"/>
  <sheetViews>
    <sheetView showGridLines="0" showZeros="0" view="pageBreakPreview" topLeftCell="D1" zoomScale="81" zoomScaleNormal="100" zoomScaleSheetLayoutView="81" workbookViewId="0">
      <pane xSplit="2" ySplit="6" topLeftCell="F7" activePane="bottomRight" state="frozen"/>
      <selection activeCell="D1" sqref="D1"/>
      <selection pane="topRight" activeCell="F1" sqref="F1"/>
      <selection pane="bottomLeft" activeCell="D7" sqref="D7"/>
      <selection pane="bottomRight" activeCell="H12" sqref="H12:H13"/>
    </sheetView>
  </sheetViews>
  <sheetFormatPr defaultColWidth="9.1640625" defaultRowHeight="12.75"/>
  <cols>
    <col min="1" max="1" width="0.33203125" style="10" hidden="1" customWidth="1"/>
    <col min="2" max="2" width="4.33203125" style="10" hidden="1" customWidth="1"/>
    <col min="3" max="3" width="1.1640625" style="10" hidden="1" customWidth="1"/>
    <col min="4" max="4" width="19.5" style="10" customWidth="1"/>
    <col min="5" max="5" width="35.6640625" style="10" customWidth="1"/>
    <col min="6" max="6" width="35.5" style="10" customWidth="1"/>
    <col min="7" max="10" width="18.83203125" style="10" customWidth="1"/>
    <col min="11" max="11" width="25.83203125" style="10" customWidth="1"/>
    <col min="12" max="12" width="27.83203125" style="10" hidden="1" customWidth="1"/>
    <col min="13" max="13" width="20.1640625" style="10" customWidth="1"/>
    <col min="14" max="14" width="21.5" style="10" customWidth="1"/>
    <col min="15" max="16" width="25" style="10" customWidth="1"/>
    <col min="17" max="21" width="32.5" style="10" customWidth="1"/>
    <col min="22" max="30" width="32.33203125" style="10" customWidth="1"/>
    <col min="31" max="34" width="26.83203125" style="10" customWidth="1"/>
    <col min="35" max="35" width="38.6640625" style="10" customWidth="1"/>
    <col min="36" max="36" width="34.5" style="10" customWidth="1"/>
    <col min="37" max="37" width="18.1640625" style="10" customWidth="1"/>
    <col min="38" max="40" width="32.5" style="10" customWidth="1"/>
    <col min="41" max="41" width="25.83203125" style="10" customWidth="1"/>
    <col min="42" max="42" width="36.5" style="10" customWidth="1"/>
    <col min="43" max="44" width="37.83203125" style="10" customWidth="1"/>
    <col min="45" max="45" width="35.1640625" style="10" customWidth="1"/>
    <col min="46" max="46" width="19.1640625" style="10" customWidth="1"/>
    <col min="47" max="47" width="19.33203125" style="10" customWidth="1"/>
    <col min="48" max="48" width="21.6640625" style="10" customWidth="1"/>
    <col min="49" max="49" width="19.33203125" style="10" customWidth="1"/>
    <col min="50" max="50" width="26.1640625" style="10" customWidth="1"/>
    <col min="51" max="51" width="37.33203125" style="10" customWidth="1"/>
    <col min="52" max="52" width="17.1640625" style="10" customWidth="1"/>
    <col min="53" max="53" width="20.1640625" style="10" customWidth="1"/>
    <col min="54" max="16384" width="9.1640625" style="10"/>
  </cols>
  <sheetData>
    <row r="1" spans="1:46" ht="22.5" customHeight="1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3" spans="1:46" ht="21.75" customHeight="1"/>
    <row r="4" spans="1:46" ht="54" customHeight="1">
      <c r="E4" s="7"/>
      <c r="F4" s="7"/>
      <c r="G4" s="344" t="s">
        <v>590</v>
      </c>
      <c r="H4" s="345"/>
      <c r="I4" s="345"/>
      <c r="J4" s="345"/>
      <c r="K4" s="345"/>
      <c r="L4" s="345"/>
      <c r="M4" s="345"/>
      <c r="N4" s="345"/>
      <c r="O4" s="303"/>
      <c r="P4" s="303"/>
    </row>
    <row r="5" spans="1:46" ht="26.25" customHeight="1">
      <c r="A5" s="8"/>
      <c r="B5" s="8"/>
      <c r="C5" s="8"/>
      <c r="D5" s="222"/>
      <c r="E5" s="222"/>
      <c r="F5" s="364" t="s">
        <v>2</v>
      </c>
      <c r="G5" s="365"/>
      <c r="H5" s="365"/>
      <c r="I5" s="365"/>
      <c r="J5" s="365"/>
      <c r="K5" s="365"/>
      <c r="L5" s="365"/>
      <c r="M5" s="365"/>
      <c r="N5" s="365"/>
      <c r="O5" s="365"/>
      <c r="P5" s="305"/>
      <c r="Q5" s="222"/>
      <c r="R5" s="222"/>
      <c r="S5" s="222"/>
      <c r="T5" s="222"/>
      <c r="U5" s="222"/>
    </row>
    <row r="6" spans="1:46" ht="18" hidden="1" customHeight="1">
      <c r="A6" s="8"/>
      <c r="B6" s="8"/>
      <c r="C6" s="8"/>
      <c r="D6" s="8"/>
    </row>
    <row r="7" spans="1:46" s="35" customFormat="1" ht="28.15" customHeight="1">
      <c r="A7" s="32" t="s">
        <v>109</v>
      </c>
      <c r="B7" s="33" t="s">
        <v>94</v>
      </c>
      <c r="C7" s="34">
        <v>0</v>
      </c>
      <c r="D7" s="373" t="s">
        <v>105</v>
      </c>
      <c r="E7" s="373" t="s">
        <v>106</v>
      </c>
      <c r="F7" s="346" t="s">
        <v>1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50"/>
      <c r="AL7" s="346" t="s">
        <v>0</v>
      </c>
      <c r="AM7" s="347"/>
      <c r="AN7" s="347"/>
      <c r="AO7" s="347"/>
      <c r="AP7" s="347"/>
      <c r="AQ7" s="349"/>
      <c r="AR7" s="349"/>
      <c r="AS7" s="349"/>
      <c r="AT7" s="350"/>
    </row>
    <row r="8" spans="1:46" s="35" customFormat="1" ht="23.45" customHeight="1">
      <c r="A8" s="32"/>
      <c r="B8" s="33"/>
      <c r="C8" s="34"/>
      <c r="D8" s="374"/>
      <c r="E8" s="374"/>
      <c r="F8" s="366" t="s">
        <v>350</v>
      </c>
      <c r="G8" s="369" t="s">
        <v>351</v>
      </c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70"/>
      <c r="AF8" s="370"/>
      <c r="AG8" s="370"/>
      <c r="AH8" s="370"/>
      <c r="AI8" s="370"/>
      <c r="AJ8" s="370"/>
      <c r="AK8" s="235"/>
      <c r="AL8" s="346" t="s">
        <v>351</v>
      </c>
      <c r="AM8" s="347"/>
      <c r="AN8" s="347"/>
      <c r="AO8" s="349"/>
      <c r="AP8" s="349"/>
      <c r="AQ8" s="349"/>
      <c r="AR8" s="349"/>
      <c r="AS8" s="350"/>
      <c r="AT8" s="366" t="s">
        <v>83</v>
      </c>
    </row>
    <row r="9" spans="1:46" s="35" customFormat="1" ht="31.15" customHeight="1">
      <c r="A9" s="32"/>
      <c r="B9" s="33"/>
      <c r="C9" s="34"/>
      <c r="D9" s="374"/>
      <c r="E9" s="374"/>
      <c r="F9" s="354"/>
      <c r="G9" s="346" t="s">
        <v>352</v>
      </c>
      <c r="H9" s="347"/>
      <c r="I9" s="347"/>
      <c r="J9" s="347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9"/>
      <c r="X9" s="349"/>
      <c r="Y9" s="349"/>
      <c r="Z9" s="349"/>
      <c r="AA9" s="349"/>
      <c r="AB9" s="349"/>
      <c r="AC9" s="349"/>
      <c r="AD9" s="350"/>
      <c r="AE9" s="366" t="s">
        <v>378</v>
      </c>
      <c r="AF9" s="366"/>
      <c r="AG9" s="366"/>
      <c r="AH9" s="366"/>
      <c r="AI9" s="354"/>
      <c r="AJ9" s="354"/>
      <c r="AK9" s="379" t="s">
        <v>83</v>
      </c>
      <c r="AL9" s="366" t="s">
        <v>352</v>
      </c>
      <c r="AM9" s="354"/>
      <c r="AN9" s="384" t="s">
        <v>378</v>
      </c>
      <c r="AO9" s="385"/>
      <c r="AP9" s="385"/>
      <c r="AQ9" s="385"/>
      <c r="AR9" s="385"/>
      <c r="AS9" s="360"/>
      <c r="AT9" s="382"/>
    </row>
    <row r="10" spans="1:46" s="35" customFormat="1" ht="28.15" customHeight="1">
      <c r="A10" s="32" t="s">
        <v>108</v>
      </c>
      <c r="B10" s="33" t="s">
        <v>94</v>
      </c>
      <c r="C10" s="34">
        <v>0</v>
      </c>
      <c r="D10" s="374"/>
      <c r="E10" s="374"/>
      <c r="F10" s="384" t="s">
        <v>377</v>
      </c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60"/>
      <c r="AE10" s="368" t="s">
        <v>377</v>
      </c>
      <c r="AF10" s="368"/>
      <c r="AG10" s="368"/>
      <c r="AH10" s="368"/>
      <c r="AI10" s="354"/>
      <c r="AJ10" s="354"/>
      <c r="AK10" s="379"/>
      <c r="AL10" s="346" t="s">
        <v>377</v>
      </c>
      <c r="AM10" s="347"/>
      <c r="AN10" s="347"/>
      <c r="AO10" s="347"/>
      <c r="AP10" s="347"/>
      <c r="AQ10" s="349"/>
      <c r="AR10" s="349"/>
      <c r="AS10" s="350"/>
      <c r="AT10" s="382"/>
    </row>
    <row r="11" spans="1:46" s="35" customFormat="1" ht="30.6" customHeight="1">
      <c r="A11" s="32" t="s">
        <v>110</v>
      </c>
      <c r="B11" s="33" t="s">
        <v>94</v>
      </c>
      <c r="C11" s="34">
        <v>0</v>
      </c>
      <c r="D11" s="374"/>
      <c r="E11" s="374"/>
      <c r="F11" s="367" t="s">
        <v>296</v>
      </c>
      <c r="G11" s="375" t="s">
        <v>571</v>
      </c>
      <c r="H11" s="359" t="s">
        <v>573</v>
      </c>
      <c r="I11" s="360"/>
      <c r="J11" s="361" t="s">
        <v>577</v>
      </c>
      <c r="K11" s="353" t="s">
        <v>295</v>
      </c>
      <c r="L11" s="353"/>
      <c r="M11" s="339" t="s">
        <v>573</v>
      </c>
      <c r="N11" s="354"/>
      <c r="O11" s="367" t="s">
        <v>342</v>
      </c>
      <c r="P11" s="209" t="s">
        <v>573</v>
      </c>
      <c r="Q11" s="367" t="s">
        <v>36</v>
      </c>
      <c r="R11" s="353" t="s">
        <v>380</v>
      </c>
      <c r="S11" s="358"/>
      <c r="T11" s="358"/>
      <c r="U11" s="358"/>
      <c r="V11" s="353" t="s">
        <v>198</v>
      </c>
      <c r="W11" s="367" t="s">
        <v>435</v>
      </c>
      <c r="X11" s="339" t="s">
        <v>573</v>
      </c>
      <c r="Y11" s="354"/>
      <c r="Z11" s="351" t="s">
        <v>580</v>
      </c>
      <c r="AA11" s="339" t="s">
        <v>573</v>
      </c>
      <c r="AB11" s="339"/>
      <c r="AC11" s="339"/>
      <c r="AD11" s="339"/>
      <c r="AE11" s="352" t="s">
        <v>575</v>
      </c>
      <c r="AF11" s="339" t="s">
        <v>380</v>
      </c>
      <c r="AG11" s="354"/>
      <c r="AH11" s="354"/>
      <c r="AI11" s="354"/>
      <c r="AJ11" s="354"/>
      <c r="AK11" s="379"/>
      <c r="AL11" s="352" t="s">
        <v>294</v>
      </c>
      <c r="AM11" s="352" t="s">
        <v>392</v>
      </c>
      <c r="AN11" s="352" t="s">
        <v>294</v>
      </c>
      <c r="AO11" s="352" t="s">
        <v>379</v>
      </c>
      <c r="AP11" s="384" t="s">
        <v>380</v>
      </c>
      <c r="AQ11" s="386"/>
      <c r="AR11" s="386"/>
      <c r="AS11" s="387"/>
      <c r="AT11" s="382"/>
    </row>
    <row r="12" spans="1:46" s="35" customFormat="1" ht="72" customHeight="1">
      <c r="A12" s="32"/>
      <c r="B12" s="33"/>
      <c r="C12" s="34"/>
      <c r="D12" s="374"/>
      <c r="E12" s="374"/>
      <c r="F12" s="367"/>
      <c r="G12" s="375"/>
      <c r="H12" s="357" t="s">
        <v>572</v>
      </c>
      <c r="I12" s="357" t="s">
        <v>574</v>
      </c>
      <c r="J12" s="362"/>
      <c r="K12" s="353"/>
      <c r="L12" s="353"/>
      <c r="M12" s="355" t="s">
        <v>361</v>
      </c>
      <c r="N12" s="355" t="s">
        <v>362</v>
      </c>
      <c r="O12" s="367"/>
      <c r="P12" s="339" t="s">
        <v>585</v>
      </c>
      <c r="Q12" s="367"/>
      <c r="R12" s="339" t="s">
        <v>494</v>
      </c>
      <c r="S12" s="354"/>
      <c r="T12" s="339" t="s">
        <v>495</v>
      </c>
      <c r="U12" s="354"/>
      <c r="V12" s="353"/>
      <c r="W12" s="367"/>
      <c r="X12" s="339" t="s">
        <v>578</v>
      </c>
      <c r="Y12" s="339" t="s">
        <v>579</v>
      </c>
      <c r="Z12" s="351"/>
      <c r="AA12" s="352" t="s">
        <v>581</v>
      </c>
      <c r="AB12" s="352" t="s">
        <v>582</v>
      </c>
      <c r="AC12" s="352" t="s">
        <v>583</v>
      </c>
      <c r="AD12" s="352" t="s">
        <v>584</v>
      </c>
      <c r="AE12" s="383"/>
      <c r="AF12" s="352" t="s">
        <v>576</v>
      </c>
      <c r="AG12" s="352" t="s">
        <v>574</v>
      </c>
      <c r="AH12" s="352" t="s">
        <v>557</v>
      </c>
      <c r="AI12" s="367" t="s">
        <v>497</v>
      </c>
      <c r="AJ12" s="304" t="s">
        <v>496</v>
      </c>
      <c r="AK12" s="379"/>
      <c r="AL12" s="367"/>
      <c r="AM12" s="367"/>
      <c r="AN12" s="367"/>
      <c r="AO12" s="367"/>
      <c r="AP12" s="339" t="s">
        <v>381</v>
      </c>
      <c r="AQ12" s="339" t="s">
        <v>394</v>
      </c>
      <c r="AR12" s="339" t="s">
        <v>441</v>
      </c>
      <c r="AS12" s="339" t="s">
        <v>493</v>
      </c>
      <c r="AT12" s="382"/>
    </row>
    <row r="13" spans="1:46" s="35" customFormat="1" ht="113.45" customHeight="1">
      <c r="A13" s="32"/>
      <c r="B13" s="33"/>
      <c r="C13" s="34"/>
      <c r="D13" s="353"/>
      <c r="E13" s="353"/>
      <c r="F13" s="353"/>
      <c r="G13" s="339"/>
      <c r="H13" s="358"/>
      <c r="I13" s="358"/>
      <c r="J13" s="363"/>
      <c r="K13" s="339"/>
      <c r="L13" s="339"/>
      <c r="M13" s="356"/>
      <c r="N13" s="356"/>
      <c r="O13" s="358"/>
      <c r="P13" s="354"/>
      <c r="Q13" s="358"/>
      <c r="R13" s="209" t="s">
        <v>98</v>
      </c>
      <c r="S13" s="209" t="s">
        <v>100</v>
      </c>
      <c r="T13" s="209" t="s">
        <v>98</v>
      </c>
      <c r="U13" s="209" t="s">
        <v>100</v>
      </c>
      <c r="V13" s="339"/>
      <c r="W13" s="358"/>
      <c r="X13" s="354"/>
      <c r="Y13" s="354"/>
      <c r="Z13" s="351"/>
      <c r="AA13" s="353"/>
      <c r="AB13" s="353"/>
      <c r="AC13" s="353"/>
      <c r="AD13" s="353"/>
      <c r="AE13" s="358"/>
      <c r="AF13" s="353"/>
      <c r="AG13" s="353"/>
      <c r="AH13" s="353"/>
      <c r="AI13" s="358"/>
      <c r="AJ13" s="209" t="s">
        <v>498</v>
      </c>
      <c r="AK13" s="380"/>
      <c r="AL13" s="353"/>
      <c r="AM13" s="358"/>
      <c r="AN13" s="353"/>
      <c r="AO13" s="353"/>
      <c r="AP13" s="354"/>
      <c r="AQ13" s="381"/>
      <c r="AR13" s="381"/>
      <c r="AS13" s="381"/>
      <c r="AT13" s="382"/>
    </row>
    <row r="14" spans="1:46" ht="49.15" customHeight="1">
      <c r="A14" s="13" t="s">
        <v>107</v>
      </c>
      <c r="B14" s="5" t="s">
        <v>94</v>
      </c>
      <c r="C14" s="26">
        <v>0</v>
      </c>
      <c r="D14" s="217" t="s">
        <v>507</v>
      </c>
      <c r="E14" s="209" t="s">
        <v>44</v>
      </c>
      <c r="F14" s="203">
        <v>14316200</v>
      </c>
      <c r="G14" s="203">
        <v>235722</v>
      </c>
      <c r="H14" s="203">
        <v>195722</v>
      </c>
      <c r="I14" s="203">
        <v>40000</v>
      </c>
      <c r="J14" s="203">
        <v>107200</v>
      </c>
      <c r="K14" s="376">
        <v>568800</v>
      </c>
      <c r="L14" s="376"/>
      <c r="M14" s="288">
        <v>35200</v>
      </c>
      <c r="N14" s="288">
        <v>533600</v>
      </c>
      <c r="O14" s="203">
        <v>1040760</v>
      </c>
      <c r="P14" s="203">
        <v>1040760</v>
      </c>
      <c r="Q14" s="203">
        <v>720800</v>
      </c>
      <c r="R14" s="203">
        <v>532200</v>
      </c>
      <c r="S14" s="203">
        <v>172800</v>
      </c>
      <c r="T14" s="203">
        <v>10200</v>
      </c>
      <c r="U14" s="203">
        <v>5600</v>
      </c>
      <c r="V14" s="203">
        <v>233300</v>
      </c>
      <c r="W14" s="203">
        <v>1882860</v>
      </c>
      <c r="X14" s="203">
        <v>1750000</v>
      </c>
      <c r="Y14" s="203">
        <v>132860</v>
      </c>
      <c r="Z14" s="203">
        <v>1415310</v>
      </c>
      <c r="AA14" s="203">
        <v>327580</v>
      </c>
      <c r="AB14" s="203">
        <v>484530</v>
      </c>
      <c r="AC14" s="203">
        <v>567000</v>
      </c>
      <c r="AD14" s="203">
        <v>36200</v>
      </c>
      <c r="AE14" s="203">
        <v>2514000</v>
      </c>
      <c r="AF14" s="203">
        <v>394000</v>
      </c>
      <c r="AG14" s="203">
        <v>1860000</v>
      </c>
      <c r="AH14" s="203">
        <v>100000</v>
      </c>
      <c r="AI14" s="203">
        <v>160000</v>
      </c>
      <c r="AJ14" s="203">
        <v>160000</v>
      </c>
      <c r="AK14" s="195">
        <f>F14+G14+J14+K14+O14+Q14+V14+W14+Z14+AE14</f>
        <v>23034952</v>
      </c>
      <c r="AL14" s="203"/>
      <c r="AM14" s="203"/>
      <c r="AN14" s="203">
        <v>56000</v>
      </c>
      <c r="AO14" s="195">
        <v>2340064</v>
      </c>
      <c r="AP14" s="203">
        <v>9064</v>
      </c>
      <c r="AQ14" s="203">
        <v>320000</v>
      </c>
      <c r="AR14" s="203">
        <v>2000000</v>
      </c>
      <c r="AS14" s="203">
        <v>11000</v>
      </c>
      <c r="AT14" s="176">
        <f>AL14+AM14+AN14+AO14</f>
        <v>2396064</v>
      </c>
    </row>
    <row r="15" spans="1:46" ht="55.15" customHeight="1">
      <c r="A15" s="13"/>
      <c r="B15" s="5"/>
      <c r="C15" s="26"/>
      <c r="D15" s="217" t="s">
        <v>292</v>
      </c>
      <c r="E15" s="209" t="s">
        <v>291</v>
      </c>
      <c r="F15" s="203">
        <v>90000</v>
      </c>
      <c r="G15" s="203">
        <v>65000</v>
      </c>
      <c r="H15" s="203"/>
      <c r="I15" s="203">
        <v>65000</v>
      </c>
      <c r="J15" s="203"/>
      <c r="K15" s="203">
        <v>1049900</v>
      </c>
      <c r="L15" s="203"/>
      <c r="M15" s="203">
        <v>300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>
        <v>155000</v>
      </c>
      <c r="X15" s="203"/>
      <c r="Y15" s="203"/>
      <c r="Z15" s="203"/>
      <c r="AA15" s="203"/>
      <c r="AB15" s="203"/>
      <c r="AC15" s="203"/>
      <c r="AD15" s="203"/>
      <c r="AE15" s="203">
        <v>15000</v>
      </c>
      <c r="AF15" s="203"/>
      <c r="AG15" s="203">
        <v>15000</v>
      </c>
      <c r="AH15" s="203"/>
      <c r="AI15" s="203"/>
      <c r="AJ15" s="203"/>
      <c r="AK15" s="195">
        <f t="shared" ref="AK15:AK20" si="0">F15+G15+J15+K15+O15+Q15+V15+W15+Z15+AE15</f>
        <v>1374900</v>
      </c>
      <c r="AL15" s="203">
        <v>546700</v>
      </c>
      <c r="AM15" s="203"/>
      <c r="AN15" s="203"/>
      <c r="AO15" s="195"/>
      <c r="AP15" s="195"/>
      <c r="AQ15" s="176"/>
      <c r="AR15" s="176"/>
      <c r="AS15" s="176"/>
      <c r="AT15" s="176">
        <f t="shared" ref="AT15:AT20" si="1">AL15+AM15+AN15+AO15</f>
        <v>546700</v>
      </c>
    </row>
    <row r="16" spans="1:46" ht="103.9" customHeight="1">
      <c r="A16" s="13"/>
      <c r="B16" s="5"/>
      <c r="C16" s="26"/>
      <c r="D16" s="217" t="s">
        <v>293</v>
      </c>
      <c r="E16" s="209" t="s">
        <v>314</v>
      </c>
      <c r="F16" s="203">
        <v>357598</v>
      </c>
      <c r="G16" s="203">
        <v>825753</v>
      </c>
      <c r="H16" s="203"/>
      <c r="I16" s="203">
        <v>825753</v>
      </c>
      <c r="J16" s="203"/>
      <c r="K16" s="203">
        <v>3877700</v>
      </c>
      <c r="L16" s="203"/>
      <c r="M16" s="203">
        <v>2300</v>
      </c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195">
        <f t="shared" si="0"/>
        <v>5061051</v>
      </c>
      <c r="AL16" s="203"/>
      <c r="AM16" s="203"/>
      <c r="AN16" s="203"/>
      <c r="AO16" s="195"/>
      <c r="AP16" s="195"/>
      <c r="AQ16" s="176"/>
      <c r="AR16" s="176"/>
      <c r="AS16" s="176"/>
      <c r="AT16" s="176">
        <f t="shared" si="1"/>
        <v>0</v>
      </c>
    </row>
    <row r="17" spans="1:53" ht="88.15" customHeight="1">
      <c r="A17" s="13"/>
      <c r="B17" s="5"/>
      <c r="C17" s="26"/>
      <c r="D17" s="217" t="s">
        <v>429</v>
      </c>
      <c r="E17" s="209" t="s">
        <v>393</v>
      </c>
      <c r="F17" s="203"/>
      <c r="G17" s="203">
        <v>160000</v>
      </c>
      <c r="H17" s="203"/>
      <c r="I17" s="203">
        <v>160000</v>
      </c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195">
        <f t="shared" si="0"/>
        <v>160000</v>
      </c>
      <c r="AL17" s="203"/>
      <c r="AM17" s="203"/>
      <c r="AN17" s="203"/>
      <c r="AO17" s="195"/>
      <c r="AP17" s="195"/>
      <c r="AQ17" s="176"/>
      <c r="AR17" s="176"/>
      <c r="AS17" s="176"/>
      <c r="AT17" s="176">
        <f t="shared" si="1"/>
        <v>0</v>
      </c>
    </row>
    <row r="18" spans="1:53" ht="77.45" customHeight="1">
      <c r="A18" s="13"/>
      <c r="B18" s="5"/>
      <c r="C18" s="26"/>
      <c r="D18" s="217" t="s">
        <v>436</v>
      </c>
      <c r="E18" s="209" t="s">
        <v>434</v>
      </c>
      <c r="F18" s="203"/>
      <c r="G18" s="203">
        <v>144539</v>
      </c>
      <c r="H18" s="203"/>
      <c r="I18" s="203">
        <v>144539</v>
      </c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195">
        <f t="shared" si="0"/>
        <v>144539</v>
      </c>
      <c r="AL18" s="203"/>
      <c r="AM18" s="203"/>
      <c r="AN18" s="203"/>
      <c r="AO18" s="195"/>
      <c r="AP18" s="195"/>
      <c r="AQ18" s="176"/>
      <c r="AR18" s="176"/>
      <c r="AS18" s="176"/>
      <c r="AT18" s="176">
        <f t="shared" si="1"/>
        <v>0</v>
      </c>
    </row>
    <row r="19" spans="1:53" ht="25.9" customHeight="1">
      <c r="A19" s="13"/>
      <c r="B19" s="5"/>
      <c r="C19" s="26"/>
      <c r="D19" s="217"/>
      <c r="E19" s="209" t="s">
        <v>382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195">
        <f t="shared" si="0"/>
        <v>0</v>
      </c>
      <c r="AL19" s="203"/>
      <c r="AM19" s="203">
        <v>79085</v>
      </c>
      <c r="AN19" s="203"/>
      <c r="AO19" s="195"/>
      <c r="AP19" s="195"/>
      <c r="AQ19" s="176"/>
      <c r="AR19" s="176"/>
      <c r="AS19" s="176"/>
      <c r="AT19" s="176">
        <f t="shared" si="1"/>
        <v>79085</v>
      </c>
    </row>
    <row r="20" spans="1:53" ht="35.450000000000003" customHeight="1">
      <c r="A20" s="14">
        <v>13</v>
      </c>
      <c r="B20" s="6" t="s">
        <v>94</v>
      </c>
      <c r="C20" s="26">
        <v>0</v>
      </c>
      <c r="D20" s="139"/>
      <c r="E20" s="139" t="s">
        <v>97</v>
      </c>
      <c r="F20" s="195">
        <f t="shared" ref="F20:K20" si="2">F14+F15+F16+F17+F19+F18</f>
        <v>14763798</v>
      </c>
      <c r="G20" s="195">
        <f t="shared" si="2"/>
        <v>1431014</v>
      </c>
      <c r="H20" s="195">
        <f t="shared" si="2"/>
        <v>195722</v>
      </c>
      <c r="I20" s="195">
        <f t="shared" si="2"/>
        <v>1235292</v>
      </c>
      <c r="J20" s="195">
        <f t="shared" si="2"/>
        <v>107200</v>
      </c>
      <c r="K20" s="378">
        <f t="shared" si="2"/>
        <v>5496400</v>
      </c>
      <c r="L20" s="378"/>
      <c r="M20" s="195">
        <f>M14+M15+M16+M17+M18+M19</f>
        <v>37800</v>
      </c>
      <c r="N20" s="195">
        <v>533600</v>
      </c>
      <c r="O20" s="195">
        <f>O14+O15+O16+O17+O19+O18</f>
        <v>1040760</v>
      </c>
      <c r="P20" s="195">
        <f>P14+P15+P16+P17+P19+P18</f>
        <v>1040760</v>
      </c>
      <c r="Q20" s="195">
        <f>Q14+Q15+Q16+Q17+Q19+Q18</f>
        <v>720800</v>
      </c>
      <c r="R20" s="195">
        <v>532200</v>
      </c>
      <c r="S20" s="195">
        <v>172800</v>
      </c>
      <c r="T20" s="195">
        <v>10200</v>
      </c>
      <c r="U20" s="195">
        <v>5600</v>
      </c>
      <c r="V20" s="195">
        <f t="shared" ref="V20:AH20" si="3">V14+V15+V16+V17+V19+V18</f>
        <v>233300</v>
      </c>
      <c r="W20" s="195">
        <f t="shared" si="3"/>
        <v>2037860</v>
      </c>
      <c r="X20" s="195">
        <f t="shared" si="3"/>
        <v>1750000</v>
      </c>
      <c r="Y20" s="195">
        <f t="shared" si="3"/>
        <v>132860</v>
      </c>
      <c r="Z20" s="195">
        <f t="shared" si="3"/>
        <v>1415310</v>
      </c>
      <c r="AA20" s="195">
        <f t="shared" si="3"/>
        <v>327580</v>
      </c>
      <c r="AB20" s="195">
        <f t="shared" si="3"/>
        <v>484530</v>
      </c>
      <c r="AC20" s="195">
        <f t="shared" si="3"/>
        <v>567000</v>
      </c>
      <c r="AD20" s="195">
        <f t="shared" si="3"/>
        <v>36200</v>
      </c>
      <c r="AE20" s="195">
        <f t="shared" si="3"/>
        <v>2529000</v>
      </c>
      <c r="AF20" s="195">
        <f t="shared" si="3"/>
        <v>394000</v>
      </c>
      <c r="AG20" s="195">
        <f t="shared" si="3"/>
        <v>1875000</v>
      </c>
      <c r="AH20" s="195">
        <f t="shared" si="3"/>
        <v>100000</v>
      </c>
      <c r="AI20" s="195">
        <v>160000</v>
      </c>
      <c r="AJ20" s="195">
        <v>160000</v>
      </c>
      <c r="AK20" s="195">
        <f t="shared" si="0"/>
        <v>29775442</v>
      </c>
      <c r="AL20" s="195">
        <f t="shared" ref="AL20:AS20" si="4">AL14+AL15+AL16+AL17+AL18+AL19</f>
        <v>546700</v>
      </c>
      <c r="AM20" s="195">
        <f t="shared" si="4"/>
        <v>79085</v>
      </c>
      <c r="AN20" s="195">
        <f t="shared" si="4"/>
        <v>56000</v>
      </c>
      <c r="AO20" s="195">
        <f t="shared" si="4"/>
        <v>2340064</v>
      </c>
      <c r="AP20" s="195">
        <f t="shared" si="4"/>
        <v>9064</v>
      </c>
      <c r="AQ20" s="195">
        <f t="shared" si="4"/>
        <v>320000</v>
      </c>
      <c r="AR20" s="195">
        <f t="shared" si="4"/>
        <v>2000000</v>
      </c>
      <c r="AS20" s="195">
        <f t="shared" si="4"/>
        <v>11000</v>
      </c>
      <c r="AT20" s="195">
        <f t="shared" si="1"/>
        <v>3021849</v>
      </c>
    </row>
    <row r="21" spans="1:53" ht="30.6" customHeight="1">
      <c r="A21" s="14"/>
      <c r="B21" s="6"/>
      <c r="C21" s="26"/>
      <c r="D21" s="306"/>
      <c r="E21" s="306"/>
      <c r="F21" s="377" t="s">
        <v>64</v>
      </c>
      <c r="G21" s="377"/>
      <c r="H21" s="307"/>
      <c r="I21" s="307"/>
      <c r="J21" s="307"/>
      <c r="K21" s="114" t="s">
        <v>65</v>
      </c>
      <c r="L21" s="307"/>
      <c r="M21" s="307"/>
      <c r="N21" s="307"/>
      <c r="O21" s="306"/>
      <c r="P21" s="114"/>
      <c r="Q21" s="306"/>
      <c r="R21" s="306"/>
      <c r="S21" s="306"/>
      <c r="T21" s="306"/>
      <c r="U21" s="306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306"/>
      <c r="AM21" s="306"/>
      <c r="AN21" s="306"/>
      <c r="AO21" s="114"/>
      <c r="AP21" s="114"/>
      <c r="AQ21" s="306"/>
      <c r="AR21" s="306"/>
      <c r="AS21" s="306"/>
      <c r="AT21" s="306"/>
    </row>
    <row r="22" spans="1:53" ht="39.75" customHeight="1">
      <c r="A22" s="14"/>
      <c r="B22" s="6"/>
      <c r="C22" s="26"/>
      <c r="D22" s="371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08"/>
      <c r="AQ22" s="306"/>
      <c r="AR22" s="306"/>
      <c r="AS22" s="306"/>
      <c r="AT22" s="306"/>
    </row>
    <row r="23" spans="1:53" s="15" customFormat="1" ht="31.5" customHeight="1">
      <c r="A23" s="9"/>
      <c r="B23" s="11"/>
      <c r="C23" s="11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>
      <c r="A24" s="12"/>
      <c r="B24" s="16"/>
      <c r="C24" s="16"/>
    </row>
    <row r="25" spans="1:53" s="17" customFormat="1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17" customFormat="1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17" customFormat="1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17" customFormat="1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>
      <c r="A29" s="12"/>
      <c r="B29" s="16"/>
      <c r="C29" s="16"/>
    </row>
    <row r="30" spans="1:53">
      <c r="A30" s="12"/>
      <c r="B30" s="16"/>
      <c r="C30" s="16"/>
    </row>
    <row r="31" spans="1:53">
      <c r="A31" s="12"/>
      <c r="B31" s="16"/>
      <c r="C31" s="16"/>
    </row>
    <row r="32" spans="1:53">
      <c r="A32" s="12"/>
      <c r="B32" s="16"/>
      <c r="C32" s="16"/>
    </row>
    <row r="33" spans="1:3">
      <c r="A33" s="12"/>
      <c r="B33" s="16"/>
      <c r="C33" s="16"/>
    </row>
    <row r="34" spans="1:3">
      <c r="A34" s="12"/>
      <c r="B34" s="16"/>
      <c r="C34" s="16"/>
    </row>
    <row r="35" spans="1:3">
      <c r="A35" s="12"/>
      <c r="B35" s="16"/>
      <c r="C35" s="16"/>
    </row>
    <row r="36" spans="1:3">
      <c r="A36" s="12"/>
      <c r="B36" s="16"/>
      <c r="C36" s="16"/>
    </row>
    <row r="37" spans="1:3">
      <c r="A37" s="12"/>
      <c r="B37" s="16"/>
      <c r="C37" s="16"/>
    </row>
    <row r="38" spans="1:3">
      <c r="A38" s="12"/>
      <c r="B38" s="16"/>
      <c r="C38" s="16"/>
    </row>
    <row r="39" spans="1:3">
      <c r="A39" s="12"/>
      <c r="B39" s="16"/>
      <c r="C39" s="16"/>
    </row>
    <row r="40" spans="1:3">
      <c r="A40" s="12"/>
      <c r="B40" s="16"/>
      <c r="C40" s="16"/>
    </row>
    <row r="41" spans="1:3">
      <c r="A41" s="12"/>
      <c r="B41" s="16"/>
      <c r="C41" s="16"/>
    </row>
    <row r="42" spans="1:3">
      <c r="A42" s="12"/>
      <c r="B42" s="16"/>
      <c r="C42" s="16"/>
    </row>
    <row r="43" spans="1:3">
      <c r="A43" s="12"/>
      <c r="B43" s="16"/>
      <c r="C43" s="16"/>
    </row>
    <row r="44" spans="1:3">
      <c r="A44" s="12"/>
      <c r="B44" s="16"/>
      <c r="C44" s="16"/>
    </row>
    <row r="45" spans="1:3">
      <c r="A45" s="12"/>
      <c r="B45" s="16"/>
      <c r="C45" s="16"/>
    </row>
    <row r="46" spans="1:3">
      <c r="A46" s="12"/>
      <c r="B46" s="16"/>
      <c r="C46" s="16"/>
    </row>
    <row r="47" spans="1:3">
      <c r="A47" s="12"/>
      <c r="B47" s="16"/>
      <c r="C47" s="16"/>
    </row>
    <row r="48" spans="1:3">
      <c r="A48" s="12"/>
      <c r="B48" s="16"/>
      <c r="C48" s="16"/>
    </row>
    <row r="49" spans="1:3">
      <c r="A49" s="12"/>
      <c r="B49" s="16"/>
      <c r="C49" s="16"/>
    </row>
    <row r="50" spans="1:3">
      <c r="A50" s="12"/>
      <c r="B50" s="16"/>
      <c r="C50" s="16"/>
    </row>
    <row r="51" spans="1:3">
      <c r="A51" s="12"/>
      <c r="B51" s="16"/>
      <c r="C51" s="16"/>
    </row>
    <row r="52" spans="1:3" ht="44.25" customHeight="1">
      <c r="A52" s="12"/>
    </row>
    <row r="53" spans="1:3">
      <c r="A53" s="12"/>
    </row>
    <row r="54" spans="1:3">
      <c r="A54" s="12"/>
    </row>
    <row r="55" spans="1:3" ht="16.5" thickBot="1">
      <c r="C55" s="20"/>
    </row>
    <row r="65" ht="45.75" customHeight="1"/>
  </sheetData>
  <mergeCells count="64">
    <mergeCell ref="AQ12:AQ13"/>
    <mergeCell ref="AP11:AS11"/>
    <mergeCell ref="AR12:AR13"/>
    <mergeCell ref="O11:O13"/>
    <mergeCell ref="AE9:AJ9"/>
    <mergeCell ref="R12:S12"/>
    <mergeCell ref="T12:U12"/>
    <mergeCell ref="AL9:AM9"/>
    <mergeCell ref="W11:W13"/>
    <mergeCell ref="M11:N11"/>
    <mergeCell ref="AE11:AE13"/>
    <mergeCell ref="AL11:AL13"/>
    <mergeCell ref="Y12:Y13"/>
    <mergeCell ref="F10:AD10"/>
    <mergeCell ref="AS12:AS13"/>
    <mergeCell ref="AL7:AT7"/>
    <mergeCell ref="AL8:AS8"/>
    <mergeCell ref="AL10:AS10"/>
    <mergeCell ref="AT8:AT13"/>
    <mergeCell ref="AO11:AO13"/>
    <mergeCell ref="AM11:AM13"/>
    <mergeCell ref="AP12:AP13"/>
    <mergeCell ref="AN9:AS9"/>
    <mergeCell ref="AN11:AN13"/>
    <mergeCell ref="D22:AO22"/>
    <mergeCell ref="D7:D13"/>
    <mergeCell ref="E7:E13"/>
    <mergeCell ref="G11:G13"/>
    <mergeCell ref="K14:L14"/>
    <mergeCell ref="X12:X13"/>
    <mergeCell ref="F21:G21"/>
    <mergeCell ref="K20:L20"/>
    <mergeCell ref="AK9:AK13"/>
    <mergeCell ref="N12:N13"/>
    <mergeCell ref="F5:O5"/>
    <mergeCell ref="F7:AK7"/>
    <mergeCell ref="R11:U11"/>
    <mergeCell ref="K11:L13"/>
    <mergeCell ref="F8:F9"/>
    <mergeCell ref="AI12:AI13"/>
    <mergeCell ref="AE10:AJ10"/>
    <mergeCell ref="X11:Y11"/>
    <mergeCell ref="F11:F13"/>
    <mergeCell ref="G8:AJ8"/>
    <mergeCell ref="H12:H13"/>
    <mergeCell ref="I12:I13"/>
    <mergeCell ref="H11:I11"/>
    <mergeCell ref="AF11:AJ11"/>
    <mergeCell ref="AF12:AF13"/>
    <mergeCell ref="AG12:AG13"/>
    <mergeCell ref="AH12:AH13"/>
    <mergeCell ref="J11:J13"/>
    <mergeCell ref="V11:V13"/>
    <mergeCell ref="Q11:Q13"/>
    <mergeCell ref="G4:N4"/>
    <mergeCell ref="G9:AD9"/>
    <mergeCell ref="AA11:AD11"/>
    <mergeCell ref="Z11:Z13"/>
    <mergeCell ref="AA12:AA13"/>
    <mergeCell ref="AB12:AB13"/>
    <mergeCell ref="AC12:AC13"/>
    <mergeCell ref="AD12:AD13"/>
    <mergeCell ref="P12:P13"/>
    <mergeCell ref="M12:M13"/>
  </mergeCells>
  <phoneticPr fontId="34" type="noConversion"/>
  <printOptions horizontalCentered="1"/>
  <pageMargins left="0.19685039370078741" right="0" top="0.39370078740157483" bottom="0.19685039370078741" header="0.31496062992125984" footer="0.31496062992125984"/>
  <pageSetup paperSize="9" scale="65" orientation="landscape" r:id="rId1"/>
  <headerFooter alignWithMargins="0">
    <oddFooter>&amp;R&amp;P</oddFooter>
  </headerFooter>
  <rowBreaks count="1" manualBreakCount="1">
    <brk id="21" min="3" max="13" man="1"/>
  </rowBreaks>
  <colBreaks count="1" manualBreakCount="1">
    <brk id="14" min="3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40"/>
  <sheetViews>
    <sheetView view="pageBreakPreview" zoomScale="86" zoomScaleNormal="65" zoomScaleSheetLayoutView="86" workbookViewId="0">
      <pane xSplit="2" ySplit="6" topLeftCell="C10" activePane="bottomRight" state="frozen"/>
      <selection pane="topRight" activeCell="C1" sqref="C1"/>
      <selection pane="bottomLeft" activeCell="A8" sqref="A8"/>
      <selection pane="bottomRight" activeCell="D10" sqref="D10"/>
    </sheetView>
  </sheetViews>
  <sheetFormatPr defaultColWidth="10.6640625" defaultRowHeight="18.75"/>
  <cols>
    <col min="1" max="1" width="28.83203125" style="44" customWidth="1"/>
    <col min="2" max="2" width="49.5" style="44" customWidth="1"/>
    <col min="3" max="3" width="24.1640625" style="44" customWidth="1"/>
    <col min="4" max="4" width="21.6640625" style="44" customWidth="1"/>
    <col min="5" max="5" width="22.6640625" style="44" customWidth="1"/>
    <col min="6" max="6" width="19.6640625" style="54" hidden="1" customWidth="1"/>
    <col min="7" max="7" width="16" style="54" hidden="1" customWidth="1"/>
    <col min="8" max="8" width="20" style="44" customWidth="1"/>
    <col min="9" max="16384" width="10.6640625" style="44"/>
  </cols>
  <sheetData>
    <row r="1" spans="1:42" s="41" customFormat="1" ht="20.25" customHeight="1">
      <c r="A1" s="39"/>
      <c r="B1" s="39"/>
      <c r="C1" s="39"/>
      <c r="D1" s="40" t="s">
        <v>175</v>
      </c>
      <c r="F1" s="42"/>
      <c r="G1" s="43"/>
      <c r="H1" s="45">
        <v>1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s="41" customFormat="1" ht="92.25" customHeight="1">
      <c r="A2" s="46"/>
      <c r="B2" s="46"/>
      <c r="C2" s="388" t="s">
        <v>591</v>
      </c>
      <c r="D2" s="388"/>
      <c r="E2" s="388"/>
      <c r="F2" s="42"/>
      <c r="G2" s="4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41" customFormat="1" ht="0.6" customHeight="1">
      <c r="A3" s="46"/>
      <c r="B3" s="46"/>
      <c r="C3" s="46"/>
      <c r="D3" s="40"/>
      <c r="E3" s="44"/>
      <c r="F3" s="42"/>
      <c r="G3" s="43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41" customFormat="1" ht="37.5" customHeight="1">
      <c r="A4" s="393" t="s">
        <v>357</v>
      </c>
      <c r="B4" s="393"/>
      <c r="C4" s="393"/>
      <c r="D4" s="393"/>
      <c r="E4" s="393"/>
      <c r="F4" s="393"/>
      <c r="G4" s="4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6.5" customHeight="1">
      <c r="A5" s="48"/>
      <c r="B5" s="48"/>
      <c r="C5" s="48"/>
      <c r="D5" s="48"/>
      <c r="E5" s="49" t="s">
        <v>134</v>
      </c>
      <c r="F5" s="50"/>
      <c r="G5" s="51"/>
    </row>
    <row r="6" spans="1:42" ht="79.150000000000006" customHeight="1">
      <c r="A6" s="144" t="s">
        <v>135</v>
      </c>
      <c r="B6" s="144" t="s">
        <v>136</v>
      </c>
      <c r="C6" s="144" t="s">
        <v>97</v>
      </c>
      <c r="D6" s="144" t="s">
        <v>137</v>
      </c>
      <c r="E6" s="144" t="s">
        <v>138</v>
      </c>
      <c r="F6" s="50"/>
      <c r="G6" s="51"/>
    </row>
    <row r="7" spans="1:42" s="54" customFormat="1" ht="180" customHeight="1">
      <c r="A7" s="352" t="s">
        <v>291</v>
      </c>
      <c r="B7" s="147" t="s">
        <v>300</v>
      </c>
      <c r="C7" s="188">
        <v>346700</v>
      </c>
      <c r="D7" s="188">
        <v>346700</v>
      </c>
      <c r="E7" s="188"/>
      <c r="F7" s="53"/>
      <c r="G7" s="53"/>
      <c r="H7" s="52"/>
    </row>
    <row r="8" spans="1:42" s="54" customFormat="1" ht="94.9" customHeight="1">
      <c r="A8" s="326"/>
      <c r="B8" s="147" t="s">
        <v>180</v>
      </c>
      <c r="C8" s="188">
        <v>200000</v>
      </c>
      <c r="D8" s="188">
        <v>200000</v>
      </c>
      <c r="E8" s="188"/>
      <c r="F8" s="53"/>
      <c r="G8" s="53"/>
      <c r="H8" s="52"/>
    </row>
    <row r="9" spans="1:42" s="54" customFormat="1" ht="44.45" customHeight="1">
      <c r="A9" s="327"/>
      <c r="B9" s="147" t="s">
        <v>97</v>
      </c>
      <c r="C9" s="188">
        <f>C7+C8</f>
        <v>546700</v>
      </c>
      <c r="D9" s="188">
        <f>D7+D8</f>
        <v>546700</v>
      </c>
      <c r="E9" s="188">
        <f>E7+E8</f>
        <v>0</v>
      </c>
      <c r="F9" s="53"/>
      <c r="G9" s="53"/>
      <c r="H9" s="52"/>
    </row>
    <row r="10" spans="1:42" s="54" customFormat="1" ht="67.900000000000006" customHeight="1">
      <c r="A10" s="394" t="s">
        <v>44</v>
      </c>
      <c r="B10" s="147" t="s">
        <v>560</v>
      </c>
      <c r="C10" s="188">
        <v>56000</v>
      </c>
      <c r="D10" s="188"/>
      <c r="E10" s="188">
        <v>56000</v>
      </c>
      <c r="F10" s="53"/>
      <c r="G10" s="53"/>
      <c r="H10" s="52"/>
    </row>
    <row r="11" spans="1:42" s="54" customFormat="1" ht="45" customHeight="1">
      <c r="A11" s="395"/>
      <c r="B11" s="147" t="s">
        <v>97</v>
      </c>
      <c r="C11" s="188">
        <f>C10</f>
        <v>56000</v>
      </c>
      <c r="D11" s="188">
        <f>D10</f>
        <v>0</v>
      </c>
      <c r="E11" s="188">
        <f>E10</f>
        <v>56000</v>
      </c>
      <c r="F11" s="53"/>
      <c r="G11" s="53"/>
      <c r="H11" s="52"/>
    </row>
    <row r="12" spans="1:42" s="54" customFormat="1" ht="50.25" customHeight="1">
      <c r="A12" s="391" t="s">
        <v>248</v>
      </c>
      <c r="B12" s="392"/>
      <c r="C12" s="189">
        <f>C9+C11</f>
        <v>602700</v>
      </c>
      <c r="D12" s="189">
        <f>D9+D11</f>
        <v>546700</v>
      </c>
      <c r="E12" s="189">
        <f>E9+E11</f>
        <v>56000</v>
      </c>
      <c r="F12" s="53"/>
      <c r="G12" s="53"/>
      <c r="H12" s="52"/>
    </row>
    <row r="13" spans="1:42" s="54" customFormat="1">
      <c r="A13" s="44"/>
      <c r="B13" s="44"/>
      <c r="C13" s="56"/>
      <c r="D13" s="56"/>
      <c r="E13" s="56"/>
      <c r="F13" s="53"/>
      <c r="G13" s="53"/>
      <c r="H13" s="52"/>
    </row>
    <row r="14" spans="1:42" s="54" customFormat="1">
      <c r="A14" s="390" t="s">
        <v>64</v>
      </c>
      <c r="B14" s="390"/>
      <c r="C14" s="69"/>
      <c r="D14" s="389" t="s">
        <v>65</v>
      </c>
      <c r="E14" s="389"/>
      <c r="F14" s="53"/>
      <c r="G14" s="53"/>
      <c r="H14" s="52"/>
    </row>
    <row r="15" spans="1:42" s="54" customFormat="1">
      <c r="A15" s="44"/>
      <c r="B15" s="44"/>
      <c r="C15" s="56"/>
      <c r="D15" s="56"/>
      <c r="E15" s="56"/>
      <c r="F15" s="53"/>
      <c r="G15" s="53"/>
      <c r="H15" s="52"/>
    </row>
    <row r="16" spans="1:42" s="54" customFormat="1">
      <c r="A16" s="44"/>
      <c r="B16" s="44"/>
      <c r="C16" s="56"/>
      <c r="D16" s="56"/>
      <c r="E16" s="56"/>
      <c r="F16" s="53"/>
      <c r="G16" s="53"/>
      <c r="H16" s="52"/>
    </row>
    <row r="17" spans="1:12" s="54" customFormat="1">
      <c r="A17" s="44"/>
      <c r="B17" s="44"/>
      <c r="C17" s="56"/>
      <c r="D17" s="56"/>
      <c r="E17" s="56"/>
      <c r="F17" s="53"/>
      <c r="G17" s="53"/>
      <c r="H17" s="52"/>
    </row>
    <row r="18" spans="1:12" s="54" customFormat="1" ht="31.5" customHeight="1">
      <c r="A18" s="44"/>
      <c r="B18" s="44"/>
      <c r="C18" s="56"/>
      <c r="D18" s="56"/>
      <c r="E18" s="56"/>
      <c r="F18" s="53"/>
      <c r="G18" s="53"/>
      <c r="H18" s="52"/>
    </row>
    <row r="19" spans="1:12">
      <c r="A19" s="55"/>
      <c r="B19" s="55"/>
      <c r="C19" s="61"/>
      <c r="D19" s="61"/>
      <c r="E19" s="61"/>
      <c r="F19" s="53"/>
      <c r="G19" s="53"/>
      <c r="H19" s="52"/>
    </row>
    <row r="20" spans="1:12">
      <c r="A20" s="54"/>
      <c r="B20" s="54"/>
      <c r="C20" s="62"/>
      <c r="D20" s="62"/>
      <c r="E20" s="62"/>
      <c r="H20" s="57"/>
    </row>
    <row r="21" spans="1:12" ht="56.25" customHeight="1">
      <c r="A21" s="54"/>
      <c r="B21" s="54"/>
      <c r="C21" s="62"/>
      <c r="D21" s="62"/>
      <c r="E21" s="62"/>
      <c r="G21" s="59"/>
      <c r="H21" s="59"/>
      <c r="I21" s="59"/>
      <c r="J21" s="60"/>
      <c r="K21" s="59"/>
      <c r="L21" s="58"/>
    </row>
    <row r="22" spans="1:12">
      <c r="A22" s="54"/>
      <c r="B22" s="54"/>
      <c r="C22" s="62"/>
      <c r="D22" s="62"/>
      <c r="E22" s="62"/>
      <c r="H22" s="57"/>
    </row>
    <row r="23" spans="1:12">
      <c r="A23" s="54"/>
      <c r="B23" s="54"/>
      <c r="C23" s="62"/>
      <c r="D23" s="62"/>
      <c r="E23" s="62"/>
      <c r="H23" s="57"/>
    </row>
    <row r="24" spans="1:12">
      <c r="A24" s="54"/>
      <c r="B24" s="54"/>
      <c r="C24" s="62"/>
      <c r="D24" s="62"/>
      <c r="E24" s="62"/>
      <c r="H24" s="57"/>
    </row>
    <row r="25" spans="1:12">
      <c r="A25" s="54"/>
      <c r="B25" s="54"/>
      <c r="C25" s="62"/>
      <c r="D25" s="62"/>
      <c r="E25" s="62"/>
      <c r="H25" s="57"/>
    </row>
    <row r="26" spans="1:12" s="55" customFormat="1">
      <c r="A26" s="54"/>
      <c r="B26" s="54"/>
      <c r="C26" s="62"/>
      <c r="D26" s="62"/>
      <c r="E26" s="62"/>
    </row>
    <row r="27" spans="1:12" s="54" customFormat="1">
      <c r="C27" s="62"/>
      <c r="D27" s="62"/>
      <c r="E27" s="62"/>
    </row>
    <row r="28" spans="1:12" s="54" customFormat="1">
      <c r="C28" s="62"/>
      <c r="D28" s="62"/>
      <c r="E28" s="62"/>
    </row>
    <row r="29" spans="1:12" s="54" customFormat="1">
      <c r="C29" s="62"/>
      <c r="D29" s="62"/>
      <c r="E29" s="62"/>
    </row>
    <row r="30" spans="1:12" s="54" customFormat="1">
      <c r="C30" s="62"/>
      <c r="D30" s="62"/>
      <c r="E30" s="62"/>
    </row>
    <row r="31" spans="1:12" s="54" customFormat="1">
      <c r="C31" s="62"/>
      <c r="D31" s="62"/>
      <c r="E31" s="62"/>
    </row>
    <row r="32" spans="1:12" s="54" customFormat="1">
      <c r="C32" s="62"/>
      <c r="D32" s="62"/>
      <c r="E32" s="62"/>
    </row>
    <row r="33" spans="1:7" s="54" customFormat="1">
      <c r="A33" s="64"/>
      <c r="B33" s="64"/>
      <c r="C33" s="63"/>
      <c r="D33" s="63"/>
      <c r="E33" s="63"/>
    </row>
    <row r="34" spans="1:7" s="54" customFormat="1">
      <c r="A34" s="44"/>
      <c r="B34" s="44"/>
      <c r="C34" s="63"/>
      <c r="D34" s="63"/>
      <c r="E34" s="63"/>
    </row>
    <row r="35" spans="1:7" s="54" customFormat="1">
      <c r="A35" s="44"/>
      <c r="B35" s="44"/>
      <c r="C35" s="44"/>
      <c r="D35" s="44"/>
      <c r="E35" s="44"/>
    </row>
    <row r="36" spans="1:7" s="54" customFormat="1">
      <c r="A36" s="44"/>
      <c r="B36" s="44"/>
      <c r="C36" s="44"/>
      <c r="D36" s="44"/>
      <c r="E36" s="44"/>
    </row>
    <row r="37" spans="1:7" s="54" customFormat="1">
      <c r="A37" s="44"/>
      <c r="B37" s="44"/>
      <c r="C37" s="44"/>
      <c r="D37" s="44"/>
      <c r="E37" s="44"/>
    </row>
    <row r="38" spans="1:7" s="54" customFormat="1">
      <c r="A38" s="44"/>
      <c r="B38" s="44"/>
      <c r="C38" s="44"/>
      <c r="D38" s="44"/>
      <c r="E38" s="44"/>
    </row>
    <row r="39" spans="1:7" s="54" customFormat="1">
      <c r="A39" s="44"/>
      <c r="B39" s="44"/>
      <c r="C39" s="44"/>
      <c r="D39" s="44"/>
      <c r="E39" s="44"/>
    </row>
    <row r="40" spans="1:7" s="64" customFormat="1">
      <c r="A40" s="44"/>
      <c r="B40" s="44"/>
      <c r="C40" s="44"/>
      <c r="D40" s="44"/>
      <c r="E40" s="44"/>
      <c r="F40" s="54"/>
      <c r="G40" s="54"/>
    </row>
  </sheetData>
  <mergeCells count="7">
    <mergeCell ref="C2:E2"/>
    <mergeCell ref="D14:E14"/>
    <mergeCell ref="A14:B14"/>
    <mergeCell ref="A12:B12"/>
    <mergeCell ref="A4:F4"/>
    <mergeCell ref="A10:A11"/>
    <mergeCell ref="A7:A9"/>
  </mergeCells>
  <phoneticPr fontId="18" type="noConversion"/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10" workbookViewId="0">
      <selection activeCell="H3" sqref="H3"/>
    </sheetView>
  </sheetViews>
  <sheetFormatPr defaultRowHeight="12.75"/>
  <cols>
    <col min="1" max="1" width="6.6640625" customWidth="1"/>
    <col min="2" max="2" width="38.1640625" customWidth="1"/>
    <col min="3" max="3" width="16.6640625" customWidth="1"/>
    <col min="4" max="4" width="16.33203125" customWidth="1"/>
    <col min="5" max="5" width="14.83203125" customWidth="1"/>
  </cols>
  <sheetData>
    <row r="1" spans="1:5" ht="16.5">
      <c r="A1" s="39"/>
      <c r="B1" s="39"/>
      <c r="C1" s="260"/>
      <c r="D1" s="261" t="s">
        <v>365</v>
      </c>
      <c r="E1" s="262"/>
    </row>
    <row r="2" spans="1:5" ht="93.6" customHeight="1">
      <c r="A2" s="46"/>
      <c r="B2" s="46"/>
      <c r="C2" s="397" t="s">
        <v>591</v>
      </c>
      <c r="D2" s="397"/>
      <c r="E2" s="397"/>
    </row>
    <row r="3" spans="1:5" ht="73.150000000000006" customHeight="1">
      <c r="A3" s="396" t="s">
        <v>427</v>
      </c>
      <c r="B3" s="396"/>
      <c r="C3" s="396"/>
      <c r="D3" s="396"/>
      <c r="E3" s="396"/>
    </row>
    <row r="4" spans="1:5" ht="22.5">
      <c r="A4" s="48"/>
      <c r="B4" s="48"/>
      <c r="C4" s="48"/>
      <c r="D4" s="48"/>
      <c r="E4" s="49" t="s">
        <v>134</v>
      </c>
    </row>
    <row r="5" spans="1:5" ht="31.5">
      <c r="A5" s="248" t="s">
        <v>366</v>
      </c>
      <c r="B5" s="248" t="s">
        <v>367</v>
      </c>
      <c r="C5" s="249" t="s">
        <v>97</v>
      </c>
      <c r="D5" s="249" t="s">
        <v>137</v>
      </c>
      <c r="E5" s="249" t="s">
        <v>138</v>
      </c>
    </row>
    <row r="6" spans="1:5" ht="121.9" customHeight="1">
      <c r="A6" s="250">
        <v>1</v>
      </c>
      <c r="B6" s="251" t="s">
        <v>368</v>
      </c>
      <c r="C6" s="252">
        <v>30000</v>
      </c>
      <c r="D6" s="252">
        <v>30000</v>
      </c>
      <c r="E6" s="252"/>
    </row>
    <row r="7" spans="1:5" ht="15.75">
      <c r="A7" s="248"/>
      <c r="B7" s="253" t="s">
        <v>369</v>
      </c>
      <c r="C7" s="254"/>
      <c r="D7" s="254"/>
      <c r="E7" s="254"/>
    </row>
    <row r="8" spans="1:5" ht="107.45" customHeight="1">
      <c r="A8" s="255" t="s">
        <v>370</v>
      </c>
      <c r="B8" s="253" t="s">
        <v>371</v>
      </c>
      <c r="C8" s="254">
        <v>30000</v>
      </c>
      <c r="D8" s="254">
        <v>30000</v>
      </c>
      <c r="E8" s="254"/>
    </row>
    <row r="9" spans="1:5" ht="126">
      <c r="A9" s="250">
        <v>2</v>
      </c>
      <c r="B9" s="256" t="s">
        <v>372</v>
      </c>
      <c r="C9" s="257">
        <f>C11+C12</f>
        <v>30000</v>
      </c>
      <c r="D9" s="257">
        <f>D11+D12</f>
        <v>30000</v>
      </c>
      <c r="E9" s="257"/>
    </row>
    <row r="10" spans="1:5" ht="15.75">
      <c r="A10" s="255"/>
      <c r="B10" s="253" t="s">
        <v>369</v>
      </c>
      <c r="C10" s="258"/>
      <c r="D10" s="254"/>
      <c r="E10" s="254"/>
    </row>
    <row r="11" spans="1:5" ht="94.5">
      <c r="A11" s="255" t="s">
        <v>374</v>
      </c>
      <c r="B11" s="249" t="s">
        <v>376</v>
      </c>
      <c r="C11" s="258">
        <v>20000</v>
      </c>
      <c r="D11" s="254">
        <v>20000</v>
      </c>
      <c r="E11" s="254"/>
    </row>
    <row r="12" spans="1:5" ht="55.9" customHeight="1">
      <c r="A12" s="255" t="s">
        <v>375</v>
      </c>
      <c r="B12" s="259" t="s">
        <v>373</v>
      </c>
      <c r="C12" s="258">
        <v>10000</v>
      </c>
      <c r="D12" s="254">
        <v>10000</v>
      </c>
      <c r="E12" s="254"/>
    </row>
    <row r="13" spans="1:5" ht="63.6" customHeight="1">
      <c r="A13" s="277" t="s">
        <v>54</v>
      </c>
      <c r="B13" s="278" t="s">
        <v>385</v>
      </c>
      <c r="C13" s="257">
        <v>19085</v>
      </c>
      <c r="D13" s="252">
        <v>19085</v>
      </c>
      <c r="E13" s="252"/>
    </row>
    <row r="14" spans="1:5" ht="35.450000000000003" customHeight="1">
      <c r="A14" s="255"/>
      <c r="B14" s="253" t="s">
        <v>369</v>
      </c>
      <c r="C14" s="258"/>
      <c r="D14" s="254"/>
      <c r="E14" s="254"/>
    </row>
    <row r="15" spans="1:5" ht="129.6" customHeight="1">
      <c r="A15" s="255"/>
      <c r="B15" s="259" t="s">
        <v>459</v>
      </c>
      <c r="C15" s="258">
        <v>19085</v>
      </c>
      <c r="D15" s="254">
        <v>19085</v>
      </c>
      <c r="E15" s="254"/>
    </row>
    <row r="16" spans="1:5" ht="15.75">
      <c r="A16" s="248"/>
      <c r="B16" s="256" t="s">
        <v>139</v>
      </c>
      <c r="C16" s="257">
        <f>C6+C9+C13</f>
        <v>79085</v>
      </c>
      <c r="D16" s="257">
        <f>D6+D9+D13</f>
        <v>79085</v>
      </c>
      <c r="E16" s="257">
        <f>E6+E9+E13</f>
        <v>0</v>
      </c>
    </row>
    <row r="17" spans="1:5" ht="18.75">
      <c r="A17" s="44"/>
      <c r="B17" s="44"/>
      <c r="C17" s="56"/>
      <c r="D17" s="56"/>
      <c r="E17" s="56"/>
    </row>
    <row r="18" spans="1:5" ht="18.75">
      <c r="A18" s="390" t="s">
        <v>64</v>
      </c>
      <c r="B18" s="390"/>
      <c r="C18" s="69"/>
      <c r="D18" s="389" t="s">
        <v>65</v>
      </c>
      <c r="E18" s="389"/>
    </row>
  </sheetData>
  <mergeCells count="4">
    <mergeCell ref="A3:E3"/>
    <mergeCell ref="A18:B18"/>
    <mergeCell ref="D18:E18"/>
    <mergeCell ref="C2:E2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opLeftCell="B22" workbookViewId="0">
      <selection activeCell="E6" sqref="E6:E7"/>
    </sheetView>
  </sheetViews>
  <sheetFormatPr defaultRowHeight="12.75"/>
  <cols>
    <col min="1" max="1" width="14.6640625" customWidth="1"/>
    <col min="2" max="2" width="14.1640625" customWidth="1"/>
    <col min="3" max="3" width="12.1640625" customWidth="1"/>
    <col min="4" max="4" width="39.1640625" customWidth="1"/>
    <col min="5" max="5" width="43.1640625" customWidth="1"/>
    <col min="6" max="6" width="23.1640625" customWidth="1"/>
    <col min="7" max="7" width="17" customWidth="1"/>
    <col min="8" max="8" width="22.1640625" customWidth="1"/>
    <col min="9" max="9" width="21.6640625" customWidth="1"/>
  </cols>
  <sheetData>
    <row r="1" spans="1:9" ht="12.75" customHeight="1">
      <c r="F1" s="400" t="s">
        <v>592</v>
      </c>
      <c r="G1" s="338"/>
      <c r="H1" s="338"/>
      <c r="I1" s="338"/>
    </row>
    <row r="2" spans="1:9">
      <c r="F2" s="338"/>
      <c r="G2" s="338"/>
      <c r="H2" s="338"/>
      <c r="I2" s="338"/>
    </row>
    <row r="3" spans="1:9" ht="36.75" customHeight="1">
      <c r="F3" s="338"/>
      <c r="G3" s="338"/>
      <c r="H3" s="338"/>
      <c r="I3" s="338"/>
    </row>
    <row r="4" spans="1:9" ht="18" customHeight="1">
      <c r="A4" s="405" t="s">
        <v>297</v>
      </c>
      <c r="B4" s="405"/>
      <c r="C4" s="405"/>
      <c r="D4" s="405"/>
      <c r="E4" s="405"/>
      <c r="F4" s="405"/>
      <c r="G4" s="405"/>
      <c r="H4" s="405"/>
      <c r="I4" s="405"/>
    </row>
    <row r="5" spans="1:9" ht="18.75">
      <c r="A5" s="140"/>
      <c r="B5" s="140"/>
      <c r="C5" s="140"/>
      <c r="D5" s="140"/>
      <c r="E5" s="140"/>
      <c r="F5" s="140"/>
      <c r="G5" s="140"/>
      <c r="H5" s="140"/>
      <c r="I5" s="141" t="s">
        <v>141</v>
      </c>
    </row>
    <row r="6" spans="1:9" ht="12.75" customHeight="1">
      <c r="A6" s="398" t="s">
        <v>45</v>
      </c>
      <c r="B6" s="398" t="s">
        <v>46</v>
      </c>
      <c r="C6" s="398" t="s">
        <v>47</v>
      </c>
      <c r="D6" s="401" t="s">
        <v>48</v>
      </c>
      <c r="E6" s="403" t="s">
        <v>55</v>
      </c>
      <c r="F6" s="403" t="s">
        <v>56</v>
      </c>
      <c r="G6" s="403" t="s">
        <v>57</v>
      </c>
      <c r="H6" s="403" t="s">
        <v>58</v>
      </c>
      <c r="I6" s="403" t="s">
        <v>59</v>
      </c>
    </row>
    <row r="7" spans="1:9" ht="119.45" customHeight="1">
      <c r="A7" s="399"/>
      <c r="B7" s="399"/>
      <c r="C7" s="399"/>
      <c r="D7" s="402"/>
      <c r="E7" s="404"/>
      <c r="F7" s="404"/>
      <c r="G7" s="404"/>
      <c r="H7" s="404"/>
      <c r="I7" s="404"/>
    </row>
    <row r="8" spans="1:9" ht="16.5" customHeight="1">
      <c r="A8" s="160" t="s">
        <v>52</v>
      </c>
      <c r="B8" s="160" t="s">
        <v>53</v>
      </c>
      <c r="C8" s="160" t="s">
        <v>54</v>
      </c>
      <c r="D8" s="145">
        <v>4</v>
      </c>
      <c r="E8" s="165">
        <v>5</v>
      </c>
      <c r="F8" s="165">
        <v>6</v>
      </c>
      <c r="G8" s="165">
        <v>7</v>
      </c>
      <c r="H8" s="165">
        <v>8</v>
      </c>
      <c r="I8" s="149">
        <v>9</v>
      </c>
    </row>
    <row r="9" spans="1:9" ht="30" customHeight="1">
      <c r="A9" s="179" t="s">
        <v>111</v>
      </c>
      <c r="B9" s="180"/>
      <c r="C9" s="181"/>
      <c r="D9" s="166" t="s">
        <v>359</v>
      </c>
      <c r="E9" s="145"/>
      <c r="F9" s="227"/>
      <c r="G9" s="227"/>
      <c r="H9" s="227">
        <f>H10</f>
        <v>21419146</v>
      </c>
      <c r="I9" s="227"/>
    </row>
    <row r="10" spans="1:9" ht="25.9" customHeight="1">
      <c r="A10" s="179" t="s">
        <v>103</v>
      </c>
      <c r="B10" s="180"/>
      <c r="C10" s="181"/>
      <c r="D10" s="166" t="s">
        <v>359</v>
      </c>
      <c r="E10" s="145"/>
      <c r="F10" s="227"/>
      <c r="G10" s="227"/>
      <c r="H10" s="227">
        <f>H11+H12+H13+H14+H15+H16+H17+H18+H19+H20+H21</f>
        <v>21419146</v>
      </c>
      <c r="I10" s="227"/>
    </row>
    <row r="11" spans="1:9" ht="55.15" customHeight="1">
      <c r="A11" s="267" t="s">
        <v>446</v>
      </c>
      <c r="B11" s="267" t="s">
        <v>447</v>
      </c>
      <c r="C11" s="268" t="s">
        <v>239</v>
      </c>
      <c r="D11" s="268" t="s">
        <v>448</v>
      </c>
      <c r="E11" s="145" t="s">
        <v>451</v>
      </c>
      <c r="F11" s="227"/>
      <c r="G11" s="227"/>
      <c r="H11" s="227">
        <v>26490</v>
      </c>
      <c r="I11" s="227"/>
    </row>
    <row r="12" spans="1:9" ht="126.6" customHeight="1">
      <c r="A12" s="267">
        <v>117310</v>
      </c>
      <c r="B12" s="267">
        <v>7310</v>
      </c>
      <c r="C12" s="268">
        <v>443</v>
      </c>
      <c r="D12" s="268" t="s">
        <v>514</v>
      </c>
      <c r="E12" s="145" t="s">
        <v>562</v>
      </c>
      <c r="F12" s="227"/>
      <c r="G12" s="227"/>
      <c r="H12" s="227">
        <v>60000</v>
      </c>
      <c r="I12" s="227"/>
    </row>
    <row r="13" spans="1:9" ht="73.900000000000006" customHeight="1">
      <c r="A13" s="183" t="s">
        <v>388</v>
      </c>
      <c r="B13" s="184">
        <v>7330</v>
      </c>
      <c r="C13" s="183" t="s">
        <v>239</v>
      </c>
      <c r="D13" s="228" t="s">
        <v>387</v>
      </c>
      <c r="E13" s="226" t="s">
        <v>389</v>
      </c>
      <c r="F13" s="227"/>
      <c r="G13" s="227"/>
      <c r="H13" s="227">
        <v>300000</v>
      </c>
      <c r="I13" s="227"/>
    </row>
    <row r="14" spans="1:9" ht="73.150000000000006" customHeight="1">
      <c r="A14" s="183"/>
      <c r="B14" s="184"/>
      <c r="C14" s="274"/>
      <c r="D14" s="274"/>
      <c r="E14" s="145" t="s">
        <v>561</v>
      </c>
      <c r="F14" s="227"/>
      <c r="G14" s="227"/>
      <c r="H14" s="227">
        <v>35000</v>
      </c>
      <c r="I14" s="227"/>
    </row>
    <row r="15" spans="1:9" ht="93.6" customHeight="1">
      <c r="A15" s="267" t="s">
        <v>515</v>
      </c>
      <c r="B15" s="267" t="s">
        <v>516</v>
      </c>
      <c r="C15" s="268" t="s">
        <v>284</v>
      </c>
      <c r="D15" s="268" t="s">
        <v>517</v>
      </c>
      <c r="E15" s="145" t="s">
        <v>563</v>
      </c>
      <c r="F15" s="227"/>
      <c r="G15" s="227"/>
      <c r="H15" s="227">
        <v>1371816</v>
      </c>
      <c r="I15" s="227"/>
    </row>
    <row r="16" spans="1:9" ht="73.150000000000006" customHeight="1">
      <c r="A16" s="183"/>
      <c r="B16" s="184"/>
      <c r="C16" s="274"/>
      <c r="D16" s="274"/>
      <c r="E16" s="145" t="s">
        <v>564</v>
      </c>
      <c r="F16" s="227"/>
      <c r="G16" s="227"/>
      <c r="H16" s="227">
        <v>2037525</v>
      </c>
      <c r="I16" s="227"/>
    </row>
    <row r="17" spans="1:9" ht="85.15" customHeight="1">
      <c r="A17" s="183"/>
      <c r="B17" s="184"/>
      <c r="C17" s="274"/>
      <c r="D17" s="274"/>
      <c r="E17" s="145" t="s">
        <v>565</v>
      </c>
      <c r="F17" s="227"/>
      <c r="G17" s="227"/>
      <c r="H17" s="227">
        <v>1284587</v>
      </c>
      <c r="I17" s="227"/>
    </row>
    <row r="18" spans="1:9" ht="81.599999999999994" customHeight="1">
      <c r="A18" s="183"/>
      <c r="B18" s="184"/>
      <c r="C18" s="274"/>
      <c r="D18" s="274"/>
      <c r="E18" s="145" t="s">
        <v>566</v>
      </c>
      <c r="F18" s="227"/>
      <c r="G18" s="227"/>
      <c r="H18" s="227">
        <v>1528369</v>
      </c>
      <c r="I18" s="227"/>
    </row>
    <row r="19" spans="1:9" ht="73.150000000000006" customHeight="1">
      <c r="A19" s="183"/>
      <c r="B19" s="184"/>
      <c r="C19" s="274"/>
      <c r="D19" s="274"/>
      <c r="E19" s="145" t="s">
        <v>567</v>
      </c>
      <c r="F19" s="227"/>
      <c r="G19" s="227"/>
      <c r="H19" s="227">
        <v>970068</v>
      </c>
      <c r="I19" s="227"/>
    </row>
    <row r="20" spans="1:9" ht="73.150000000000006" customHeight="1">
      <c r="A20" s="183"/>
      <c r="B20" s="184"/>
      <c r="C20" s="274"/>
      <c r="D20" s="274"/>
      <c r="E20" s="145" t="s">
        <v>568</v>
      </c>
      <c r="F20" s="227"/>
      <c r="G20" s="227"/>
      <c r="H20" s="227">
        <v>105291</v>
      </c>
      <c r="I20" s="227"/>
    </row>
    <row r="21" spans="1:9" ht="62.45" customHeight="1">
      <c r="A21" s="183" t="s">
        <v>74</v>
      </c>
      <c r="B21" s="184">
        <v>7640</v>
      </c>
      <c r="C21" s="241" t="s">
        <v>76</v>
      </c>
      <c r="D21" s="241" t="s">
        <v>77</v>
      </c>
      <c r="E21" s="145" t="s">
        <v>408</v>
      </c>
      <c r="F21" s="227"/>
      <c r="G21" s="227"/>
      <c r="H21" s="227">
        <v>13700000</v>
      </c>
      <c r="I21" s="227"/>
    </row>
    <row r="22" spans="1:9" ht="39" customHeight="1">
      <c r="A22" s="185" t="s">
        <v>221</v>
      </c>
      <c r="B22" s="180"/>
      <c r="C22" s="181"/>
      <c r="D22" s="182" t="s">
        <v>182</v>
      </c>
      <c r="E22" s="145"/>
      <c r="F22" s="227"/>
      <c r="G22" s="227"/>
      <c r="H22" s="227">
        <f>H24+H25+H26</f>
        <v>10384664</v>
      </c>
      <c r="I22" s="227"/>
    </row>
    <row r="23" spans="1:9" ht="44.45" customHeight="1">
      <c r="A23" s="185" t="s">
        <v>222</v>
      </c>
      <c r="B23" s="180"/>
      <c r="C23" s="181"/>
      <c r="D23" s="182" t="s">
        <v>182</v>
      </c>
      <c r="E23" s="145"/>
      <c r="F23" s="227"/>
      <c r="G23" s="227"/>
      <c r="H23" s="227">
        <f>H22</f>
        <v>10384664</v>
      </c>
      <c r="I23" s="227"/>
    </row>
    <row r="24" spans="1:9" ht="95.25" customHeight="1">
      <c r="A24" s="275" t="s">
        <v>455</v>
      </c>
      <c r="B24" s="275" t="s">
        <v>456</v>
      </c>
      <c r="C24" s="276" t="s">
        <v>239</v>
      </c>
      <c r="D24" s="276" t="s">
        <v>457</v>
      </c>
      <c r="E24" s="145" t="s">
        <v>458</v>
      </c>
      <c r="F24" s="227"/>
      <c r="G24" s="227"/>
      <c r="H24" s="227">
        <v>1264020</v>
      </c>
      <c r="I24" s="227"/>
    </row>
    <row r="25" spans="1:9" ht="95.25" customHeight="1">
      <c r="A25" s="267" t="s">
        <v>518</v>
      </c>
      <c r="B25" s="267" t="s">
        <v>516</v>
      </c>
      <c r="C25" s="268" t="s">
        <v>284</v>
      </c>
      <c r="D25" s="268" t="s">
        <v>517</v>
      </c>
      <c r="E25" s="145" t="s">
        <v>569</v>
      </c>
      <c r="F25" s="227"/>
      <c r="G25" s="227"/>
      <c r="H25" s="227">
        <v>4926961</v>
      </c>
      <c r="I25" s="227"/>
    </row>
    <row r="26" spans="1:9" ht="95.25" customHeight="1">
      <c r="A26" s="275"/>
      <c r="B26" s="275"/>
      <c r="C26" s="276"/>
      <c r="D26" s="276"/>
      <c r="E26" s="145" t="s">
        <v>570</v>
      </c>
      <c r="F26" s="227"/>
      <c r="G26" s="227"/>
      <c r="H26" s="227">
        <v>4193683</v>
      </c>
      <c r="I26" s="227"/>
    </row>
    <row r="27" spans="1:9" ht="21.6" customHeight="1">
      <c r="A27" s="158"/>
      <c r="B27" s="158"/>
      <c r="C27" s="158"/>
      <c r="D27" s="158" t="s">
        <v>97</v>
      </c>
      <c r="E27" s="158"/>
      <c r="F27" s="229"/>
      <c r="G27" s="229"/>
      <c r="H27" s="229">
        <f>H9+H22</f>
        <v>31803810</v>
      </c>
      <c r="I27" s="229"/>
    </row>
    <row r="29" spans="1:9" ht="18.75">
      <c r="D29" s="135" t="s">
        <v>64</v>
      </c>
      <c r="E29" s="135"/>
      <c r="F29" s="135"/>
      <c r="G29" s="135"/>
      <c r="H29" s="135" t="s">
        <v>65</v>
      </c>
    </row>
    <row r="30" spans="1:9" ht="18.75">
      <c r="D30" s="135"/>
      <c r="E30" s="135"/>
      <c r="F30" s="135"/>
      <c r="G30" s="135"/>
      <c r="H30" s="135"/>
    </row>
  </sheetData>
  <mergeCells count="11">
    <mergeCell ref="A6:A7"/>
    <mergeCell ref="B6:B7"/>
    <mergeCell ref="C6:C7"/>
    <mergeCell ref="F1:I3"/>
    <mergeCell ref="D6:D7"/>
    <mergeCell ref="E6:E7"/>
    <mergeCell ref="F6:F7"/>
    <mergeCell ref="G6:G7"/>
    <mergeCell ref="H6:H7"/>
    <mergeCell ref="A4:I4"/>
    <mergeCell ref="I6:I7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view="pageBreakPreview" topLeftCell="B16" zoomScale="75" zoomScaleNormal="100" zoomScaleSheetLayoutView="100" workbookViewId="0">
      <selection activeCell="G4" sqref="G4"/>
    </sheetView>
  </sheetViews>
  <sheetFormatPr defaultColWidth="9.1640625" defaultRowHeight="12.75"/>
  <cols>
    <col min="1" max="1" width="3.83203125" style="3" hidden="1" customWidth="1"/>
    <col min="2" max="2" width="16.5" style="28" customWidth="1"/>
    <col min="3" max="3" width="15.5" style="28" customWidth="1"/>
    <col min="4" max="4" width="17.83203125" style="28" customWidth="1"/>
    <col min="5" max="5" width="54" style="3" customWidth="1"/>
    <col min="6" max="6" width="47.1640625" style="3" customWidth="1"/>
    <col min="7" max="7" width="24.5" style="3" customWidth="1"/>
    <col min="8" max="9" width="21.1640625" style="3" customWidth="1"/>
    <col min="10" max="10" width="16.1640625" style="2" customWidth="1"/>
    <col min="11" max="11" width="19.1640625" style="2" customWidth="1"/>
    <col min="12" max="12" width="0.1640625" style="2" customWidth="1"/>
    <col min="13" max="13" width="9.1640625" style="2" hidden="1" customWidth="1"/>
    <col min="14" max="15" width="9.1640625" style="2"/>
    <col min="16" max="16" width="18.5" style="2" customWidth="1"/>
    <col min="17" max="16384" width="9.1640625" style="2"/>
  </cols>
  <sheetData>
    <row r="1" spans="1:11" s="24" customFormat="1" ht="13.5" customHeight="1">
      <c r="A1" s="23"/>
      <c r="B1" s="409"/>
      <c r="C1" s="409"/>
      <c r="D1" s="409"/>
      <c r="E1" s="409"/>
      <c r="F1" s="409"/>
      <c r="G1" s="409"/>
      <c r="H1" s="409"/>
      <c r="I1" s="409"/>
    </row>
    <row r="2" spans="1:11" ht="72.75" customHeight="1">
      <c r="E2" s="1"/>
      <c r="G2" s="410" t="s">
        <v>593</v>
      </c>
      <c r="H2" s="410"/>
      <c r="I2" s="410"/>
    </row>
    <row r="3" spans="1:11" ht="61.5" customHeight="1">
      <c r="A3" s="1"/>
      <c r="B3" s="411" t="s">
        <v>358</v>
      </c>
      <c r="C3" s="412"/>
      <c r="D3" s="412"/>
      <c r="E3" s="412"/>
      <c r="F3" s="412"/>
      <c r="G3" s="412"/>
      <c r="H3" s="412"/>
      <c r="I3" s="412"/>
    </row>
    <row r="4" spans="1:11" ht="18.75">
      <c r="B4" s="29"/>
      <c r="C4" s="30"/>
      <c r="D4" s="30"/>
      <c r="E4" s="4"/>
      <c r="F4" s="36"/>
      <c r="G4" s="36"/>
      <c r="H4" s="37"/>
      <c r="I4" s="27" t="s">
        <v>134</v>
      </c>
    </row>
    <row r="5" spans="1:11" ht="82.15" customHeight="1">
      <c r="A5" s="31"/>
      <c r="B5" s="398" t="s">
        <v>45</v>
      </c>
      <c r="C5" s="398" t="s">
        <v>46</v>
      </c>
      <c r="D5" s="398" t="s">
        <v>47</v>
      </c>
      <c r="E5" s="401" t="s">
        <v>48</v>
      </c>
      <c r="F5" s="408" t="s">
        <v>49</v>
      </c>
      <c r="G5" s="413" t="s">
        <v>50</v>
      </c>
      <c r="H5" s="408" t="s">
        <v>83</v>
      </c>
      <c r="I5" s="415" t="s">
        <v>95</v>
      </c>
      <c r="J5" s="408" t="s">
        <v>96</v>
      </c>
      <c r="K5" s="408"/>
    </row>
    <row r="6" spans="1:11" s="22" customFormat="1" ht="38.450000000000003" customHeight="1">
      <c r="A6" s="21"/>
      <c r="B6" s="399"/>
      <c r="C6" s="399"/>
      <c r="D6" s="399"/>
      <c r="E6" s="402"/>
      <c r="F6" s="408"/>
      <c r="G6" s="414"/>
      <c r="H6" s="408"/>
      <c r="I6" s="415"/>
      <c r="J6" s="161" t="s">
        <v>84</v>
      </c>
      <c r="K6" s="161" t="s">
        <v>51</v>
      </c>
    </row>
    <row r="7" spans="1:11" ht="28.5" customHeight="1">
      <c r="B7" s="162" t="s">
        <v>52</v>
      </c>
      <c r="C7" s="162" t="s">
        <v>53</v>
      </c>
      <c r="D7" s="162" t="s">
        <v>54</v>
      </c>
      <c r="E7" s="163">
        <v>4</v>
      </c>
      <c r="F7" s="161">
        <v>5</v>
      </c>
      <c r="G7" s="164">
        <v>6</v>
      </c>
      <c r="H7" s="161">
        <v>7</v>
      </c>
      <c r="I7" s="164">
        <v>8</v>
      </c>
      <c r="J7" s="161">
        <v>9</v>
      </c>
      <c r="K7" s="161">
        <v>10</v>
      </c>
    </row>
    <row r="8" spans="1:11" ht="51" customHeight="1">
      <c r="B8" s="153" t="s">
        <v>111</v>
      </c>
      <c r="C8" s="154"/>
      <c r="D8" s="155"/>
      <c r="E8" s="166" t="s">
        <v>359</v>
      </c>
      <c r="F8" s="161"/>
      <c r="G8" s="164"/>
      <c r="H8" s="177">
        <f>H9</f>
        <v>19347256</v>
      </c>
      <c r="I8" s="177">
        <f>I9</f>
        <v>4943102</v>
      </c>
      <c r="J8" s="177">
        <f>J9</f>
        <v>14404154</v>
      </c>
      <c r="K8" s="177">
        <f>K9</f>
        <v>14355154</v>
      </c>
    </row>
    <row r="9" spans="1:11" ht="54" customHeight="1">
      <c r="B9" s="153" t="s">
        <v>103</v>
      </c>
      <c r="C9" s="154"/>
      <c r="D9" s="155"/>
      <c r="E9" s="166" t="s">
        <v>359</v>
      </c>
      <c r="F9" s="161"/>
      <c r="G9" s="164"/>
      <c r="H9" s="177">
        <f>H10+H11+H12+H14+H16+H17+H18+H19+H20+H21+H23+H24+H25+H26+H27+H28+H22+H29+H13+H15</f>
        <v>19347256</v>
      </c>
      <c r="I9" s="177">
        <f>I10+I11+I12+I14+I16+I17+I18+I19+I20+I21+I23+I24+I25+I26+I27+I28+I22+I29+I13+I15</f>
        <v>4943102</v>
      </c>
      <c r="J9" s="177">
        <f>J10+J11+J12+J14+J16+J17+J18+J19+J20+J21+J23+J24+J25+J26+J27+J28+J22+J29+J13+J15</f>
        <v>14404154</v>
      </c>
      <c r="K9" s="177">
        <f>K10+K11+K12+K14+K16+K17+K18+K19+K20+K21+K23+K24+K25+K26+K27+K28+K22+K29+K13+K15</f>
        <v>14355154</v>
      </c>
    </row>
    <row r="10" spans="1:11" ht="121.5" customHeight="1">
      <c r="B10" s="197" t="s">
        <v>116</v>
      </c>
      <c r="C10" s="197" t="s">
        <v>124</v>
      </c>
      <c r="D10" s="198" t="s">
        <v>117</v>
      </c>
      <c r="E10" s="198" t="s">
        <v>200</v>
      </c>
      <c r="F10" s="199" t="s">
        <v>290</v>
      </c>
      <c r="G10" s="200" t="s">
        <v>301</v>
      </c>
      <c r="H10" s="201">
        <v>302768</v>
      </c>
      <c r="I10" s="202">
        <v>302768</v>
      </c>
      <c r="J10" s="203"/>
      <c r="K10" s="203"/>
    </row>
    <row r="11" spans="1:11" ht="114" customHeight="1">
      <c r="B11" s="204" t="s">
        <v>213</v>
      </c>
      <c r="C11" s="197">
        <v>2111</v>
      </c>
      <c r="D11" s="198" t="s">
        <v>266</v>
      </c>
      <c r="E11" s="198" t="s">
        <v>210</v>
      </c>
      <c r="F11" s="199" t="s">
        <v>290</v>
      </c>
      <c r="G11" s="200" t="s">
        <v>301</v>
      </c>
      <c r="H11" s="201">
        <v>30800</v>
      </c>
      <c r="I11" s="202">
        <v>30800</v>
      </c>
      <c r="J11" s="203"/>
      <c r="K11" s="203"/>
    </row>
    <row r="12" spans="1:11" ht="116.25" customHeight="1">
      <c r="B12" s="284" t="s">
        <v>213</v>
      </c>
      <c r="C12" s="196" t="s">
        <v>271</v>
      </c>
      <c r="D12" s="285" t="s">
        <v>266</v>
      </c>
      <c r="E12" s="285" t="s">
        <v>210</v>
      </c>
      <c r="F12" s="286" t="s">
        <v>67</v>
      </c>
      <c r="G12" s="200" t="s">
        <v>302</v>
      </c>
      <c r="H12" s="201">
        <f>I12+J12</f>
        <v>1201076</v>
      </c>
      <c r="I12" s="202">
        <v>1140306</v>
      </c>
      <c r="J12" s="203">
        <v>60770</v>
      </c>
      <c r="K12" s="203">
        <v>60770</v>
      </c>
    </row>
    <row r="13" spans="1:11" ht="116.25" customHeight="1">
      <c r="B13" s="265" t="s">
        <v>214</v>
      </c>
      <c r="C13" s="265" t="s">
        <v>215</v>
      </c>
      <c r="D13" s="266" t="s">
        <v>194</v>
      </c>
      <c r="E13" s="266" t="s">
        <v>211</v>
      </c>
      <c r="F13" s="286" t="s">
        <v>476</v>
      </c>
      <c r="G13" s="200" t="s">
        <v>477</v>
      </c>
      <c r="H13" s="201">
        <v>47200</v>
      </c>
      <c r="I13" s="202">
        <v>47200</v>
      </c>
      <c r="J13" s="203"/>
      <c r="K13" s="203"/>
    </row>
    <row r="14" spans="1:11" ht="153.75" customHeight="1">
      <c r="B14" s="205" t="s">
        <v>235</v>
      </c>
      <c r="C14" s="205">
        <v>2152</v>
      </c>
      <c r="D14" s="206" t="s">
        <v>194</v>
      </c>
      <c r="E14" s="134" t="s">
        <v>234</v>
      </c>
      <c r="F14" s="199" t="s">
        <v>197</v>
      </c>
      <c r="G14" s="200" t="s">
        <v>303</v>
      </c>
      <c r="H14" s="201">
        <f>I14+J14</f>
        <v>199000</v>
      </c>
      <c r="I14" s="202">
        <v>199000</v>
      </c>
      <c r="J14" s="203"/>
      <c r="K14" s="203"/>
    </row>
    <row r="15" spans="1:11" ht="153.75" customHeight="1">
      <c r="B15" s="265" t="s">
        <v>499</v>
      </c>
      <c r="C15" s="265" t="s">
        <v>500</v>
      </c>
      <c r="D15" s="266" t="s">
        <v>501</v>
      </c>
      <c r="E15" s="266" t="s">
        <v>502</v>
      </c>
      <c r="F15" s="210" t="s">
        <v>360</v>
      </c>
      <c r="G15" s="200" t="s">
        <v>311</v>
      </c>
      <c r="H15" s="201">
        <v>10559</v>
      </c>
      <c r="I15" s="202">
        <v>10559</v>
      </c>
      <c r="J15" s="203"/>
      <c r="K15" s="203"/>
    </row>
    <row r="16" spans="1:11" ht="92.45" customHeight="1">
      <c r="B16" s="148" t="s">
        <v>236</v>
      </c>
      <c r="C16" s="205">
        <v>3242</v>
      </c>
      <c r="D16" s="133">
        <v>1090</v>
      </c>
      <c r="E16" s="134" t="s">
        <v>203</v>
      </c>
      <c r="F16" s="199" t="s">
        <v>174</v>
      </c>
      <c r="G16" s="200" t="s">
        <v>305</v>
      </c>
      <c r="H16" s="201">
        <f>I16+J16</f>
        <v>505000</v>
      </c>
      <c r="I16" s="202">
        <v>505000</v>
      </c>
      <c r="J16" s="203"/>
      <c r="K16" s="203"/>
    </row>
    <row r="17" spans="2:11" ht="330.75" customHeight="1">
      <c r="B17" s="148" t="s">
        <v>236</v>
      </c>
      <c r="C17" s="205">
        <v>3242</v>
      </c>
      <c r="D17" s="133">
        <v>1090</v>
      </c>
      <c r="E17" s="134" t="s">
        <v>203</v>
      </c>
      <c r="F17" s="199" t="s">
        <v>428</v>
      </c>
      <c r="G17" s="200" t="s">
        <v>306</v>
      </c>
      <c r="H17" s="201">
        <f>I17+J17</f>
        <v>200000</v>
      </c>
      <c r="I17" s="202">
        <v>200000</v>
      </c>
      <c r="J17" s="203"/>
      <c r="K17" s="203"/>
    </row>
    <row r="18" spans="2:11" ht="58.15" customHeight="1">
      <c r="B18" s="205" t="s">
        <v>209</v>
      </c>
      <c r="C18" s="205">
        <v>4082</v>
      </c>
      <c r="D18" s="206" t="s">
        <v>127</v>
      </c>
      <c r="E18" s="134" t="s">
        <v>201</v>
      </c>
      <c r="F18" s="199" t="s">
        <v>267</v>
      </c>
      <c r="G18" s="200" t="s">
        <v>304</v>
      </c>
      <c r="H18" s="201">
        <f>I18+J18</f>
        <v>1287900</v>
      </c>
      <c r="I18" s="202">
        <v>1287900</v>
      </c>
      <c r="J18" s="203"/>
      <c r="K18" s="203"/>
    </row>
    <row r="19" spans="2:11" ht="111.75" customHeight="1">
      <c r="B19" s="204" t="s">
        <v>232</v>
      </c>
      <c r="C19" s="197">
        <v>6030</v>
      </c>
      <c r="D19" s="198" t="s">
        <v>130</v>
      </c>
      <c r="E19" s="198" t="s">
        <v>231</v>
      </c>
      <c r="F19" s="199" t="s">
        <v>290</v>
      </c>
      <c r="G19" s="200" t="s">
        <v>301</v>
      </c>
      <c r="H19" s="201">
        <v>62869</v>
      </c>
      <c r="I19" s="202">
        <v>62869</v>
      </c>
      <c r="J19" s="203"/>
      <c r="K19" s="203"/>
    </row>
    <row r="20" spans="2:11" ht="84" customHeight="1">
      <c r="B20" s="205" t="s">
        <v>232</v>
      </c>
      <c r="C20" s="196">
        <v>6030</v>
      </c>
      <c r="D20" s="206" t="s">
        <v>130</v>
      </c>
      <c r="E20" s="134" t="s">
        <v>231</v>
      </c>
      <c r="F20" s="199" t="s">
        <v>247</v>
      </c>
      <c r="G20" s="200" t="s">
        <v>307</v>
      </c>
      <c r="H20" s="233">
        <v>250000</v>
      </c>
      <c r="I20" s="234">
        <v>250000</v>
      </c>
      <c r="J20" s="203"/>
      <c r="K20" s="203"/>
    </row>
    <row r="21" spans="2:11" ht="176.25" customHeight="1">
      <c r="B21" s="171" t="s">
        <v>260</v>
      </c>
      <c r="C21" s="171">
        <v>6083</v>
      </c>
      <c r="D21" s="170" t="s">
        <v>261</v>
      </c>
      <c r="E21" s="170" t="s">
        <v>347</v>
      </c>
      <c r="F21" s="199" t="s">
        <v>73</v>
      </c>
      <c r="G21" s="200" t="s">
        <v>308</v>
      </c>
      <c r="H21" s="201">
        <f>I21+J21</f>
        <v>320000</v>
      </c>
      <c r="I21" s="202"/>
      <c r="J21" s="203">
        <v>320000</v>
      </c>
      <c r="K21" s="203">
        <v>320000</v>
      </c>
    </row>
    <row r="22" spans="2:11" ht="137.44999999999999" customHeight="1">
      <c r="B22" s="265" t="s">
        <v>442</v>
      </c>
      <c r="C22" s="265" t="s">
        <v>443</v>
      </c>
      <c r="D22" s="266" t="s">
        <v>444</v>
      </c>
      <c r="E22" s="266" t="s">
        <v>445</v>
      </c>
      <c r="F22" s="199" t="s">
        <v>449</v>
      </c>
      <c r="G22" s="200" t="s">
        <v>450</v>
      </c>
      <c r="H22" s="201">
        <v>274384</v>
      </c>
      <c r="I22" s="202"/>
      <c r="J22" s="203">
        <v>274384</v>
      </c>
      <c r="K22" s="203">
        <v>274384</v>
      </c>
    </row>
    <row r="23" spans="2:11" ht="108.75" customHeight="1">
      <c r="B23" s="171" t="s">
        <v>74</v>
      </c>
      <c r="C23" s="207">
        <v>7640</v>
      </c>
      <c r="D23" s="170" t="s">
        <v>76</v>
      </c>
      <c r="E23" s="170" t="s">
        <v>77</v>
      </c>
      <c r="F23" s="199" t="s">
        <v>79</v>
      </c>
      <c r="G23" s="200" t="s">
        <v>309</v>
      </c>
      <c r="H23" s="201">
        <v>13900000</v>
      </c>
      <c r="I23" s="202">
        <v>200000</v>
      </c>
      <c r="J23" s="203">
        <v>13700000</v>
      </c>
      <c r="K23" s="203">
        <v>13700000</v>
      </c>
    </row>
    <row r="24" spans="2:11" ht="108.75" customHeight="1">
      <c r="B24" s="287" t="s">
        <v>414</v>
      </c>
      <c r="C24" s="207">
        <v>8240</v>
      </c>
      <c r="D24" s="170">
        <v>380</v>
      </c>
      <c r="E24" s="170" t="s">
        <v>397</v>
      </c>
      <c r="F24" s="199" t="s">
        <v>385</v>
      </c>
      <c r="G24" s="200" t="s">
        <v>384</v>
      </c>
      <c r="H24" s="201">
        <v>80915</v>
      </c>
      <c r="I24" s="202">
        <v>80915</v>
      </c>
      <c r="J24" s="203"/>
      <c r="K24" s="203"/>
    </row>
    <row r="25" spans="2:11" ht="132.6" customHeight="1">
      <c r="B25" s="137" t="s">
        <v>287</v>
      </c>
      <c r="C25" s="197">
        <v>8313</v>
      </c>
      <c r="D25" s="138" t="s">
        <v>289</v>
      </c>
      <c r="E25" s="138" t="s">
        <v>3</v>
      </c>
      <c r="F25" s="208" t="s">
        <v>363</v>
      </c>
      <c r="G25" s="200" t="s">
        <v>310</v>
      </c>
      <c r="H25" s="201">
        <f>I25+J25</f>
        <v>49000</v>
      </c>
      <c r="I25" s="202"/>
      <c r="J25" s="203">
        <v>49000</v>
      </c>
      <c r="K25" s="203"/>
    </row>
    <row r="26" spans="2:11" ht="123.75" customHeight="1">
      <c r="B26" s="148" t="s">
        <v>245</v>
      </c>
      <c r="C26" s="197">
        <v>9770</v>
      </c>
      <c r="D26" s="148" t="s">
        <v>133</v>
      </c>
      <c r="E26" s="209" t="s">
        <v>246</v>
      </c>
      <c r="F26" s="210" t="s">
        <v>360</v>
      </c>
      <c r="G26" s="200" t="s">
        <v>311</v>
      </c>
      <c r="H26" s="201">
        <f>I26+J26</f>
        <v>546700</v>
      </c>
      <c r="I26" s="202">
        <v>546700</v>
      </c>
      <c r="J26" s="203"/>
      <c r="K26" s="203"/>
    </row>
    <row r="27" spans="2:11" ht="123.75" customHeight="1">
      <c r="B27" s="230" t="s">
        <v>390</v>
      </c>
      <c r="C27" s="230" t="s">
        <v>391</v>
      </c>
      <c r="D27" s="231" t="s">
        <v>133</v>
      </c>
      <c r="E27" s="231" t="s">
        <v>392</v>
      </c>
      <c r="F27" s="225" t="s">
        <v>372</v>
      </c>
      <c r="G27" s="200" t="s">
        <v>386</v>
      </c>
      <c r="H27" s="201">
        <v>30000</v>
      </c>
      <c r="I27" s="202">
        <v>30000</v>
      </c>
      <c r="J27" s="203"/>
      <c r="K27" s="203"/>
    </row>
    <row r="28" spans="2:11" ht="123.75" customHeight="1">
      <c r="B28" s="230" t="s">
        <v>390</v>
      </c>
      <c r="C28" s="230" t="s">
        <v>391</v>
      </c>
      <c r="D28" s="231" t="s">
        <v>133</v>
      </c>
      <c r="E28" s="231" t="s">
        <v>392</v>
      </c>
      <c r="F28" s="104" t="s">
        <v>368</v>
      </c>
      <c r="G28" s="200" t="s">
        <v>383</v>
      </c>
      <c r="H28" s="201">
        <v>30000</v>
      </c>
      <c r="I28" s="202">
        <v>30000</v>
      </c>
      <c r="J28" s="203"/>
      <c r="K28" s="203"/>
    </row>
    <row r="29" spans="2:11" ht="123.75" customHeight="1">
      <c r="B29" s="230" t="s">
        <v>390</v>
      </c>
      <c r="C29" s="230" t="s">
        <v>391</v>
      </c>
      <c r="D29" s="231" t="s">
        <v>133</v>
      </c>
      <c r="E29" s="231" t="s">
        <v>392</v>
      </c>
      <c r="F29" s="104" t="s">
        <v>460</v>
      </c>
      <c r="G29" s="200" t="s">
        <v>384</v>
      </c>
      <c r="H29" s="201">
        <v>19085</v>
      </c>
      <c r="I29" s="202">
        <v>19085</v>
      </c>
      <c r="J29" s="203"/>
      <c r="K29" s="203"/>
    </row>
    <row r="30" spans="2:11" ht="43.15" customHeight="1">
      <c r="B30" s="127" t="s">
        <v>221</v>
      </c>
      <c r="C30" s="136"/>
      <c r="D30" s="129"/>
      <c r="E30" s="130" t="s">
        <v>182</v>
      </c>
      <c r="F30" s="104"/>
      <c r="G30" s="105"/>
      <c r="H30" s="186">
        <f>H31</f>
        <v>1052417</v>
      </c>
      <c r="I30" s="186">
        <f>I31</f>
        <v>902417</v>
      </c>
      <c r="J30" s="186">
        <f>J31</f>
        <v>150000</v>
      </c>
      <c r="K30" s="186">
        <f>K31</f>
        <v>150000</v>
      </c>
    </row>
    <row r="31" spans="2:11" ht="41.45" customHeight="1">
      <c r="B31" s="127" t="s">
        <v>222</v>
      </c>
      <c r="C31" s="128"/>
      <c r="D31" s="129"/>
      <c r="E31" s="130" t="s">
        <v>182</v>
      </c>
      <c r="F31" s="104"/>
      <c r="G31" s="105"/>
      <c r="H31" s="186">
        <f>H32+H33+H34+H36+H37+H35</f>
        <v>1052417</v>
      </c>
      <c r="I31" s="186">
        <f>I32+I33+I34+I36+I37+I35</f>
        <v>902417</v>
      </c>
      <c r="J31" s="186">
        <f>J32+J33+J34+J36+J37+J35</f>
        <v>150000</v>
      </c>
      <c r="K31" s="186">
        <f>K32+K33+K34+K36+K37+K35</f>
        <v>150000</v>
      </c>
    </row>
    <row r="32" spans="2:11" ht="142.5" customHeight="1">
      <c r="B32" s="204" t="s">
        <v>223</v>
      </c>
      <c r="C32" s="197">
        <v>1020</v>
      </c>
      <c r="D32" s="198" t="s">
        <v>183</v>
      </c>
      <c r="E32" s="198" t="s">
        <v>298</v>
      </c>
      <c r="F32" s="199" t="s">
        <v>290</v>
      </c>
      <c r="G32" s="200" t="s">
        <v>301</v>
      </c>
      <c r="H32" s="201">
        <v>266563</v>
      </c>
      <c r="I32" s="202">
        <v>266563</v>
      </c>
      <c r="J32" s="203"/>
      <c r="K32" s="203"/>
    </row>
    <row r="33" spans="2:16" ht="141.75" customHeight="1">
      <c r="B33" s="205" t="s">
        <v>227</v>
      </c>
      <c r="C33" s="211">
        <v>3140</v>
      </c>
      <c r="D33" s="212">
        <v>1040</v>
      </c>
      <c r="E33" s="134" t="s">
        <v>120</v>
      </c>
      <c r="F33" s="199" t="s">
        <v>265</v>
      </c>
      <c r="G33" s="200" t="s">
        <v>312</v>
      </c>
      <c r="H33" s="201">
        <f>I33+J33</f>
        <v>199000</v>
      </c>
      <c r="I33" s="202">
        <v>199000</v>
      </c>
      <c r="J33" s="203"/>
      <c r="K33" s="203"/>
    </row>
    <row r="34" spans="2:16" ht="96" customHeight="1">
      <c r="B34" s="205" t="s">
        <v>228</v>
      </c>
      <c r="C34" s="205">
        <v>5011</v>
      </c>
      <c r="D34" s="206" t="s">
        <v>129</v>
      </c>
      <c r="E34" s="134" t="s">
        <v>128</v>
      </c>
      <c r="F34" s="199" t="s">
        <v>179</v>
      </c>
      <c r="G34" s="200" t="s">
        <v>313</v>
      </c>
      <c r="H34" s="201">
        <f>I34+J34</f>
        <v>102200</v>
      </c>
      <c r="I34" s="202">
        <v>102200</v>
      </c>
      <c r="J34" s="203"/>
      <c r="K34" s="203"/>
    </row>
    <row r="35" spans="2:16" ht="96" customHeight="1">
      <c r="B35" s="265" t="s">
        <v>230</v>
      </c>
      <c r="C35" s="265" t="s">
        <v>16</v>
      </c>
      <c r="D35" s="266" t="s">
        <v>129</v>
      </c>
      <c r="E35" s="266" t="s">
        <v>176</v>
      </c>
      <c r="F35" s="199" t="s">
        <v>179</v>
      </c>
      <c r="G35" s="200" t="s">
        <v>313</v>
      </c>
      <c r="H35" s="201">
        <v>35000</v>
      </c>
      <c r="I35" s="202"/>
      <c r="J35" s="203">
        <v>35000</v>
      </c>
      <c r="K35" s="203">
        <v>35000</v>
      </c>
    </row>
    <row r="36" spans="2:16" ht="105" customHeight="1">
      <c r="B36" s="137" t="s">
        <v>17</v>
      </c>
      <c r="C36" s="197">
        <v>5053</v>
      </c>
      <c r="D36" s="138" t="s">
        <v>129</v>
      </c>
      <c r="E36" s="283" t="s">
        <v>19</v>
      </c>
      <c r="F36" s="199" t="s">
        <v>179</v>
      </c>
      <c r="G36" s="200" t="s">
        <v>313</v>
      </c>
      <c r="H36" s="201">
        <v>249654</v>
      </c>
      <c r="I36" s="202">
        <v>184654</v>
      </c>
      <c r="J36" s="203">
        <v>65000</v>
      </c>
      <c r="K36" s="203">
        <v>65000</v>
      </c>
      <c r="L36" s="279"/>
    </row>
    <row r="37" spans="2:16" ht="82.5" customHeight="1">
      <c r="B37" s="205" t="s">
        <v>229</v>
      </c>
      <c r="C37" s="205">
        <v>5062</v>
      </c>
      <c r="D37" s="206" t="s">
        <v>129</v>
      </c>
      <c r="E37" s="134" t="s">
        <v>196</v>
      </c>
      <c r="F37" s="199" t="s">
        <v>179</v>
      </c>
      <c r="G37" s="200" t="s">
        <v>313</v>
      </c>
      <c r="H37" s="201">
        <f>I37+J37</f>
        <v>200000</v>
      </c>
      <c r="I37" s="202">
        <v>150000</v>
      </c>
      <c r="J37" s="203">
        <v>50000</v>
      </c>
      <c r="K37" s="203">
        <v>50000</v>
      </c>
    </row>
    <row r="38" spans="2:16" ht="58.9" customHeight="1">
      <c r="B38" s="127">
        <v>1000000</v>
      </c>
      <c r="C38" s="103"/>
      <c r="D38" s="129"/>
      <c r="E38" s="130" t="s">
        <v>178</v>
      </c>
      <c r="F38" s="104"/>
      <c r="G38" s="105"/>
      <c r="H38" s="186">
        <f t="shared" ref="H38:K39" si="0">H39</f>
        <v>2000</v>
      </c>
      <c r="I38" s="186">
        <f t="shared" si="0"/>
        <v>2000</v>
      </c>
      <c r="J38" s="186">
        <f t="shared" si="0"/>
        <v>0</v>
      </c>
      <c r="K38" s="186">
        <f t="shared" si="0"/>
        <v>0</v>
      </c>
    </row>
    <row r="39" spans="2:16" ht="53.45" customHeight="1">
      <c r="B39" s="127">
        <v>1010000</v>
      </c>
      <c r="C39" s="128"/>
      <c r="D39" s="129"/>
      <c r="E39" s="130" t="s">
        <v>178</v>
      </c>
      <c r="F39" s="104"/>
      <c r="G39" s="105"/>
      <c r="H39" s="186">
        <f t="shared" si="0"/>
        <v>2000</v>
      </c>
      <c r="I39" s="186">
        <f t="shared" si="0"/>
        <v>2000</v>
      </c>
      <c r="J39" s="186">
        <f t="shared" si="0"/>
        <v>0</v>
      </c>
      <c r="K39" s="186">
        <f t="shared" si="0"/>
        <v>0</v>
      </c>
      <c r="P39" s="224">
        <f>H41-P41</f>
        <v>0</v>
      </c>
    </row>
    <row r="40" spans="2:16" ht="57" customHeight="1">
      <c r="B40" s="205" t="s">
        <v>220</v>
      </c>
      <c r="C40" s="211">
        <v>4082</v>
      </c>
      <c r="D40" s="206" t="s">
        <v>127</v>
      </c>
      <c r="E40" s="134" t="s">
        <v>201</v>
      </c>
      <c r="F40" s="213" t="s">
        <v>267</v>
      </c>
      <c r="G40" s="214" t="s">
        <v>304</v>
      </c>
      <c r="H40" s="215">
        <f>I40+J40</f>
        <v>2000</v>
      </c>
      <c r="I40" s="216">
        <v>2000</v>
      </c>
      <c r="J40" s="176"/>
      <c r="K40" s="176"/>
    </row>
    <row r="41" spans="2:16" ht="38.450000000000003" customHeight="1">
      <c r="B41" s="139"/>
      <c r="C41" s="127"/>
      <c r="D41" s="220"/>
      <c r="E41" s="139" t="s">
        <v>112</v>
      </c>
      <c r="F41" s="221"/>
      <c r="G41" s="218"/>
      <c r="H41" s="219">
        <f>H9+H30+H39</f>
        <v>20401673</v>
      </c>
      <c r="I41" s="219">
        <f>I9+I30+I39</f>
        <v>5847519</v>
      </c>
      <c r="J41" s="219">
        <f>J9+J30+J39</f>
        <v>14554154</v>
      </c>
      <c r="K41" s="219">
        <f>K9+K30+K39</f>
        <v>14505154</v>
      </c>
      <c r="P41" s="223">
        <f>I41+J41</f>
        <v>20401673</v>
      </c>
    </row>
    <row r="42" spans="2:16" ht="45" customHeight="1">
      <c r="B42" s="406" t="s">
        <v>64</v>
      </c>
      <c r="C42" s="407"/>
      <c r="D42" s="407"/>
      <c r="E42" s="245"/>
      <c r="F42" s="246" t="s">
        <v>65</v>
      </c>
      <c r="G42" s="247"/>
      <c r="H42" s="247"/>
      <c r="I42" s="247"/>
      <c r="J42" s="187"/>
      <c r="K42" s="187"/>
    </row>
    <row r="43" spans="2:16" ht="52.5" customHeight="1">
      <c r="B43" s="65"/>
      <c r="C43" s="151"/>
      <c r="D43" s="66"/>
      <c r="E43" s="67"/>
      <c r="F43" s="68"/>
      <c r="G43" s="68"/>
      <c r="H43" s="232"/>
      <c r="I43" s="68"/>
    </row>
    <row r="44" spans="2:16" ht="123.75" customHeight="1">
      <c r="C44" s="65"/>
    </row>
    <row r="45" spans="2:16" ht="98.25" customHeight="1">
      <c r="B45" s="152"/>
      <c r="D45" s="152"/>
      <c r="E45" s="152"/>
      <c r="F45" s="152"/>
      <c r="G45" s="152"/>
      <c r="H45" s="152"/>
      <c r="I45" s="152"/>
    </row>
    <row r="46" spans="2:16" ht="98.25" customHeight="1">
      <c r="B46" s="150"/>
      <c r="C46" s="152"/>
      <c r="D46" s="150"/>
      <c r="E46" s="150"/>
      <c r="F46" s="150"/>
      <c r="G46" s="150"/>
      <c r="H46" s="150"/>
      <c r="I46" s="150"/>
    </row>
    <row r="47" spans="2:16" ht="33.75" customHeight="1">
      <c r="B47" s="70"/>
      <c r="C47" s="150"/>
      <c r="D47" s="70"/>
      <c r="E47" s="70"/>
      <c r="F47" s="70"/>
      <c r="G47" s="70"/>
      <c r="H47" s="70"/>
      <c r="I47" s="70"/>
    </row>
    <row r="48" spans="2:16" ht="39.75" customHeight="1">
      <c r="B48" s="150"/>
      <c r="C48" s="70"/>
      <c r="D48" s="150"/>
      <c r="E48" s="150"/>
      <c r="F48" s="150"/>
      <c r="G48" s="150"/>
      <c r="H48" s="150"/>
      <c r="I48" s="150"/>
    </row>
    <row r="49" spans="2:17" ht="33.75" customHeight="1">
      <c r="B49" s="70"/>
      <c r="C49" s="150"/>
      <c r="D49" s="70"/>
      <c r="E49" s="70"/>
      <c r="F49" s="70"/>
      <c r="G49" s="70"/>
      <c r="H49" s="70"/>
      <c r="I49" s="70"/>
    </row>
    <row r="50" spans="2:17">
      <c r="C50" s="70"/>
    </row>
    <row r="51" spans="2:17" ht="23.25" customHeight="1">
      <c r="J51" s="38"/>
    </row>
    <row r="52" spans="2:17" ht="20.25" customHeight="1">
      <c r="J52" s="70"/>
      <c r="K52" s="38"/>
      <c r="L52" s="38"/>
      <c r="M52" s="38"/>
      <c r="N52" s="38"/>
      <c r="O52" s="38"/>
      <c r="P52" s="38"/>
      <c r="Q52" s="38"/>
    </row>
    <row r="53" spans="2:17" ht="20.25" customHeight="1">
      <c r="J53" s="38"/>
      <c r="K53" s="70"/>
      <c r="L53" s="70"/>
      <c r="M53" s="70"/>
      <c r="N53" s="70"/>
      <c r="O53" s="70"/>
      <c r="P53" s="70"/>
      <c r="Q53" s="70"/>
    </row>
    <row r="54" spans="2:17" ht="30.75" customHeight="1">
      <c r="J54" s="70"/>
      <c r="K54" s="38"/>
      <c r="L54" s="38"/>
      <c r="M54" s="38"/>
      <c r="N54" s="38"/>
      <c r="O54" s="38"/>
      <c r="P54" s="38"/>
      <c r="Q54" s="38"/>
    </row>
    <row r="55" spans="2:17" ht="21" customHeight="1">
      <c r="K55" s="70"/>
      <c r="L55" s="70"/>
      <c r="M55" s="70"/>
      <c r="N55" s="70"/>
      <c r="O55" s="70"/>
      <c r="P55" s="70"/>
      <c r="Q55" s="70"/>
    </row>
  </sheetData>
  <mergeCells count="13">
    <mergeCell ref="F5:F6"/>
    <mergeCell ref="H5:H6"/>
    <mergeCell ref="I5:I6"/>
    <mergeCell ref="B42:D42"/>
    <mergeCell ref="B5:B6"/>
    <mergeCell ref="C5:C6"/>
    <mergeCell ref="D5:D6"/>
    <mergeCell ref="J5:K5"/>
    <mergeCell ref="B1:I1"/>
    <mergeCell ref="G2:I2"/>
    <mergeCell ref="B3:I3"/>
    <mergeCell ref="G5:G6"/>
    <mergeCell ref="E5:E6"/>
  </mergeCells>
  <phoneticPr fontId="18" type="noConversion"/>
  <pageMargins left="0.70866141732283472" right="0.51181102362204722" top="0.35433070866141736" bottom="0.62992125984251968" header="0.35433070866141736" footer="0.35433070866141736"/>
  <pageSetup paperSize="9" scale="58" fitToHeight="7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Дод1</vt:lpstr>
      <vt:lpstr>дод 1.1</vt:lpstr>
      <vt:lpstr>дод2 </vt:lpstr>
      <vt:lpstr>дод.3</vt:lpstr>
      <vt:lpstr>дод 4</vt:lpstr>
      <vt:lpstr>дод 4.1</vt:lpstr>
      <vt:lpstr>дод.4.2</vt:lpstr>
      <vt:lpstr>дод 5</vt:lpstr>
      <vt:lpstr>дод 6</vt:lpstr>
      <vt:lpstr>дод 7</vt:lpstr>
      <vt:lpstr>'дод 4'!Заголовки_для_печати</vt:lpstr>
      <vt:lpstr>'дод 4.1'!Заголовки_для_печати</vt:lpstr>
      <vt:lpstr>дод.3!Заголовки_для_печати</vt:lpstr>
      <vt:lpstr>'дод 1.1'!Область_печати</vt:lpstr>
      <vt:lpstr>'дод 4'!Область_печати</vt:lpstr>
      <vt:lpstr>'дод 4.1'!Область_печати</vt:lpstr>
      <vt:lpstr>'дод 6'!Область_печати</vt:lpstr>
      <vt:lpstr>дод.3!Область_печати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2019-06-07T05:25:17Z</cp:lastPrinted>
  <dcterms:created xsi:type="dcterms:W3CDTF">2014-01-17T10:52:16Z</dcterms:created>
  <dcterms:modified xsi:type="dcterms:W3CDTF">2019-06-26T08:21:27Z</dcterms:modified>
</cp:coreProperties>
</file>