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500"/>
  </bookViews>
  <sheets>
    <sheet name="Z2K_ZVED_742" sheetId="1" r:id="rId1"/>
  </sheets>
  <definedNames>
    <definedName name="Data">Z2K_ZVED_742!$A$14:$AB$266</definedName>
    <definedName name="Date">Z2K_ZVED_742!$B$5</definedName>
    <definedName name="Date1">Z2K_ZVED_742!$B$6</definedName>
    <definedName name="EXCEL_VER">11</definedName>
    <definedName name="PRINT_DATE">"17.07.2019 15:15:07"</definedName>
    <definedName name="PRINTER">"Eксель_Імпорт (XlRpt)  ДержКазначейство ЦА, Копичко Олександр"</definedName>
    <definedName name="REP_CREATOR">"0617-isnykt"</definedName>
    <definedName name="SignB">Z2K_ZVED_742!#REF!</definedName>
    <definedName name="SignD">Z2K_ZVED_742!$H$267</definedName>
    <definedName name="_xlnm.Print_Titles" localSheetId="0">Z2K_ZVED_742!$13:$13</definedName>
    <definedName name="_xlnm.Print_Area" localSheetId="0">Z2K_ZVED_742!$B$1:$P$269</definedName>
  </definedNames>
  <calcPr calcId="145621" fullCalcOnLoad="1"/>
</workbook>
</file>

<file path=xl/calcChain.xml><?xml version="1.0" encoding="utf-8"?>
<calcChain xmlns="http://schemas.openxmlformats.org/spreadsheetml/2006/main">
  <c r="H29" i="1"/>
  <c r="J54"/>
  <c r="J53"/>
  <c r="J52"/>
  <c r="K16"/>
  <c r="K15"/>
  <c r="M59"/>
  <c r="F213"/>
  <c r="J214"/>
  <c r="J193"/>
  <c r="J192"/>
  <c r="J189"/>
  <c r="J184"/>
  <c r="J182"/>
  <c r="J179"/>
  <c r="J172"/>
  <c r="J147"/>
  <c r="L126"/>
  <c r="H126"/>
  <c r="G201"/>
  <c r="F201"/>
  <c r="F159"/>
  <c r="F153"/>
  <c r="F150"/>
  <c r="F147"/>
  <c r="F142"/>
  <c r="F139"/>
  <c r="F137"/>
  <c r="F131"/>
  <c r="J16"/>
  <c r="F16"/>
  <c r="F21"/>
  <c r="F15"/>
  <c r="O16"/>
  <c r="N16"/>
  <c r="P16"/>
  <c r="O17"/>
  <c r="N17"/>
  <c r="P17"/>
  <c r="O18"/>
  <c r="N18"/>
  <c r="P18"/>
  <c r="O19"/>
  <c r="N19"/>
  <c r="P19"/>
  <c r="O20"/>
  <c r="N20"/>
  <c r="P20"/>
  <c r="O21"/>
  <c r="O22"/>
  <c r="O23"/>
  <c r="F24"/>
  <c r="F27"/>
  <c r="F23"/>
  <c r="O24"/>
  <c r="O25"/>
  <c r="O26"/>
  <c r="O27"/>
  <c r="O28"/>
  <c r="O29"/>
  <c r="O30"/>
  <c r="F31"/>
  <c r="F33"/>
  <c r="F30"/>
  <c r="O31"/>
  <c r="O32"/>
  <c r="O33"/>
  <c r="O34"/>
  <c r="O35"/>
  <c r="O36"/>
  <c r="F37"/>
  <c r="F36"/>
  <c r="F48"/>
  <c r="F51"/>
  <c r="O37"/>
  <c r="O38"/>
  <c r="O39"/>
  <c r="O40"/>
  <c r="O41"/>
  <c r="O42"/>
  <c r="O43"/>
  <c r="O44"/>
  <c r="O45"/>
  <c r="O46"/>
  <c r="O47"/>
  <c r="O48"/>
  <c r="O49"/>
  <c r="O50"/>
  <c r="O51"/>
  <c r="O52"/>
  <c r="O53"/>
  <c r="N53"/>
  <c r="P53"/>
  <c r="O54"/>
  <c r="N54"/>
  <c r="P54"/>
  <c r="F56"/>
  <c r="F55"/>
  <c r="N55"/>
  <c r="O55"/>
  <c r="N56"/>
  <c r="O56"/>
  <c r="N57"/>
  <c r="O57"/>
  <c r="N58"/>
  <c r="O58"/>
  <c r="N59"/>
  <c r="O59"/>
  <c r="O60"/>
  <c r="F63"/>
  <c r="F61"/>
  <c r="N61"/>
  <c r="F68"/>
  <c r="F72"/>
  <c r="F74"/>
  <c r="F67"/>
  <c r="F79"/>
  <c r="F78"/>
  <c r="F84"/>
  <c r="F89"/>
  <c r="F83"/>
  <c r="O61"/>
  <c r="O62"/>
  <c r="N62"/>
  <c r="O63"/>
  <c r="N63"/>
  <c r="O64"/>
  <c r="N64"/>
  <c r="O65"/>
  <c r="N65"/>
  <c r="O66"/>
  <c r="N66"/>
  <c r="O67"/>
  <c r="N67"/>
  <c r="P67"/>
  <c r="O68"/>
  <c r="N68"/>
  <c r="P68"/>
  <c r="O69"/>
  <c r="N69"/>
  <c r="P69"/>
  <c r="O70"/>
  <c r="N70"/>
  <c r="P70"/>
  <c r="O71"/>
  <c r="N71"/>
  <c r="P71"/>
  <c r="O72"/>
  <c r="N72"/>
  <c r="P72"/>
  <c r="O73"/>
  <c r="N73"/>
  <c r="P73"/>
  <c r="O74"/>
  <c r="N74"/>
  <c r="P74"/>
  <c r="O75"/>
  <c r="N75"/>
  <c r="P75"/>
  <c r="O76"/>
  <c r="N76"/>
  <c r="O77"/>
  <c r="N77"/>
  <c r="P77"/>
  <c r="N78"/>
  <c r="O78"/>
  <c r="P78"/>
  <c r="N79"/>
  <c r="O79"/>
  <c r="P79"/>
  <c r="N80"/>
  <c r="O80"/>
  <c r="P80"/>
  <c r="O81"/>
  <c r="N81"/>
  <c r="O82"/>
  <c r="N82"/>
  <c r="K83"/>
  <c r="O83"/>
  <c r="J84"/>
  <c r="J83"/>
  <c r="O84"/>
  <c r="O85"/>
  <c r="N85"/>
  <c r="P85"/>
  <c r="O86"/>
  <c r="N86"/>
  <c r="O87"/>
  <c r="N87"/>
  <c r="P87"/>
  <c r="O88"/>
  <c r="N88"/>
  <c r="P88"/>
  <c r="O89"/>
  <c r="N89"/>
  <c r="O90"/>
  <c r="N90"/>
  <c r="O91"/>
  <c r="N91"/>
  <c r="O92"/>
  <c r="J93"/>
  <c r="J96"/>
  <c r="J95"/>
  <c r="J92"/>
  <c r="F93"/>
  <c r="F96"/>
  <c r="O93"/>
  <c r="N93"/>
  <c r="O94"/>
  <c r="N94"/>
  <c r="O95"/>
  <c r="O96"/>
  <c r="O97"/>
  <c r="N97"/>
  <c r="P97"/>
  <c r="F14"/>
  <c r="O98"/>
  <c r="J103"/>
  <c r="J101"/>
  <c r="J100"/>
  <c r="J99"/>
  <c r="F101"/>
  <c r="F103"/>
  <c r="O99"/>
  <c r="O100"/>
  <c r="O101"/>
  <c r="N101"/>
  <c r="P101"/>
  <c r="O102"/>
  <c r="N102"/>
  <c r="P102"/>
  <c r="O103"/>
  <c r="O104"/>
  <c r="N104"/>
  <c r="P104"/>
  <c r="O105"/>
  <c r="N105"/>
  <c r="P105"/>
  <c r="O106"/>
  <c r="N106"/>
  <c r="P106"/>
  <c r="O107"/>
  <c r="N107"/>
  <c r="P107"/>
  <c r="O108"/>
  <c r="J109"/>
  <c r="F109"/>
  <c r="N109"/>
  <c r="O109"/>
  <c r="P109"/>
  <c r="O110"/>
  <c r="N110"/>
  <c r="P110"/>
  <c r="J111"/>
  <c r="F111"/>
  <c r="N111"/>
  <c r="O111"/>
  <c r="P111"/>
  <c r="O112"/>
  <c r="N112"/>
  <c r="P112"/>
  <c r="O113"/>
  <c r="N113"/>
  <c r="P113"/>
  <c r="O114"/>
  <c r="N114"/>
  <c r="P114"/>
  <c r="O115"/>
  <c r="N115"/>
  <c r="P115"/>
  <c r="O116"/>
  <c r="N116"/>
  <c r="P116"/>
  <c r="O117"/>
  <c r="N117"/>
  <c r="P117"/>
  <c r="O118"/>
  <c r="N118"/>
  <c r="P118"/>
  <c r="O119"/>
  <c r="N119"/>
  <c r="P119"/>
  <c r="O120"/>
  <c r="N121"/>
  <c r="O121"/>
  <c r="P121"/>
  <c r="N122"/>
  <c r="O122"/>
  <c r="P122"/>
  <c r="N123"/>
  <c r="O123"/>
  <c r="P123"/>
  <c r="N124"/>
  <c r="O124"/>
  <c r="P124"/>
  <c r="N125"/>
  <c r="O125"/>
  <c r="P125"/>
  <c r="N126"/>
  <c r="O126"/>
  <c r="P126"/>
  <c r="N127"/>
  <c r="O127"/>
  <c r="P127"/>
  <c r="N128"/>
  <c r="O128"/>
  <c r="P128"/>
  <c r="N129"/>
  <c r="O129"/>
  <c r="P129"/>
  <c r="N130"/>
  <c r="O130"/>
  <c r="P130"/>
  <c r="N131"/>
  <c r="O131"/>
  <c r="P131"/>
  <c r="N132"/>
  <c r="O132"/>
  <c r="P132"/>
  <c r="N133"/>
  <c r="O133"/>
  <c r="P133"/>
  <c r="N134"/>
  <c r="O134"/>
  <c r="P134"/>
  <c r="N135"/>
  <c r="O135"/>
  <c r="P135"/>
  <c r="N136"/>
  <c r="O136"/>
  <c r="P136"/>
  <c r="N137"/>
  <c r="O137"/>
  <c r="P137"/>
  <c r="N138"/>
  <c r="O138"/>
  <c r="P138"/>
  <c r="N139"/>
  <c r="O139"/>
  <c r="P139"/>
  <c r="N140"/>
  <c r="O140"/>
  <c r="P140"/>
  <c r="N141"/>
  <c r="O141"/>
  <c r="P141"/>
  <c r="N142"/>
  <c r="O142"/>
  <c r="P142"/>
  <c r="N143"/>
  <c r="O143"/>
  <c r="P143"/>
  <c r="N144"/>
  <c r="O144"/>
  <c r="P144"/>
  <c r="N145"/>
  <c r="O145"/>
  <c r="P145"/>
  <c r="N146"/>
  <c r="O146"/>
  <c r="P146"/>
  <c r="N147"/>
  <c r="O147"/>
  <c r="P147"/>
  <c r="N148"/>
  <c r="O148"/>
  <c r="P148"/>
  <c r="N149"/>
  <c r="O149"/>
  <c r="P149"/>
  <c r="N150"/>
  <c r="O150"/>
  <c r="P150"/>
  <c r="N151"/>
  <c r="O151"/>
  <c r="P151"/>
  <c r="N152"/>
  <c r="O152"/>
  <c r="N153"/>
  <c r="O153"/>
  <c r="P153"/>
  <c r="N154"/>
  <c r="O154"/>
  <c r="P154"/>
  <c r="N155"/>
  <c r="O155"/>
  <c r="P155"/>
  <c r="N156"/>
  <c r="O156"/>
  <c r="P156"/>
  <c r="N157"/>
  <c r="O157"/>
  <c r="P157"/>
  <c r="N158"/>
  <c r="O158"/>
  <c r="P158"/>
  <c r="N159"/>
  <c r="O159"/>
  <c r="P159"/>
  <c r="N160"/>
  <c r="O160"/>
  <c r="P160"/>
  <c r="N161"/>
  <c r="O161"/>
  <c r="P161"/>
  <c r="N162"/>
  <c r="O162"/>
  <c r="P162"/>
  <c r="N163"/>
  <c r="O163"/>
  <c r="P163"/>
  <c r="N164"/>
  <c r="O164"/>
  <c r="P164"/>
  <c r="N165"/>
  <c r="O165"/>
  <c r="P165"/>
  <c r="N166"/>
  <c r="O166"/>
  <c r="P166"/>
  <c r="N167"/>
  <c r="O167"/>
  <c r="P167"/>
  <c r="N168"/>
  <c r="O168"/>
  <c r="P168"/>
  <c r="N169"/>
  <c r="O169"/>
  <c r="P169"/>
  <c r="N170"/>
  <c r="O170"/>
  <c r="P170"/>
  <c r="N171"/>
  <c r="O171"/>
  <c r="P171"/>
  <c r="N172"/>
  <c r="O172"/>
  <c r="P172"/>
  <c r="N173"/>
  <c r="O173"/>
  <c r="P173"/>
  <c r="N174"/>
  <c r="O174"/>
  <c r="N175"/>
  <c r="O175"/>
  <c r="P175"/>
  <c r="N176"/>
  <c r="O176"/>
  <c r="P176"/>
  <c r="N177"/>
  <c r="O177"/>
  <c r="P177"/>
  <c r="N178"/>
  <c r="O178"/>
  <c r="P178"/>
  <c r="N179"/>
  <c r="O179"/>
  <c r="P179"/>
  <c r="N180"/>
  <c r="O180"/>
  <c r="P180"/>
  <c r="N181"/>
  <c r="O181"/>
  <c r="P181"/>
  <c r="N182"/>
  <c r="O182"/>
  <c r="P182"/>
  <c r="N183"/>
  <c r="O183"/>
  <c r="P183"/>
  <c r="N184"/>
  <c r="O184"/>
  <c r="P184"/>
  <c r="N185"/>
  <c r="O185"/>
  <c r="P185"/>
  <c r="N186"/>
  <c r="O186"/>
  <c r="N187"/>
  <c r="O187"/>
  <c r="P187"/>
  <c r="N188"/>
  <c r="O188"/>
  <c r="P188"/>
  <c r="N189"/>
  <c r="O189"/>
  <c r="P189"/>
  <c r="N190"/>
  <c r="O190"/>
  <c r="P190"/>
  <c r="N191"/>
  <c r="O191"/>
  <c r="P191"/>
  <c r="N192"/>
  <c r="O192"/>
  <c r="P192"/>
  <c r="N193"/>
  <c r="O193"/>
  <c r="P193"/>
  <c r="N194"/>
  <c r="O194"/>
  <c r="P194"/>
  <c r="N195"/>
  <c r="O195"/>
  <c r="P195"/>
  <c r="N196"/>
  <c r="O196"/>
  <c r="P196"/>
  <c r="O197"/>
  <c r="N197"/>
  <c r="O198"/>
  <c r="N198"/>
  <c r="O199"/>
  <c r="N199"/>
  <c r="N200"/>
  <c r="O200"/>
  <c r="P200"/>
  <c r="N201"/>
  <c r="O201"/>
  <c r="P201"/>
  <c r="N202"/>
  <c r="O202"/>
  <c r="P202"/>
  <c r="N203"/>
  <c r="O203"/>
  <c r="P203"/>
  <c r="N204"/>
  <c r="O204"/>
  <c r="P204"/>
  <c r="N205"/>
  <c r="O205"/>
  <c r="P205"/>
  <c r="O206"/>
  <c r="N206"/>
  <c r="O207"/>
  <c r="N207"/>
  <c r="O208"/>
  <c r="N208"/>
  <c r="N209"/>
  <c r="O209"/>
  <c r="P209"/>
  <c r="N210"/>
  <c r="O210"/>
  <c r="P210"/>
  <c r="N211"/>
  <c r="O211"/>
  <c r="P211"/>
  <c r="N212"/>
  <c r="O212"/>
  <c r="P212"/>
  <c r="N213"/>
  <c r="O213"/>
  <c r="P213"/>
  <c r="N214"/>
  <c r="O214"/>
  <c r="P214"/>
  <c r="N215"/>
  <c r="O215"/>
  <c r="P215"/>
  <c r="N216"/>
  <c r="O216"/>
  <c r="P216"/>
  <c r="N217"/>
  <c r="O217"/>
  <c r="P217"/>
  <c r="O218"/>
  <c r="N218"/>
  <c r="O219"/>
  <c r="N219"/>
  <c r="O220"/>
  <c r="N220"/>
  <c r="O221"/>
  <c r="N221"/>
  <c r="O222"/>
  <c r="N222"/>
  <c r="O223"/>
  <c r="N223"/>
  <c r="O224"/>
  <c r="N224"/>
  <c r="O225"/>
  <c r="N225"/>
  <c r="O226"/>
  <c r="N226"/>
  <c r="O227"/>
  <c r="N227"/>
  <c r="P227"/>
  <c r="O228"/>
  <c r="N228"/>
  <c r="P228"/>
  <c r="O229"/>
  <c r="N229"/>
  <c r="P229"/>
  <c r="O230"/>
  <c r="N230"/>
  <c r="P230"/>
  <c r="O231"/>
  <c r="N231"/>
  <c r="O232"/>
  <c r="N232"/>
  <c r="O233"/>
  <c r="N233"/>
  <c r="P233"/>
  <c r="O234"/>
  <c r="N234"/>
  <c r="O235"/>
  <c r="N235"/>
  <c r="O236"/>
  <c r="N236"/>
  <c r="O237"/>
  <c r="N237"/>
  <c r="P237"/>
  <c r="O238"/>
  <c r="N238"/>
  <c r="P238"/>
  <c r="O239"/>
  <c r="N239"/>
  <c r="P239"/>
  <c r="O240"/>
  <c r="N240"/>
  <c r="P240"/>
  <c r="O241"/>
  <c r="N241"/>
  <c r="O242"/>
  <c r="N242"/>
  <c r="O243"/>
  <c r="N243"/>
  <c r="O244"/>
  <c r="N244"/>
  <c r="P244"/>
  <c r="O245"/>
  <c r="N245"/>
  <c r="P245"/>
  <c r="O246"/>
  <c r="N246"/>
  <c r="P246"/>
  <c r="O247"/>
  <c r="N247"/>
  <c r="P247"/>
  <c r="O248"/>
  <c r="N248"/>
  <c r="O249"/>
  <c r="N249"/>
  <c r="O250"/>
  <c r="N250"/>
  <c r="O251"/>
  <c r="N251"/>
  <c r="O252"/>
  <c r="N252"/>
  <c r="O253"/>
  <c r="N253"/>
  <c r="O254"/>
  <c r="N254"/>
  <c r="P254"/>
  <c r="O255"/>
  <c r="N255"/>
  <c r="P255"/>
  <c r="O256"/>
  <c r="N256"/>
  <c r="P256"/>
  <c r="O257"/>
  <c r="N257"/>
  <c r="P257"/>
  <c r="O258"/>
  <c r="N258"/>
  <c r="O259"/>
  <c r="N259"/>
  <c r="O260"/>
  <c r="N260"/>
  <c r="P260"/>
  <c r="O261"/>
  <c r="N261"/>
  <c r="O262"/>
  <c r="N262"/>
  <c r="O263"/>
  <c r="N263"/>
  <c r="O264"/>
  <c r="N264"/>
  <c r="P264"/>
  <c r="O265"/>
  <c r="N265"/>
  <c r="P265"/>
  <c r="O266"/>
  <c r="N266"/>
  <c r="L121"/>
  <c r="L122"/>
  <c r="L125"/>
  <c r="L127"/>
  <c r="L128"/>
  <c r="L129"/>
  <c r="L131"/>
  <c r="L132"/>
  <c r="L134"/>
  <c r="L135"/>
  <c r="L136"/>
  <c r="L137"/>
  <c r="L138"/>
  <c r="L144"/>
  <c r="L147"/>
  <c r="L148"/>
  <c r="L149"/>
  <c r="L155"/>
  <c r="L156"/>
  <c r="L158"/>
  <c r="L171"/>
  <c r="L172"/>
  <c r="L173"/>
  <c r="L175"/>
  <c r="L176"/>
  <c r="L177"/>
  <c r="L178"/>
  <c r="L179"/>
  <c r="L180"/>
  <c r="L181"/>
  <c r="L182"/>
  <c r="L183"/>
  <c r="L184"/>
  <c r="L185"/>
  <c r="L187"/>
  <c r="L188"/>
  <c r="L189"/>
  <c r="L190"/>
  <c r="L191"/>
  <c r="L192"/>
  <c r="L193"/>
  <c r="L194"/>
  <c r="L195"/>
  <c r="L196"/>
  <c r="L200"/>
  <c r="L201"/>
  <c r="L202"/>
  <c r="L211"/>
  <c r="L214"/>
  <c r="L215"/>
  <c r="L216"/>
  <c r="L217"/>
  <c r="L218"/>
  <c r="L220"/>
  <c r="L227"/>
  <c r="L228"/>
  <c r="L229"/>
  <c r="L230"/>
  <c r="L231"/>
  <c r="L233"/>
  <c r="L237"/>
  <c r="L238"/>
  <c r="L239"/>
  <c r="L240"/>
  <c r="L242"/>
  <c r="L244"/>
  <c r="L245"/>
  <c r="L246"/>
  <c r="L247"/>
  <c r="L251"/>
  <c r="L254"/>
  <c r="L255"/>
  <c r="L256"/>
  <c r="L257"/>
  <c r="L258"/>
  <c r="L260"/>
  <c r="L264"/>
  <c r="L265"/>
  <c r="L119"/>
  <c r="L60"/>
  <c r="L83"/>
  <c r="L84"/>
  <c r="L85"/>
  <c r="L87"/>
  <c r="L88"/>
  <c r="L92"/>
  <c r="L95"/>
  <c r="L96"/>
  <c r="L97"/>
  <c r="L111"/>
  <c r="H119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14"/>
  <c r="H14"/>
  <c r="H15"/>
  <c r="H16"/>
  <c r="H17"/>
  <c r="H18"/>
  <c r="H19"/>
  <c r="H20"/>
  <c r="H21"/>
  <c r="H22"/>
  <c r="H23"/>
  <c r="H24"/>
  <c r="H25"/>
  <c r="H26"/>
  <c r="H27"/>
  <c r="H30"/>
  <c r="H31"/>
  <c r="H32"/>
  <c r="H33"/>
  <c r="H34"/>
  <c r="H35"/>
  <c r="H36"/>
  <c r="H37"/>
  <c r="H38"/>
  <c r="H39"/>
  <c r="H40"/>
  <c r="H41"/>
  <c r="H42"/>
  <c r="H43"/>
  <c r="H44"/>
  <c r="H45"/>
  <c r="H48"/>
  <c r="H49"/>
  <c r="H50"/>
  <c r="H51"/>
  <c r="H52"/>
  <c r="H53"/>
  <c r="H54"/>
  <c r="H67"/>
  <c r="H68"/>
  <c r="H69"/>
  <c r="H70"/>
  <c r="H71"/>
  <c r="H72"/>
  <c r="H73"/>
  <c r="H74"/>
  <c r="H75"/>
  <c r="H77"/>
  <c r="H78"/>
  <c r="H79"/>
  <c r="H80"/>
  <c r="H101"/>
  <c r="H102"/>
  <c r="H103"/>
  <c r="H104"/>
  <c r="H105"/>
  <c r="H106"/>
  <c r="H107"/>
  <c r="H109"/>
  <c r="H110"/>
  <c r="H111"/>
  <c r="H112"/>
  <c r="H113"/>
  <c r="H114"/>
  <c r="H115"/>
  <c r="H116"/>
  <c r="H117"/>
  <c r="H118"/>
  <c r="H121"/>
  <c r="H122"/>
  <c r="H123"/>
  <c r="H124"/>
  <c r="H125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5"/>
  <c r="H178"/>
  <c r="H179"/>
  <c r="H180"/>
  <c r="H192"/>
  <c r="H193"/>
  <c r="H194"/>
  <c r="H200"/>
  <c r="H201"/>
  <c r="H202"/>
  <c r="H203"/>
  <c r="H204"/>
  <c r="H205"/>
  <c r="H209"/>
  <c r="H210"/>
  <c r="H211"/>
  <c r="H212"/>
  <c r="H213"/>
  <c r="H216"/>
  <c r="H217"/>
  <c r="H218"/>
  <c r="H220"/>
  <c r="H231"/>
  <c r="H233"/>
  <c r="H237"/>
  <c r="H242"/>
  <c r="H251"/>
  <c r="H258"/>
  <c r="H260"/>
  <c r="H264"/>
  <c r="H265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K14"/>
  <c r="O14"/>
  <c r="O15"/>
  <c r="F100"/>
  <c r="N103"/>
  <c r="P103"/>
  <c r="F95"/>
  <c r="N96"/>
  <c r="P96"/>
  <c r="F60"/>
  <c r="N83"/>
  <c r="P83"/>
  <c r="J51"/>
  <c r="N52"/>
  <c r="P52"/>
  <c r="N84"/>
  <c r="P84"/>
  <c r="N95"/>
  <c r="P95"/>
  <c r="F92"/>
  <c r="N92"/>
  <c r="P92"/>
  <c r="N51"/>
  <c r="P51"/>
  <c r="J50"/>
  <c r="N60"/>
  <c r="P60"/>
  <c r="H60"/>
  <c r="F98"/>
  <c r="F99"/>
  <c r="N100"/>
  <c r="P100"/>
  <c r="H100"/>
  <c r="N99"/>
  <c r="P99"/>
  <c r="H99"/>
  <c r="H98"/>
  <c r="F108"/>
  <c r="J49"/>
  <c r="N50"/>
  <c r="P50"/>
  <c r="N49"/>
  <c r="P49"/>
  <c r="J48"/>
  <c r="F120"/>
  <c r="H108"/>
  <c r="J47"/>
  <c r="N48"/>
  <c r="P48"/>
  <c r="H120"/>
  <c r="J46"/>
  <c r="N47"/>
  <c r="J45"/>
  <c r="N46"/>
  <c r="N45"/>
  <c r="P45"/>
  <c r="J44"/>
  <c r="J43"/>
  <c r="N44"/>
  <c r="P44"/>
  <c r="N43"/>
  <c r="P43"/>
  <c r="J42"/>
  <c r="J41"/>
  <c r="N42"/>
  <c r="P42"/>
  <c r="N41"/>
  <c r="P41"/>
  <c r="J40"/>
  <c r="J39"/>
  <c r="N40"/>
  <c r="P40"/>
  <c r="N39"/>
  <c r="P39"/>
  <c r="J38"/>
  <c r="J37"/>
  <c r="N38"/>
  <c r="P38"/>
  <c r="J36"/>
  <c r="N37"/>
  <c r="P37"/>
  <c r="J35"/>
  <c r="N36"/>
  <c r="P36"/>
  <c r="N35"/>
  <c r="P35"/>
  <c r="J34"/>
  <c r="J33"/>
  <c r="N34"/>
  <c r="P34"/>
  <c r="J32"/>
  <c r="N33"/>
  <c r="P33"/>
  <c r="J31"/>
  <c r="N32"/>
  <c r="P32"/>
  <c r="N31"/>
  <c r="P31"/>
  <c r="J30"/>
  <c r="J29"/>
  <c r="N30"/>
  <c r="P30"/>
  <c r="J28"/>
  <c r="N29"/>
  <c r="P29"/>
  <c r="J27"/>
  <c r="N28"/>
  <c r="N27"/>
  <c r="P27"/>
  <c r="J26"/>
  <c r="J25"/>
  <c r="N26"/>
  <c r="P26"/>
  <c r="N25"/>
  <c r="P25"/>
  <c r="J24"/>
  <c r="J23"/>
  <c r="N24"/>
  <c r="P24"/>
  <c r="J22"/>
  <c r="N23"/>
  <c r="P23"/>
  <c r="J21"/>
  <c r="N22"/>
  <c r="P22"/>
  <c r="J15"/>
  <c r="N21"/>
  <c r="P21"/>
  <c r="J14"/>
  <c r="N15"/>
  <c r="P15"/>
  <c r="J98"/>
  <c r="N14"/>
  <c r="P14"/>
  <c r="J108"/>
  <c r="L98"/>
  <c r="N98"/>
  <c r="P98"/>
  <c r="J120"/>
  <c r="L108"/>
  <c r="N108"/>
  <c r="P108"/>
  <c r="L120"/>
  <c r="N120"/>
  <c r="P120"/>
</calcChain>
</file>

<file path=xl/sharedStrings.xml><?xml version="1.0" encoding="utf-8"?>
<sst xmlns="http://schemas.openxmlformats.org/spreadsheetml/2006/main" count="784" uniqueCount="536">
  <si>
    <t xml:space="preserve">Найменування </t>
  </si>
  <si>
    <t>Код бюджетної класифікації</t>
  </si>
  <si>
    <t>Загальний фонд</t>
  </si>
  <si>
    <t>Спеціальний фонд</t>
  </si>
  <si>
    <t>Разом</t>
  </si>
  <si>
    <t>виконано за звітний період (рік)</t>
  </si>
  <si>
    <t xml:space="preserve">виконано за звітний період (рік) </t>
  </si>
  <si>
    <t>(підпис)</t>
  </si>
  <si>
    <t>(ініціали, прізвище)</t>
  </si>
  <si>
    <t>Податкові надходження:</t>
  </si>
  <si>
    <t/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</si>
  <si>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</si>
  <si>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</si>
  <si>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</si>
  <si>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</si>
  <si>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</si>
  <si>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</si>
  <si>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</si>
  <si>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</si>
  <si>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</si>
  <si>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</si>
  <si>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</si>
  <si>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</si>
  <si>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</si>
  <si>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</t>
  </si>
  <si>
    <t>11020000</t>
  </si>
  <si>
    <t>Податок на прибуток підприємств та фінансових установ комунальної власності</t>
  </si>
  <si>
    <t>11020200</t>
  </si>
  <si>
    <t>Рентна плата та плата за використання інших природних ресурсів</t>
  </si>
  <si>
    <t>13000000</t>
  </si>
  <si>
    <t>Рентна плата за спеціальне використання лісових ресурсів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</si>
  <si>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</si>
  <si>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</si>
  <si>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13010100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</si>
  <si>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</si>
  <si>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13010200</t>
  </si>
  <si>
    <t>Рентна плата за користування надрами</t>
  </si>
  <si>
    <t>13030000</t>
  </si>
  <si>
    <t>Рентна плата за користування надрами для видобування корисних копалин загальнодержавного значення</t>
  </si>
  <si>
    <t>13030100</t>
  </si>
  <si>
    <t>Рентна плата за користування надрами для видобування корисних копалин місцевого значення</t>
  </si>
  <si>
    <t>13030200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</si>
  <si>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</si>
  <si>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</si>
  <si>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</si>
  <si>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</si>
  <si>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</si>
  <si>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</si>
  <si>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</si>
  <si>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</si>
  <si>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</si>
  <si>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</si>
  <si>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</si>
  <si>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</si>
  <si>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</si>
  <si>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</si>
  <si>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</si>
  <si>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</si>
  <si>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</si>
  <si>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</si>
  <si>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</si>
  <si>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</si>
  <si>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</si>
  <si>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</si>
  <si>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</si>
  <si>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  </t>
  </si>
  <si>
    <t>18010500</t>
  </si>
  <si>
    <t>Орендна плата з юридичних осіб </t>
  </si>
  <si>
    <t>18010600</t>
  </si>
  <si>
    <t>Земельний податок з фізичних осіб</t>
  </si>
  <si>
    <t>18010700</t>
  </si>
  <si>
    <t>Орендна плата з фізичних осіб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</si>
  <si>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</si>
  <si>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</si>
  <si>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</si>
  <si>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</si>
  <si>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</si>
  <si>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</si>
  <si>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</si>
  <si>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</si>
  <si>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</si>
  <si>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</si>
  <si>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</si>
  <si>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</si>
  <si>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</si>
  <si>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</si>
  <si>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</si>
  <si>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</si>
  <si>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</si>
  <si>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</si>
  <si>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</si>
  <si>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 </t>
  </si>
  <si>
    <t>19000000</t>
  </si>
  <si>
    <t>Екологічний податок 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</si>
  <si>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</si>
  <si>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</si>
  <si>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</si>
  <si>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</si>
  <si>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</si>
  <si>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</si>
  <si>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</si>
  <si>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</si>
  <si>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</si>
  <si>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</si>
  <si>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</si>
  <si>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Плата за розміщення тимчасово вільних коштів місцевих бюджетів </t>
  </si>
  <si>
    <t>21050000</t>
  </si>
  <si>
    <t>Інші надходження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</si>
  <si>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</si>
  <si>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</si>
  <si>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</si>
  <si>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</si>
  <si>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21081500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</si>
  <si>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</si>
  <si>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</si>
  <si>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</si>
  <si>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</si>
  <si>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</si>
  <si>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</si>
  <si>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</si>
  <si>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</si>
  <si>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</si>
  <si>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</si>
  <si>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</si>
  <si>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</si>
  <si>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</si>
  <si>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</si>
  <si>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</si>
  <si>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</si>
  <si>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</si>
  <si>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</si>
  <si>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</si>
  <si>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</si>
  <si>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не віднесене до інших категорій</t>
  </si>
  <si>
    <t>22090200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</si>
  <si>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</si>
  <si>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</si>
  <si>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</si>
  <si>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</si>
  <si>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</si>
  <si>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</si>
  <si>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</si>
  <si>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</si>
  <si>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</si>
  <si>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</si>
  <si>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</si>
  <si>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</si>
  <si>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</si>
  <si>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</si>
  <si>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</si>
  <si>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</si>
  <si>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</si>
  <si>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</si>
  <si>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</si>
  <si>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</si>
  <si>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</si>
  <si>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</si>
  <si>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</si>
  <si>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</si>
  <si>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</si>
  <si>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</si>
  <si>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</si>
  <si>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</si>
  <si>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</si>
  <si>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</si>
  <si>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</si>
  <si>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</si>
  <si>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</si>
  <si>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</si>
  <si>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</si>
  <si>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</si>
  <si>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</si>
  <si>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</si>
  <si>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</si>
  <si>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</si>
  <si>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</si>
  <si>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</si>
  <si>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</si>
  <si>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</si>
  <si>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</si>
  <si>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</si>
  <si>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</si>
  <si>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 з державного бюджету місцевим бюджетам</t>
  </si>
  <si>
    <t>41020000</t>
  </si>
  <si>
    <t>Базова дотація</t>
  </si>
  <si>
    <t>41020100</t>
  </si>
  <si>
    <t>Субвенції з державного бюджету місцевим бюджетам</t>
  </si>
  <si>
    <t>41030000</t>
  </si>
  <si>
    <t>Субвенція з державного бюджету місцевим бюджетам на формування інфраструктури об'єднаних територіальних громад</t>
  </si>
  <si>
    <t>41033200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</si>
  <si>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</si>
  <si>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</si>
  <si>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</si>
  <si>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</si>
  <si>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</si>
  <si>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41034500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</si>
  <si>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</si>
  <si>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</si>
  <si>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</si>
  <si>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</si>
  <si>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</si>
  <si>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</si>
  <si>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</si>
  <si>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</si>
  <si>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</si>
  <si>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</si>
  <si>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</si>
  <si>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41051100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</si>
  <si>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</si>
  <si>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</si>
  <si>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</si>
  <si>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</si>
  <si>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</si>
  <si>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</si>
  <si>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Субвенція з місцевого бюджету за рахунок залишку коштів медичної субвенції, що утворився на початок бюджетного періоду</t>
  </si>
  <si>
    <t>41051600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</si>
  <si>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</si>
  <si>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41052000</t>
  </si>
  <si>
    <t>Інші субвенції з місцевого бюджету</t>
  </si>
  <si>
    <t>41053900</t>
  </si>
  <si>
    <t>Усього</t>
  </si>
  <si>
    <t>90010300</t>
  </si>
  <si>
    <t>Державне управлiння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</si>
  <si>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</si>
  <si>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</si>
  <si>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</si>
  <si>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</si>
  <si>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</si>
  <si>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</si>
  <si>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Інша діяльність у сфері державного управління</t>
  </si>
  <si>
    <t>0133</t>
  </si>
  <si>
    <t>0180</t>
  </si>
  <si>
    <t>Освiта</t>
  </si>
  <si>
    <t>1000</t>
  </si>
  <si>
    <t>Надання дошкільної освіти</t>
  </si>
  <si>
    <t>0910</t>
  </si>
  <si>
    <t>1010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</si>
  <si>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</si>
  <si>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0921</t>
  </si>
  <si>
    <t>1020</t>
  </si>
  <si>
    <t>Надання позашкільної освіти позашкільними закладами освіти, заходи із позашкільної роботи з дітьми</t>
  </si>
  <si>
    <t>0960</t>
  </si>
  <si>
    <t>1090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</si>
  <si>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</si>
  <si>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</si>
  <si>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Методичне забезпечення діяльності навчальних закладів</t>
  </si>
  <si>
    <t>0990</t>
  </si>
  <si>
    <t>1150</t>
  </si>
  <si>
    <t>Інші програми, заклади та заходи у сфері освіти</t>
  </si>
  <si>
    <t>1160</t>
  </si>
  <si>
    <t>Забезпечення діяльності інших закладів у сфері освіти</t>
  </si>
  <si>
    <t>1161</t>
  </si>
  <si>
    <t>Інші програми та заходи у сфері освіти</t>
  </si>
  <si>
    <t>1162</t>
  </si>
  <si>
    <t>Забезпечення діяльності інклюзивно-ресурсних центрів</t>
  </si>
  <si>
    <t>1170</t>
  </si>
  <si>
    <t>Охорона здоров’я</t>
  </si>
  <si>
    <t>2000</t>
  </si>
  <si>
    <t>Багатопрофільна стаціонарна медична допомога населенню</t>
  </si>
  <si>
    <t>0731</t>
  </si>
  <si>
    <t>2010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</si>
  <si>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</si>
  <si>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</si>
  <si>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</si>
  <si>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</si>
  <si>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</si>
  <si>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Програми і централізовані заходи у галузі охорони здоров’я</t>
  </si>
  <si>
    <t>2140</t>
  </si>
  <si>
    <t>Централізовані заходи з лікування хворих на цукровий та нецукровий діабет</t>
  </si>
  <si>
    <t>0763</t>
  </si>
  <si>
    <t>2144</t>
  </si>
  <si>
    <t>Відшкодування вартості лікарських засобів для лікування окремих захворювань</t>
  </si>
  <si>
    <t>2146</t>
  </si>
  <si>
    <t>Інші програми, заклади та заходи у сфері охорони здоров’я</t>
  </si>
  <si>
    <t>2150</t>
  </si>
  <si>
    <t>Інші програми та заходи у сфері охорони здоров’я</t>
  </si>
  <si>
    <t>2152</t>
  </si>
  <si>
    <t>Соціальний захист та соціальне забезпечення</t>
  </si>
  <si>
    <t>3000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</si>
  <si>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</si>
  <si>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</si>
  <si>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</si>
  <si>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</si>
  <si>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</si>
  <si>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</si>
  <si>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</si>
  <si>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</si>
  <si>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</si>
  <si>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Надання реабілітаційних послуг особам з інвалідністю та дітям з інвалідністю</t>
  </si>
  <si>
    <t>3105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</si>
  <si>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</si>
  <si>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</si>
  <si>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 для сім’ї, дітей та молоді</t>
  </si>
  <si>
    <t>1040</t>
  </si>
  <si>
    <t>3121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</si>
  <si>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</si>
  <si>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</si>
  <si>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</si>
  <si>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</si>
  <si>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</si>
  <si>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</si>
  <si>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</si>
  <si>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</si>
  <si>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Забезпечення діяльності бібліотек</t>
  </si>
  <si>
    <t>0824</t>
  </si>
  <si>
    <t>4030</t>
  </si>
  <si>
    <t>Забезпечення діяльності музеїв i виставок</t>
  </si>
  <si>
    <t>4040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</si>
  <si>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</si>
  <si>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</si>
  <si>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</si>
  <si>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</si>
  <si>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</si>
  <si>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</si>
  <si>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0829</t>
  </si>
  <si>
    <t>4081</t>
  </si>
  <si>
    <t>Інші заходи в галузі культури і мистецтва</t>
  </si>
  <si>
    <t>4082</t>
  </si>
  <si>
    <t>Фiзична культура i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</si>
  <si>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</si>
  <si>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</si>
  <si>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</si>
  <si>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</si>
  <si>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0810</t>
  </si>
  <si>
    <t>5011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</si>
  <si>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</si>
  <si>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</si>
  <si>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</si>
  <si>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</si>
  <si>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Підтримка фізкультурно-спортивного руху</t>
  </si>
  <si>
    <t>5050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</si>
  <si>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</si>
  <si>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</si>
  <si>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</si>
  <si>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</si>
  <si>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</si>
  <si>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</si>
  <si>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Житлово-комунальне господарство</t>
  </si>
  <si>
    <t>6000</t>
  </si>
  <si>
    <t>Утримання та ефективна експлуатація об’єктів житлово-комунального господарства</t>
  </si>
  <si>
    <t>6010</t>
  </si>
  <si>
    <t>Забезпечення діяльності водопровідно-каналізаційного господарства</t>
  </si>
  <si>
    <t>0620</t>
  </si>
  <si>
    <t>6013</t>
  </si>
  <si>
    <t>Інша діяльність, пов’язана з експлуатацією об’єктів житлово-комунального господарства</t>
  </si>
  <si>
    <t>6017</t>
  </si>
  <si>
    <t>Організація благоустрою населених пунктів</t>
  </si>
  <si>
    <t>6030</t>
  </si>
  <si>
    <t>Реалізація державних та місцевих житлових програм</t>
  </si>
  <si>
    <t>6080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</si>
  <si>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</si>
  <si>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0610</t>
  </si>
  <si>
    <t>6083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</si>
  <si>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</si>
  <si>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</si>
  <si>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</si>
  <si>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</si>
  <si>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</si>
  <si>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0421</t>
  </si>
  <si>
    <t>7130</t>
  </si>
  <si>
    <t>Реалізація програм у галузі лісового господарства і мисливства</t>
  </si>
  <si>
    <t>0422</t>
  </si>
  <si>
    <t>7150</t>
  </si>
  <si>
    <t>Будівництво та регіональний розвиток</t>
  </si>
  <si>
    <t>7300</t>
  </si>
  <si>
    <t>Будівництво1 об'єктів житлово-комунального господарства</t>
  </si>
  <si>
    <t>0443</t>
  </si>
  <si>
    <t>7310</t>
  </si>
  <si>
    <t>Будівництво1 об'єктів соціально-культурного призначення</t>
  </si>
  <si>
    <t>7320</t>
  </si>
  <si>
    <t>Будівництво1 освітніх установ та закладів</t>
  </si>
  <si>
    <t>7321</t>
  </si>
  <si>
    <t>Будівництво1 споруд, установ та закладів фізичної культури і спорту</t>
  </si>
  <si>
    <t>7325</t>
  </si>
  <si>
    <t>Будівництво інших об'єктів комунальної власності</t>
  </si>
  <si>
    <t>7330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</si>
  <si>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</si>
  <si>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</si>
  <si>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</t>
  </si>
  <si>
    <t>7360</t>
  </si>
  <si>
    <t>Виконання інвестиційних проектів в рамках формування інфраструктури об'єднаних територіальних громад</t>
  </si>
  <si>
    <t>0490</t>
  </si>
  <si>
    <t>7362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</si>
  <si>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</si>
  <si>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</si>
  <si>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</si>
  <si>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</si>
  <si>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</si>
  <si>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</si>
  <si>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</si>
  <si>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</si>
  <si>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</si>
  <si>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Інші програми та заходи, пов'язані з економічною діяльністю</t>
  </si>
  <si>
    <t>7600</t>
  </si>
  <si>
    <t>Заходи з енергозбереження</t>
  </si>
  <si>
    <t>0470</t>
  </si>
  <si>
    <t>7640</t>
  </si>
  <si>
    <t>Членські внески до асоціацій органів місцевого самоврядування</t>
  </si>
  <si>
    <t>7680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</si>
  <si>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</si>
  <si>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</si>
  <si>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</si>
  <si>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</si>
  <si>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</si>
  <si>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</si>
  <si>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</si>
  <si>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</si>
  <si>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Заходи із запобігання та ліквідації надзвичайних ситуацій та наслідків стихійного лиха</t>
  </si>
  <si>
    <t>320</t>
  </si>
  <si>
    <t>8110</t>
  </si>
  <si>
    <t>Забезпечення діяльності місцевої пожежної охорони</t>
  </si>
  <si>
    <t>0320</t>
  </si>
  <si>
    <t>8130</t>
  </si>
  <si>
    <t>Громадський порядок та безпека</t>
  </si>
  <si>
    <t>8200</t>
  </si>
  <si>
    <t>Заходи щодо здійснення територіальної оборони</t>
  </si>
  <si>
    <t>0380</t>
  </si>
  <si>
    <t>8240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</si>
  <si>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</si>
  <si>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</si>
  <si>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</si>
  <si>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</si>
  <si>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Ліквідація іншого забруднення навколишнього природного середовища</t>
  </si>
  <si>
    <t>0513</t>
  </si>
  <si>
    <t>8313</t>
  </si>
  <si>
    <t>Обслуговування місцевого боргу</t>
  </si>
  <si>
    <t>0170</t>
  </si>
  <si>
    <t>8600</t>
  </si>
  <si>
    <t>Резервний фонд</t>
  </si>
  <si>
    <t>133</t>
  </si>
  <si>
    <t>8700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</si>
  <si>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</si>
  <si>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</si>
  <si>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</si>
  <si>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</si>
  <si>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</si>
  <si>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</si>
  <si>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</si>
  <si>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</si>
  <si>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Субвенція з місцевого бюджету на співфінансування інвестиційних проектів</t>
  </si>
  <si>
    <t>9750</t>
  </si>
  <si>
    <t>9770</t>
  </si>
  <si>
    <t>900203</t>
  </si>
  <si>
    <t>Дефіцит (-) /профіцит (+)*</t>
  </si>
  <si>
    <t>1D</t>
  </si>
  <si>
    <t>Дефіцит (-) /профіцит (+)**</t>
  </si>
  <si>
    <t>2D</t>
  </si>
  <si>
    <t>Внутрішнє фінансування*</t>
  </si>
  <si>
    <t>200000</t>
  </si>
  <si>
    <t>Внутрішнє фінансування**</t>
  </si>
  <si>
    <t>200000*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</si>
  <si>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</si>
  <si>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</si>
  <si>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</si>
  <si>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</si>
  <si>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</si>
  <si>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205100</t>
  </si>
  <si>
    <t>На кінець періоду</t>
  </si>
  <si>
    <t>205200</t>
  </si>
  <si>
    <t>Зміни обсягів депозитів і цінних паперів, що використовуються для управління ліквідністю</t>
  </si>
  <si>
    <t>206000</t>
  </si>
  <si>
    <t>Повернення бюджетних коштів з депозитів, надходження внаслідок продажу / пред'явлення цінних паперів</t>
  </si>
  <si>
    <t>206100</t>
  </si>
  <si>
    <t>Повернення бюджетних коштів з депозитів</t>
  </si>
  <si>
    <t>206110</t>
  </si>
  <si>
    <t>Розміщення бюджетних коштів на депозитах, придбання цінних паперів</t>
  </si>
  <si>
    <t>206200</t>
  </si>
  <si>
    <t>Розміщення бюджетних коштів на депозитах</t>
  </si>
  <si>
    <t>206210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</si>
  <si>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</si>
  <si>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</si>
  <si>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</si>
  <si>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208000*</t>
  </si>
  <si>
    <t>208100</t>
  </si>
  <si>
    <t>208200</t>
  </si>
  <si>
    <t>Інші розрахунки**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</si>
  <si>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</si>
  <si>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</si>
  <si>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</si>
  <si>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208400</t>
  </si>
  <si>
    <t>Зовнішнє фінансування</t>
  </si>
  <si>
    <t>300000</t>
  </si>
  <si>
    <t>Позики, надані міжнародними фінансовими організаціями</t>
  </si>
  <si>
    <t>301000</t>
  </si>
  <si>
    <t>Одержано позик</t>
  </si>
  <si>
    <t>301100</t>
  </si>
  <si>
    <t>Погашено позик</t>
  </si>
  <si>
    <t>301200</t>
  </si>
  <si>
    <t>Разом  коштів,  отриманих  з усіх джерел фінансування бюджету за типом кредитора *</t>
  </si>
  <si>
    <t>900230</t>
  </si>
  <si>
    <t>Разом  коштів,  отриманих  з усіх джерел фінансування бюджету за типом кредитора **</t>
  </si>
  <si>
    <t>900231</t>
  </si>
  <si>
    <t>Фінансування за борговими операціями</t>
  </si>
  <si>
    <t>400000</t>
  </si>
  <si>
    <t>Запозичення</t>
  </si>
  <si>
    <t>401000</t>
  </si>
  <si>
    <t>Зовнішні запозичення</t>
  </si>
  <si>
    <t>401200</t>
  </si>
  <si>
    <t>Довгострокові зобов'язання</t>
  </si>
  <si>
    <t>401201</t>
  </si>
  <si>
    <t>Погашення</t>
  </si>
  <si>
    <t>402000</t>
  </si>
  <si>
    <t>Зовнішні зобов'язання</t>
  </si>
  <si>
    <t>402200</t>
  </si>
  <si>
    <t>402201</t>
  </si>
  <si>
    <t>Фінансування за активними операціями*</t>
  </si>
  <si>
    <t>600000</t>
  </si>
  <si>
    <t>Фінансування за активними операціями**</t>
  </si>
  <si>
    <t>600000*</t>
  </si>
  <si>
    <t>601000</t>
  </si>
  <si>
    <t>601100</t>
  </si>
  <si>
    <t>601110</t>
  </si>
  <si>
    <t>601200</t>
  </si>
  <si>
    <t>601210</t>
  </si>
  <si>
    <t>Зміни обсягів бюджетних коштів*</t>
  </si>
  <si>
    <t>602000</t>
  </si>
  <si>
    <t>Зміни обсягів бюджетних коштів**</t>
  </si>
  <si>
    <t>602000*</t>
  </si>
  <si>
    <t>602100</t>
  </si>
  <si>
    <t>602200</t>
  </si>
  <si>
    <t>602300*</t>
  </si>
  <si>
    <t>602304*</t>
  </si>
  <si>
    <t>602400</t>
  </si>
  <si>
    <t>Разом коштів, отриманих з усіх джерел фінансування бюджету за типом боргового зобов'язання*</t>
  </si>
  <si>
    <t>900460</t>
  </si>
  <si>
    <t>Разом коштів, отриманих з усіх джерел фінансування бюджету за типом боргового зобов'язання**</t>
  </si>
  <si>
    <t>900461</t>
  </si>
  <si>
    <t>-</t>
  </si>
  <si>
    <t>затверджено  міською радою на звітний рік з урахуванням змін****</t>
  </si>
  <si>
    <t xml:space="preserve">затверджено розписом на звітний період з урахуванням внесених змін </t>
  </si>
  <si>
    <t>процент виконання</t>
  </si>
  <si>
    <t>Голова Олевської міської ради</t>
  </si>
  <si>
    <t>О.В.Омельчук</t>
  </si>
  <si>
    <t>грн</t>
  </si>
  <si>
    <t>за  І півріччя 2019 pоку</t>
  </si>
  <si>
    <t>Звіт про виконання міського бюджету Олевської ОТГ</t>
  </si>
</sst>
</file>

<file path=xl/styles.xml><?xml version="1.0" encoding="utf-8"?>
<styleSheet xmlns="http://schemas.openxmlformats.org/spreadsheetml/2006/main">
  <numFmts count="1">
    <numFmt numFmtId="181" formatCode="#0.00"/>
  </numFmts>
  <fonts count="3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44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 Baltic"/>
      <family val="1"/>
      <charset val="186"/>
    </font>
    <font>
      <b/>
      <sz val="12"/>
      <name val="Arial Cyr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6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1"/>
    </font>
    <font>
      <b/>
      <sz val="14"/>
      <name val="Times New Roman"/>
      <family val="1"/>
    </font>
    <font>
      <sz val="10"/>
      <name val="Arial Cyr"/>
      <charset val="204"/>
    </font>
    <font>
      <b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3" applyNumberFormat="0" applyFill="0" applyAlignment="0" applyProtection="0"/>
    <xf numFmtId="0" fontId="7" fillId="15" borderId="4" applyNumberFormat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35" fillId="4" borderId="5" applyNumberFormat="0" applyAlignment="0" applyProtection="0"/>
    <xf numFmtId="0" fontId="4" fillId="2" borderId="2" applyNumberFormat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horizontal="left"/>
    </xf>
    <xf numFmtId="0" fontId="17" fillId="0" borderId="0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left" vertical="center" wrapText="1"/>
    </xf>
    <xf numFmtId="4" fontId="16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Border="1" applyAlignment="1" applyProtection="1">
      <alignment horizontal="right"/>
      <protection locked="0"/>
    </xf>
    <xf numFmtId="4" fontId="20" fillId="0" borderId="0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26" fillId="0" borderId="7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27" fillId="0" borderId="7" xfId="0" applyFont="1" applyFill="1" applyBorder="1" applyAlignment="1">
      <alignment horizontal="left" wrapText="1"/>
    </xf>
    <xf numFmtId="49" fontId="27" fillId="0" borderId="7" xfId="0" applyNumberFormat="1" applyFont="1" applyFill="1" applyBorder="1" applyAlignment="1">
      <alignment horizontal="center"/>
    </xf>
    <xf numFmtId="49" fontId="27" fillId="0" borderId="7" xfId="0" applyNumberFormat="1" applyFont="1" applyFill="1" applyBorder="1" applyAlignment="1">
      <alignment horizontal="center" wrapText="1"/>
    </xf>
    <xf numFmtId="4" fontId="25" fillId="0" borderId="0" xfId="0" applyNumberFormat="1" applyFont="1" applyFill="1" applyBorder="1" applyAlignment="1" applyProtection="1">
      <alignment horizontal="right"/>
    </xf>
    <xf numFmtId="4" fontId="0" fillId="0" borderId="0" xfId="0" applyNumberFormat="1" applyFont="1" applyFill="1" applyBorder="1"/>
    <xf numFmtId="0" fontId="28" fillId="0" borderId="0" xfId="0" applyFont="1"/>
    <xf numFmtId="49" fontId="30" fillId="0" borderId="0" xfId="0" applyNumberFormat="1" applyFont="1" applyFill="1" applyBorder="1" applyAlignment="1">
      <alignment vertical="top" wrapText="1"/>
    </xf>
    <xf numFmtId="0" fontId="30" fillId="0" borderId="0" xfId="0" applyFont="1" applyFill="1" applyBorder="1"/>
    <xf numFmtId="0" fontId="28" fillId="0" borderId="0" xfId="0" applyFont="1" applyFill="1" applyBorder="1"/>
    <xf numFmtId="49" fontId="29" fillId="0" borderId="0" xfId="0" applyNumberFormat="1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29" fillId="0" borderId="0" xfId="0" applyNumberFormat="1" applyFont="1" applyFill="1" applyBorder="1" applyAlignment="1" applyProtection="1">
      <alignment vertical="center"/>
      <protection locked="0"/>
    </xf>
    <xf numFmtId="4" fontId="16" fillId="0" borderId="7" xfId="0" applyNumberFormat="1" applyFont="1" applyFill="1" applyBorder="1" applyAlignment="1" applyProtection="1">
      <alignment horizontal="right"/>
    </xf>
    <xf numFmtId="0" fontId="33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>
      <alignment horizontal="center" vertical="center"/>
    </xf>
    <xf numFmtId="4" fontId="21" fillId="0" borderId="9" xfId="0" applyNumberFormat="1" applyFont="1" applyFill="1" applyBorder="1" applyAlignment="1" applyProtection="1"/>
    <xf numFmtId="181" fontId="16" fillId="0" borderId="9" xfId="0" applyNumberFormat="1" applyFont="1" applyBorder="1"/>
    <xf numFmtId="4" fontId="16" fillId="0" borderId="9" xfId="0" applyNumberFormat="1" applyFont="1" applyFill="1" applyBorder="1" applyAlignment="1" applyProtection="1"/>
    <xf numFmtId="181" fontId="16" fillId="0" borderId="9" xfId="0" applyNumberFormat="1" applyFont="1" applyFill="1" applyBorder="1" applyAlignment="1">
      <alignment wrapText="1"/>
    </xf>
    <xf numFmtId="1" fontId="26" fillId="0" borderId="10" xfId="0" applyNumberFormat="1" applyFont="1" applyFill="1" applyBorder="1" applyAlignment="1" applyProtection="1">
      <alignment horizontal="center" vertical="center"/>
    </xf>
    <xf numFmtId="1" fontId="26" fillId="0" borderId="11" xfId="0" applyNumberFormat="1" applyFont="1" applyFill="1" applyBorder="1" applyAlignment="1" applyProtection="1">
      <alignment horizontal="center" vertical="center"/>
    </xf>
    <xf numFmtId="3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>
      <alignment horizontal="left" wrapText="1"/>
    </xf>
    <xf numFmtId="49" fontId="27" fillId="0" borderId="12" xfId="0" applyNumberFormat="1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 wrapText="1"/>
    </xf>
    <xf numFmtId="4" fontId="16" fillId="0" borderId="12" xfId="0" applyNumberFormat="1" applyFont="1" applyFill="1" applyBorder="1" applyAlignment="1" applyProtection="1">
      <alignment horizontal="right"/>
    </xf>
    <xf numFmtId="181" fontId="16" fillId="0" borderId="13" xfId="0" applyNumberFormat="1" applyFont="1" applyBorder="1"/>
    <xf numFmtId="4" fontId="21" fillId="0" borderId="13" xfId="0" applyNumberFormat="1" applyFont="1" applyFill="1" applyBorder="1" applyAlignment="1" applyProtection="1"/>
    <xf numFmtId="4" fontId="21" fillId="0" borderId="14" xfId="0" applyNumberFormat="1" applyFont="1" applyFill="1" applyBorder="1" applyAlignment="1" applyProtection="1"/>
    <xf numFmtId="0" fontId="27" fillId="0" borderId="15" xfId="0" applyFont="1" applyFill="1" applyBorder="1" applyAlignment="1">
      <alignment horizontal="left" wrapText="1"/>
    </xf>
    <xf numFmtId="49" fontId="27" fillId="0" borderId="16" xfId="0" applyNumberFormat="1" applyFont="1" applyFill="1" applyBorder="1" applyAlignment="1">
      <alignment horizontal="center"/>
    </xf>
    <xf numFmtId="49" fontId="27" fillId="0" borderId="16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 applyProtection="1">
      <alignment horizontal="right"/>
    </xf>
    <xf numFmtId="4" fontId="21" fillId="0" borderId="17" xfId="0" applyNumberFormat="1" applyFont="1" applyFill="1" applyBorder="1" applyAlignment="1" applyProtection="1"/>
    <xf numFmtId="4" fontId="21" fillId="0" borderId="7" xfId="0" applyNumberFormat="1" applyFont="1" applyFill="1" applyBorder="1" applyAlignment="1" applyProtection="1">
      <alignment horizontal="right"/>
    </xf>
    <xf numFmtId="4" fontId="16" fillId="0" borderId="11" xfId="0" applyNumberFormat="1" applyFont="1" applyFill="1" applyBorder="1" applyAlignment="1" applyProtection="1">
      <alignment horizontal="right"/>
    </xf>
    <xf numFmtId="4" fontId="34" fillId="0" borderId="9" xfId="0" applyNumberFormat="1" applyFont="1" applyFill="1" applyBorder="1" applyAlignment="1" applyProtection="1">
      <alignment vertical="center" wrapText="1"/>
      <protection locked="0"/>
    </xf>
    <xf numFmtId="4" fontId="16" fillId="0" borderId="18" xfId="0" applyNumberFormat="1" applyFont="1" applyFill="1" applyBorder="1" applyAlignment="1" applyProtection="1">
      <alignment horizontal="right"/>
    </xf>
    <xf numFmtId="4" fontId="34" fillId="0" borderId="13" xfId="0" applyNumberFormat="1" applyFont="1" applyFill="1" applyBorder="1" applyAlignment="1" applyProtection="1">
      <alignment vertical="center" wrapText="1"/>
      <protection locked="0"/>
    </xf>
    <xf numFmtId="4" fontId="16" fillId="0" borderId="19" xfId="0" applyNumberFormat="1" applyFont="1" applyFill="1" applyBorder="1" applyAlignment="1" applyProtection="1">
      <alignment horizontal="right"/>
    </xf>
    <xf numFmtId="4" fontId="34" fillId="0" borderId="20" xfId="0" applyNumberFormat="1" applyFont="1" applyFill="1" applyBorder="1" applyAlignment="1" applyProtection="1">
      <alignment vertical="center" wrapText="1"/>
      <protection locked="0"/>
    </xf>
    <xf numFmtId="0" fontId="36" fillId="0" borderId="7" xfId="0" applyFont="1" applyFill="1" applyBorder="1" applyAlignment="1">
      <alignment horizontal="left" wrapText="1"/>
    </xf>
    <xf numFmtId="49" fontId="36" fillId="0" borderId="7" xfId="0" applyNumberFormat="1" applyFont="1" applyFill="1" applyBorder="1" applyAlignment="1">
      <alignment horizontal="center"/>
    </xf>
    <xf numFmtId="49" fontId="36" fillId="0" borderId="7" xfId="0" applyNumberFormat="1" applyFont="1" applyFill="1" applyBorder="1" applyAlignment="1">
      <alignment horizontal="center" wrapText="1"/>
    </xf>
    <xf numFmtId="4" fontId="21" fillId="0" borderId="11" xfId="0" applyNumberFormat="1" applyFont="1" applyFill="1" applyBorder="1" applyAlignment="1" applyProtection="1">
      <alignment horizontal="right"/>
    </xf>
    <xf numFmtId="4" fontId="21" fillId="0" borderId="9" xfId="0" applyNumberFormat="1" applyFont="1" applyFill="1" applyBorder="1" applyAlignment="1" applyProtection="1">
      <alignment vertical="center" wrapText="1"/>
      <protection locked="0"/>
    </xf>
    <xf numFmtId="0" fontId="36" fillId="0" borderId="10" xfId="0" applyFont="1" applyFill="1" applyBorder="1" applyAlignment="1">
      <alignment horizontal="left" wrapText="1"/>
    </xf>
    <xf numFmtId="49" fontId="36" fillId="0" borderId="10" xfId="0" applyNumberFormat="1" applyFont="1" applyFill="1" applyBorder="1" applyAlignment="1">
      <alignment horizontal="center"/>
    </xf>
    <xf numFmtId="49" fontId="36" fillId="0" borderId="10" xfId="0" applyNumberFormat="1" applyFont="1" applyFill="1" applyBorder="1" applyAlignment="1">
      <alignment horizontal="center" wrapText="1"/>
    </xf>
    <xf numFmtId="4" fontId="21" fillId="0" borderId="10" xfId="0" applyNumberFormat="1" applyFont="1" applyFill="1" applyBorder="1" applyAlignment="1" applyProtection="1">
      <alignment horizontal="right"/>
    </xf>
    <xf numFmtId="4" fontId="21" fillId="0" borderId="21" xfId="0" applyNumberFormat="1" applyFont="1" applyFill="1" applyBorder="1" applyAlignment="1" applyProtection="1">
      <alignment horizontal="right"/>
    </xf>
    <xf numFmtId="4" fontId="21" fillId="0" borderId="14" xfId="0" applyNumberFormat="1" applyFont="1" applyFill="1" applyBorder="1" applyAlignment="1" applyProtection="1">
      <alignment vertical="center" wrapText="1"/>
      <protection locked="0"/>
    </xf>
    <xf numFmtId="4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9" xfId="0" applyNumberFormat="1" applyFont="1" applyFill="1" applyBorder="1" applyAlignment="1" applyProtection="1">
      <alignment horizontal="center" vertical="center" wrapText="1"/>
      <protection hidden="1"/>
    </xf>
    <xf numFmtId="4" fontId="3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 applyProtection="1">
      <alignment horizontal="center" vertical="center"/>
    </xf>
    <xf numFmtId="1" fontId="26" fillId="0" borderId="24" xfId="0" applyNumberFormat="1" applyFont="1" applyFill="1" applyBorder="1" applyAlignment="1" applyProtection="1">
      <alignment horizontal="center" vertical="center"/>
    </xf>
    <xf numFmtId="4" fontId="20" fillId="0" borderId="8" xfId="0" applyNumberFormat="1" applyFont="1" applyFill="1" applyBorder="1" applyAlignment="1" applyProtection="1">
      <alignment horizontal="right"/>
      <protection locked="0"/>
    </xf>
    <xf numFmtId="4" fontId="21" fillId="0" borderId="25" xfId="0" applyNumberFormat="1" applyFont="1" applyFill="1" applyBorder="1" applyAlignment="1">
      <alignment horizontal="center" vertical="center" wrapText="1"/>
    </xf>
    <xf numFmtId="4" fontId="21" fillId="0" borderId="26" xfId="0" applyNumberFormat="1" applyFont="1" applyFill="1" applyBorder="1" applyAlignment="1">
      <alignment horizontal="center" vertical="center" wrapText="1"/>
    </xf>
    <xf numFmtId="4" fontId="21" fillId="0" borderId="27" xfId="0" applyNumberFormat="1" applyFont="1" applyFill="1" applyBorder="1" applyAlignment="1">
      <alignment horizontal="center" vertical="center" wrapText="1"/>
    </xf>
    <xf numFmtId="4" fontId="25" fillId="0" borderId="28" xfId="0" applyNumberFormat="1" applyFont="1" applyFill="1" applyBorder="1" applyAlignment="1" applyProtection="1">
      <alignment horizontal="center" vertical="center" wrapText="1"/>
      <protection hidden="1"/>
    </xf>
    <xf numFmtId="4" fontId="3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/>
      <protection locked="0"/>
    </xf>
    <xf numFmtId="49" fontId="2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7" xfId="0" applyNumberFormat="1" applyFont="1" applyFill="1" applyBorder="1" applyAlignment="1" applyProtection="1">
      <alignment horizontal="center" vertical="center" wrapText="1"/>
      <protection locked="0"/>
    </xf>
  </cellXfs>
  <cellStyles count="3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Итог 2" xfId="28"/>
    <cellStyle name="Контрольная ячейка 2" xfId="29"/>
    <cellStyle name="Название 2" xfId="30"/>
    <cellStyle name="Нейтральный 2" xfId="31"/>
    <cellStyle name="Обычный" xfId="0" builtinId="0"/>
    <cellStyle name="Плохой 2" xfId="32"/>
    <cellStyle name="Пояснение 2" xfId="33"/>
    <cellStyle name="Примечание 2" xfId="34"/>
    <cellStyle name="Результат 1" xfId="35"/>
    <cellStyle name="Связанная ячейка 2" xfId="36"/>
    <cellStyle name="Текст предупреждения 2" xfId="37"/>
    <cellStyle name="Хороший 2" xfId="3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3076575</xdr:colOff>
      <xdr:row>267</xdr:row>
      <xdr:rowOff>0</xdr:rowOff>
    </xdr:from>
    <xdr:to>
      <xdr:col>4</xdr:col>
      <xdr:colOff>0</xdr:colOff>
      <xdr:row>267</xdr:row>
      <xdr:rowOff>0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3152775" y="107184825"/>
          <a:ext cx="1743075" cy="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3076575</xdr:colOff>
      <xdr:row>267</xdr:row>
      <xdr:rowOff>0</xdr:rowOff>
    </xdr:from>
    <xdr:to>
      <xdr:col>4</xdr:col>
      <xdr:colOff>0</xdr:colOff>
      <xdr:row>267</xdr:row>
      <xdr:rowOff>0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3152775" y="107184825"/>
          <a:ext cx="1743075" cy="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3076575</xdr:colOff>
      <xdr:row>267</xdr:row>
      <xdr:rowOff>0</xdr:rowOff>
    </xdr:from>
    <xdr:to>
      <xdr:col>4</xdr:col>
      <xdr:colOff>0</xdr:colOff>
      <xdr:row>267</xdr:row>
      <xdr:rowOff>0</xdr:rowOff>
    </xdr:to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3152775" y="107184825"/>
          <a:ext cx="1743075" cy="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3076575</xdr:colOff>
      <xdr:row>267</xdr:row>
      <xdr:rowOff>0</xdr:rowOff>
    </xdr:from>
    <xdr:to>
      <xdr:col>4</xdr:col>
      <xdr:colOff>0</xdr:colOff>
      <xdr:row>267</xdr:row>
      <xdr:rowOff>0</xdr:rowOff>
    </xdr:to>
    <xdr:sp macro="" textlink="">
      <xdr:nvSpPr>
        <xdr:cNvPr id="1108" name="Text Box 4"/>
        <xdr:cNvSpPr txBox="1">
          <a:spLocks noChangeArrowheads="1"/>
        </xdr:cNvSpPr>
      </xdr:nvSpPr>
      <xdr:spPr bwMode="auto">
        <a:xfrm>
          <a:off x="3152775" y="107184825"/>
          <a:ext cx="1743075" cy="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1"/>
  <sheetViews>
    <sheetView tabSelected="1" view="pageBreakPreview" topLeftCell="A22" zoomScale="82" zoomScaleNormal="70" zoomScaleSheetLayoutView="82" workbookViewId="0">
      <selection activeCell="D122" sqref="D122"/>
    </sheetView>
  </sheetViews>
  <sheetFormatPr defaultRowHeight="12.75"/>
  <cols>
    <col min="1" max="1" width="1.140625" customWidth="1"/>
    <col min="2" max="2" width="52.140625" style="1" customWidth="1"/>
    <col min="3" max="3" width="8.7109375" style="2" customWidth="1"/>
    <col min="4" max="4" width="11.42578125" style="2" customWidth="1"/>
    <col min="5" max="5" width="21.140625" style="3" customWidth="1"/>
    <col min="6" max="6" width="20.85546875" style="3" customWidth="1"/>
    <col min="7" max="7" width="20.140625" style="3" customWidth="1"/>
    <col min="8" max="8" width="20.7109375" style="3" customWidth="1"/>
    <col min="9" max="9" width="19.5703125" style="3" customWidth="1"/>
    <col min="10" max="10" width="19.140625" style="3" customWidth="1"/>
    <col min="11" max="11" width="18.42578125" style="3" customWidth="1"/>
    <col min="12" max="12" width="19.7109375" style="3" customWidth="1"/>
    <col min="13" max="13" width="20.85546875" style="3" customWidth="1"/>
    <col min="14" max="14" width="22.85546875" style="3" customWidth="1"/>
    <col min="15" max="16" width="21.7109375" style="4" customWidth="1"/>
  </cols>
  <sheetData>
    <row r="1" spans="1:17" ht="18.75" customHeight="1">
      <c r="B1" s="5"/>
      <c r="C1" s="6"/>
      <c r="D1" s="6"/>
      <c r="E1" s="7"/>
      <c r="F1" s="7"/>
      <c r="G1" s="7"/>
      <c r="H1" s="7"/>
      <c r="I1" s="7"/>
      <c r="J1" s="8"/>
      <c r="K1" s="8"/>
      <c r="L1" s="9"/>
      <c r="M1" s="9"/>
      <c r="N1" s="9"/>
      <c r="O1" s="9"/>
      <c r="P1" s="10"/>
    </row>
    <row r="2" spans="1:17" ht="18.75" customHeight="1">
      <c r="B2" s="11"/>
      <c r="C2" s="12"/>
      <c r="D2" s="12"/>
      <c r="E2" s="13"/>
      <c r="F2" s="13"/>
      <c r="G2" s="13"/>
      <c r="H2" s="13"/>
      <c r="I2" s="7"/>
      <c r="J2" s="14"/>
      <c r="K2" s="14"/>
      <c r="L2" s="9"/>
      <c r="M2" s="15"/>
      <c r="N2" s="15"/>
      <c r="O2" s="15"/>
      <c r="P2" s="10"/>
    </row>
    <row r="3" spans="1:17" ht="18.75" customHeight="1">
      <c r="B3" s="11"/>
      <c r="C3" s="12"/>
      <c r="D3" s="12"/>
      <c r="E3" s="13"/>
      <c r="F3" s="13"/>
      <c r="G3" s="13"/>
      <c r="H3" s="13"/>
      <c r="I3" s="7"/>
      <c r="J3" s="16"/>
      <c r="K3" s="16"/>
      <c r="L3" s="17"/>
      <c r="M3" s="17"/>
      <c r="N3" s="18"/>
      <c r="O3" s="18"/>
      <c r="P3" s="10"/>
    </row>
    <row r="4" spans="1:17" ht="23.25" customHeight="1">
      <c r="B4" s="101" t="s">
        <v>535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7" ht="20.25">
      <c r="B5" s="102" t="s">
        <v>534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7" ht="18.75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7" ht="15">
      <c r="B7" s="19"/>
      <c r="C7" s="12"/>
      <c r="D7" s="12"/>
      <c r="E7" s="13"/>
      <c r="F7" s="13"/>
      <c r="G7" s="13"/>
      <c r="H7" s="13"/>
      <c r="I7" s="13"/>
      <c r="J7" s="20"/>
      <c r="K7" s="20"/>
      <c r="L7" s="20"/>
      <c r="M7" s="20"/>
      <c r="N7" s="20"/>
      <c r="O7" s="21"/>
    </row>
    <row r="8" spans="1:17" ht="18.75">
      <c r="B8" s="22"/>
      <c r="C8" s="23"/>
      <c r="D8" s="23"/>
      <c r="E8" s="20"/>
      <c r="F8" s="20"/>
      <c r="G8" s="20"/>
      <c r="H8" s="20"/>
      <c r="I8" s="20"/>
      <c r="J8" s="20"/>
      <c r="K8" s="20"/>
      <c r="L8" s="24"/>
      <c r="M8" s="95"/>
      <c r="N8" s="95"/>
      <c r="O8" s="25"/>
      <c r="P8" s="26" t="s">
        <v>533</v>
      </c>
    </row>
    <row r="9" spans="1:17" s="27" customFormat="1" ht="12.75" customHeight="1">
      <c r="B9" s="104" t="s">
        <v>0</v>
      </c>
      <c r="C9" s="107" t="s">
        <v>1</v>
      </c>
      <c r="D9" s="108"/>
      <c r="E9" s="86" t="s">
        <v>2</v>
      </c>
      <c r="F9" s="86"/>
      <c r="G9" s="86"/>
      <c r="H9" s="86"/>
      <c r="I9" s="86" t="s">
        <v>3</v>
      </c>
      <c r="J9" s="86"/>
      <c r="K9" s="87"/>
      <c r="L9" s="87"/>
      <c r="M9" s="86" t="s">
        <v>4</v>
      </c>
      <c r="N9" s="86"/>
      <c r="O9" s="86"/>
      <c r="P9" s="87"/>
    </row>
    <row r="10" spans="1:17" s="27" customFormat="1" ht="12.75" customHeight="1">
      <c r="B10" s="104"/>
      <c r="C10" s="109"/>
      <c r="D10" s="110"/>
      <c r="E10" s="92" t="s">
        <v>528</v>
      </c>
      <c r="F10" s="92" t="s">
        <v>529</v>
      </c>
      <c r="G10" s="113" t="s">
        <v>5</v>
      </c>
      <c r="H10" s="89" t="s">
        <v>530</v>
      </c>
      <c r="I10" s="92" t="s">
        <v>528</v>
      </c>
      <c r="J10" s="92" t="s">
        <v>529</v>
      </c>
      <c r="K10" s="88" t="s">
        <v>6</v>
      </c>
      <c r="L10" s="100" t="s">
        <v>530</v>
      </c>
      <c r="M10" s="92" t="s">
        <v>528</v>
      </c>
      <c r="N10" s="96" t="s">
        <v>529</v>
      </c>
      <c r="O10" s="99" t="s">
        <v>6</v>
      </c>
      <c r="P10" s="100" t="s">
        <v>530</v>
      </c>
    </row>
    <row r="11" spans="1:17" s="27" customFormat="1" ht="12.75" customHeight="1">
      <c r="B11" s="104"/>
      <c r="C11" s="109"/>
      <c r="D11" s="110"/>
      <c r="E11" s="92"/>
      <c r="F11" s="92"/>
      <c r="G11" s="113"/>
      <c r="H11" s="90"/>
      <c r="I11" s="92"/>
      <c r="J11" s="92"/>
      <c r="K11" s="88"/>
      <c r="L11" s="100"/>
      <c r="M11" s="92"/>
      <c r="N11" s="97"/>
      <c r="O11" s="99"/>
      <c r="P11" s="100"/>
    </row>
    <row r="12" spans="1:17" s="27" customFormat="1" ht="77.25" customHeight="1">
      <c r="B12" s="104"/>
      <c r="C12" s="111"/>
      <c r="D12" s="112"/>
      <c r="E12" s="92"/>
      <c r="F12" s="92"/>
      <c r="G12" s="113"/>
      <c r="H12" s="91"/>
      <c r="I12" s="92"/>
      <c r="J12" s="92"/>
      <c r="K12" s="88"/>
      <c r="L12" s="100"/>
      <c r="M12" s="92"/>
      <c r="N12" s="98"/>
      <c r="O12" s="99"/>
      <c r="P12" s="100"/>
    </row>
    <row r="13" spans="1:17" s="28" customFormat="1" ht="15" customHeight="1">
      <c r="B13" s="29">
        <v>1</v>
      </c>
      <c r="C13" s="93">
        <v>2</v>
      </c>
      <c r="D13" s="94"/>
      <c r="E13" s="29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53">
        <v>10</v>
      </c>
      <c r="L13" s="53">
        <v>11</v>
      </c>
      <c r="M13" s="29">
        <v>12</v>
      </c>
      <c r="N13" s="29">
        <v>13</v>
      </c>
      <c r="O13" s="54">
        <v>14</v>
      </c>
      <c r="P13" s="55">
        <v>15</v>
      </c>
    </row>
    <row r="14" spans="1:17" s="30" customFormat="1" ht="18.75">
      <c r="A14" s="30">
        <v>1</v>
      </c>
      <c r="B14" s="31" t="s">
        <v>9</v>
      </c>
      <c r="C14" s="32" t="s">
        <v>10</v>
      </c>
      <c r="D14" s="33" t="s">
        <v>11</v>
      </c>
      <c r="E14" s="44">
        <v>83076900</v>
      </c>
      <c r="F14" s="49">
        <f>F15+F23+F30+F36+F55</f>
        <v>44597695</v>
      </c>
      <c r="G14" s="44">
        <v>46377839.979999997</v>
      </c>
      <c r="H14" s="49">
        <f>G14/F14%</f>
        <v>103.99156274780567</v>
      </c>
      <c r="I14" s="44">
        <v>49000</v>
      </c>
      <c r="J14" s="49">
        <f>J15+J23+J30+J36+J55</f>
        <v>0</v>
      </c>
      <c r="K14" s="49">
        <f>K15+K23+K30+K36+K55</f>
        <v>28550.7</v>
      </c>
      <c r="L14" s="49">
        <v>0</v>
      </c>
      <c r="M14" s="44">
        <f>E14+I14</f>
        <v>83125900</v>
      </c>
      <c r="N14" s="44">
        <f>F14+J14</f>
        <v>44597695</v>
      </c>
      <c r="O14" s="69">
        <f>G14+K14</f>
        <v>46406390.68</v>
      </c>
      <c r="P14" s="70">
        <f>O14/N14%</f>
        <v>104.0555810787979</v>
      </c>
    </row>
    <row r="15" spans="1:17" ht="32.25">
      <c r="A15" s="30">
        <f t="shared" ref="A15:A78" si="0">A14+1</f>
        <v>2</v>
      </c>
      <c r="B15" s="31" t="s">
        <v>12</v>
      </c>
      <c r="C15" s="32" t="s">
        <v>10</v>
      </c>
      <c r="D15" s="33" t="s">
        <v>13</v>
      </c>
      <c r="E15" s="44">
        <v>44713500</v>
      </c>
      <c r="F15" s="49">
        <f>F16+F21</f>
        <v>22980504</v>
      </c>
      <c r="G15" s="44">
        <v>24081179.699999999</v>
      </c>
      <c r="H15" s="49">
        <f t="shared" ref="H15:H78" si="1">G15/F15%</f>
        <v>104.78960644205192</v>
      </c>
      <c r="I15" s="44">
        <v>0</v>
      </c>
      <c r="J15" s="49">
        <f>J16+J21</f>
        <v>0</v>
      </c>
      <c r="K15" s="49">
        <f>K16+K21</f>
        <v>0</v>
      </c>
      <c r="L15" s="49">
        <v>0</v>
      </c>
      <c r="M15" s="44">
        <f t="shared" ref="M15:M78" si="2">E15+I15</f>
        <v>44713500</v>
      </c>
      <c r="N15" s="44">
        <f t="shared" ref="N15:N78" si="3">F15+J15</f>
        <v>22980504</v>
      </c>
      <c r="O15" s="69">
        <f t="shared" ref="O15:O78" si="4">G15+K15</f>
        <v>24081179.699999999</v>
      </c>
      <c r="P15" s="70">
        <f t="shared" ref="P15:P78" si="5">O15/N15%</f>
        <v>104.78960644205192</v>
      </c>
      <c r="Q15" s="30"/>
    </row>
    <row r="16" spans="1:17" ht="18.75">
      <c r="A16" s="30">
        <f t="shared" si="0"/>
        <v>3</v>
      </c>
      <c r="B16" s="31" t="s">
        <v>14</v>
      </c>
      <c r="C16" s="32" t="s">
        <v>10</v>
      </c>
      <c r="D16" s="33" t="s">
        <v>15</v>
      </c>
      <c r="E16" s="44">
        <v>44692000</v>
      </c>
      <c r="F16" s="49">
        <f>F17+F18+F19+F20</f>
        <v>22970004</v>
      </c>
      <c r="G16" s="44">
        <v>24081009.699999999</v>
      </c>
      <c r="H16" s="49">
        <f t="shared" si="1"/>
        <v>104.83676755128123</v>
      </c>
      <c r="I16" s="44">
        <v>0</v>
      </c>
      <c r="J16" s="49">
        <f>J17+J18+J19+J20</f>
        <v>0</v>
      </c>
      <c r="K16" s="49">
        <f>K17+K18+K19+K20</f>
        <v>0</v>
      </c>
      <c r="L16" s="49">
        <v>0</v>
      </c>
      <c r="M16" s="44">
        <f t="shared" si="2"/>
        <v>44692000</v>
      </c>
      <c r="N16" s="44">
        <f t="shared" si="3"/>
        <v>22970004</v>
      </c>
      <c r="O16" s="69">
        <f t="shared" si="4"/>
        <v>24081009.699999999</v>
      </c>
      <c r="P16" s="70">
        <f t="shared" si="5"/>
        <v>104.83676755128123</v>
      </c>
      <c r="Q16" s="30"/>
    </row>
    <row r="17" spans="1:17" ht="48">
      <c r="A17" s="30">
        <f t="shared" si="0"/>
        <v>4</v>
      </c>
      <c r="B17" s="31" t="s">
        <v>16</v>
      </c>
      <c r="C17" s="32" t="s">
        <v>10</v>
      </c>
      <c r="D17" s="33" t="s">
        <v>17</v>
      </c>
      <c r="E17" s="44">
        <v>42400000</v>
      </c>
      <c r="F17" s="50">
        <v>21678931</v>
      </c>
      <c r="G17" s="44">
        <v>22363611.41</v>
      </c>
      <c r="H17" s="49">
        <f t="shared" si="1"/>
        <v>103.15827570095593</v>
      </c>
      <c r="I17" s="44">
        <v>0</v>
      </c>
      <c r="J17" s="44">
        <v>0</v>
      </c>
      <c r="K17" s="44">
        <v>0</v>
      </c>
      <c r="L17" s="49">
        <v>0</v>
      </c>
      <c r="M17" s="44">
        <f t="shared" si="2"/>
        <v>42400000</v>
      </c>
      <c r="N17" s="44">
        <f t="shared" si="3"/>
        <v>21678931</v>
      </c>
      <c r="O17" s="69">
        <f t="shared" si="4"/>
        <v>22363611.41</v>
      </c>
      <c r="P17" s="70">
        <f t="shared" si="5"/>
        <v>103.15827570095593</v>
      </c>
      <c r="Q17" s="30"/>
    </row>
    <row r="18" spans="1:17" ht="79.5">
      <c r="A18" s="30">
        <f t="shared" si="0"/>
        <v>5</v>
      </c>
      <c r="B18" s="31" t="s">
        <v>18</v>
      </c>
      <c r="C18" s="32" t="s">
        <v>10</v>
      </c>
      <c r="D18" s="33" t="s">
        <v>19</v>
      </c>
      <c r="E18" s="44">
        <v>1700000</v>
      </c>
      <c r="F18" s="50">
        <v>975071</v>
      </c>
      <c r="G18" s="44">
        <v>1174750.24</v>
      </c>
      <c r="H18" s="49">
        <f t="shared" si="1"/>
        <v>120.47843080144933</v>
      </c>
      <c r="I18" s="44">
        <v>0</v>
      </c>
      <c r="J18" s="44">
        <v>0</v>
      </c>
      <c r="K18" s="44">
        <v>0</v>
      </c>
      <c r="L18" s="49">
        <v>0</v>
      </c>
      <c r="M18" s="44">
        <f t="shared" si="2"/>
        <v>1700000</v>
      </c>
      <c r="N18" s="44">
        <f t="shared" si="3"/>
        <v>975071</v>
      </c>
      <c r="O18" s="69">
        <f t="shared" si="4"/>
        <v>1174750.24</v>
      </c>
      <c r="P18" s="70">
        <f t="shared" si="5"/>
        <v>120.47843080144933</v>
      </c>
      <c r="Q18" s="30"/>
    </row>
    <row r="19" spans="1:17" ht="48">
      <c r="A19" s="30">
        <f t="shared" si="0"/>
        <v>6</v>
      </c>
      <c r="B19" s="31" t="s">
        <v>20</v>
      </c>
      <c r="C19" s="32" t="s">
        <v>10</v>
      </c>
      <c r="D19" s="33" t="s">
        <v>21</v>
      </c>
      <c r="E19" s="44">
        <v>262000</v>
      </c>
      <c r="F19" s="50">
        <v>151002</v>
      </c>
      <c r="G19" s="44">
        <v>178930.57</v>
      </c>
      <c r="H19" s="49">
        <f t="shared" si="1"/>
        <v>118.49549674838744</v>
      </c>
      <c r="I19" s="44">
        <v>0</v>
      </c>
      <c r="J19" s="44">
        <v>0</v>
      </c>
      <c r="K19" s="44">
        <v>0</v>
      </c>
      <c r="L19" s="49">
        <v>0</v>
      </c>
      <c r="M19" s="44">
        <f t="shared" si="2"/>
        <v>262000</v>
      </c>
      <c r="N19" s="44">
        <f t="shared" si="3"/>
        <v>151002</v>
      </c>
      <c r="O19" s="69">
        <f t="shared" si="4"/>
        <v>178930.57</v>
      </c>
      <c r="P19" s="70">
        <f t="shared" si="5"/>
        <v>118.49549674838744</v>
      </c>
      <c r="Q19" s="30"/>
    </row>
    <row r="20" spans="1:17" ht="48">
      <c r="A20" s="30">
        <f t="shared" si="0"/>
        <v>7</v>
      </c>
      <c r="B20" s="31" t="s">
        <v>22</v>
      </c>
      <c r="C20" s="32" t="s">
        <v>10</v>
      </c>
      <c r="D20" s="33" t="s">
        <v>23</v>
      </c>
      <c r="E20" s="44">
        <v>330000</v>
      </c>
      <c r="F20" s="50">
        <v>165000</v>
      </c>
      <c r="G20" s="44">
        <v>363717.48</v>
      </c>
      <c r="H20" s="49">
        <f t="shared" si="1"/>
        <v>220.43483636363635</v>
      </c>
      <c r="I20" s="44">
        <v>0</v>
      </c>
      <c r="J20" s="44">
        <v>0</v>
      </c>
      <c r="K20" s="44">
        <v>0</v>
      </c>
      <c r="L20" s="49">
        <v>0</v>
      </c>
      <c r="M20" s="44">
        <f t="shared" si="2"/>
        <v>330000</v>
      </c>
      <c r="N20" s="44">
        <f t="shared" si="3"/>
        <v>165000</v>
      </c>
      <c r="O20" s="69">
        <f t="shared" si="4"/>
        <v>363717.48</v>
      </c>
      <c r="P20" s="70">
        <f t="shared" si="5"/>
        <v>220.43483636363635</v>
      </c>
      <c r="Q20" s="30"/>
    </row>
    <row r="21" spans="1:17" ht="18.75">
      <c r="A21" s="30">
        <f t="shared" si="0"/>
        <v>8</v>
      </c>
      <c r="B21" s="31" t="s">
        <v>24</v>
      </c>
      <c r="C21" s="32" t="s">
        <v>10</v>
      </c>
      <c r="D21" s="33" t="s">
        <v>25</v>
      </c>
      <c r="E21" s="44">
        <v>21500</v>
      </c>
      <c r="F21" s="49">
        <f>F22</f>
        <v>10500</v>
      </c>
      <c r="G21" s="44">
        <v>170</v>
      </c>
      <c r="H21" s="49">
        <f t="shared" si="1"/>
        <v>1.6190476190476191</v>
      </c>
      <c r="I21" s="44">
        <v>0</v>
      </c>
      <c r="J21" s="49">
        <f>J22</f>
        <v>0</v>
      </c>
      <c r="K21" s="44">
        <v>0</v>
      </c>
      <c r="L21" s="49">
        <v>0</v>
      </c>
      <c r="M21" s="44">
        <f t="shared" si="2"/>
        <v>21500</v>
      </c>
      <c r="N21" s="44">
        <f t="shared" si="3"/>
        <v>10500</v>
      </c>
      <c r="O21" s="69">
        <f t="shared" si="4"/>
        <v>170</v>
      </c>
      <c r="P21" s="70">
        <f t="shared" si="5"/>
        <v>1.6190476190476191</v>
      </c>
      <c r="Q21" s="30"/>
    </row>
    <row r="22" spans="1:17" ht="32.25">
      <c r="A22" s="30">
        <f t="shared" si="0"/>
        <v>9</v>
      </c>
      <c r="B22" s="31" t="s">
        <v>26</v>
      </c>
      <c r="C22" s="32" t="s">
        <v>10</v>
      </c>
      <c r="D22" s="33" t="s">
        <v>27</v>
      </c>
      <c r="E22" s="44">
        <v>21500</v>
      </c>
      <c r="F22" s="50">
        <v>10500</v>
      </c>
      <c r="G22" s="44">
        <v>170</v>
      </c>
      <c r="H22" s="49">
        <f t="shared" si="1"/>
        <v>1.6190476190476191</v>
      </c>
      <c r="I22" s="44">
        <v>0</v>
      </c>
      <c r="J22" s="49">
        <f t="shared" ref="J22:J54" si="6">J23</f>
        <v>0</v>
      </c>
      <c r="K22" s="44">
        <v>0</v>
      </c>
      <c r="L22" s="49">
        <v>0</v>
      </c>
      <c r="M22" s="44">
        <f t="shared" si="2"/>
        <v>21500</v>
      </c>
      <c r="N22" s="44">
        <f t="shared" si="3"/>
        <v>10500</v>
      </c>
      <c r="O22" s="69">
        <f t="shared" si="4"/>
        <v>170</v>
      </c>
      <c r="P22" s="70">
        <f t="shared" si="5"/>
        <v>1.6190476190476191</v>
      </c>
      <c r="Q22" s="30"/>
    </row>
    <row r="23" spans="1:17" ht="32.25">
      <c r="A23" s="30">
        <f t="shared" si="0"/>
        <v>10</v>
      </c>
      <c r="B23" s="31" t="s">
        <v>28</v>
      </c>
      <c r="C23" s="32" t="s">
        <v>10</v>
      </c>
      <c r="D23" s="33" t="s">
        <v>29</v>
      </c>
      <c r="E23" s="44">
        <v>9000800</v>
      </c>
      <c r="F23" s="49">
        <f>F24+F27</f>
        <v>5208992</v>
      </c>
      <c r="G23" s="44">
        <v>6389303.46</v>
      </c>
      <c r="H23" s="49">
        <f t="shared" si="1"/>
        <v>122.65911446974771</v>
      </c>
      <c r="I23" s="44">
        <v>0</v>
      </c>
      <c r="J23" s="49">
        <f t="shared" si="6"/>
        <v>0</v>
      </c>
      <c r="K23" s="44">
        <v>0</v>
      </c>
      <c r="L23" s="49">
        <v>0</v>
      </c>
      <c r="M23" s="44">
        <f t="shared" si="2"/>
        <v>9000800</v>
      </c>
      <c r="N23" s="44">
        <f t="shared" si="3"/>
        <v>5208992</v>
      </c>
      <c r="O23" s="69">
        <f t="shared" si="4"/>
        <v>6389303.46</v>
      </c>
      <c r="P23" s="70">
        <f t="shared" si="5"/>
        <v>122.65911446974771</v>
      </c>
      <c r="Q23" s="30"/>
    </row>
    <row r="24" spans="1:17" ht="32.25">
      <c r="A24" s="30">
        <f t="shared" si="0"/>
        <v>11</v>
      </c>
      <c r="B24" s="31" t="s">
        <v>30</v>
      </c>
      <c r="C24" s="32" t="s">
        <v>10</v>
      </c>
      <c r="D24" s="33" t="s">
        <v>31</v>
      </c>
      <c r="E24" s="44">
        <v>9000000</v>
      </c>
      <c r="F24" s="49">
        <f>F25+F26</f>
        <v>5208192</v>
      </c>
      <c r="G24" s="44">
        <v>6388081.9299999997</v>
      </c>
      <c r="H24" s="49">
        <f t="shared" si="1"/>
        <v>122.65450140855022</v>
      </c>
      <c r="I24" s="44">
        <v>0</v>
      </c>
      <c r="J24" s="49">
        <f t="shared" si="6"/>
        <v>0</v>
      </c>
      <c r="K24" s="44">
        <v>0</v>
      </c>
      <c r="L24" s="49">
        <v>0</v>
      </c>
      <c r="M24" s="44">
        <f t="shared" si="2"/>
        <v>9000000</v>
      </c>
      <c r="N24" s="44">
        <f t="shared" si="3"/>
        <v>5208192</v>
      </c>
      <c r="O24" s="69">
        <f t="shared" si="4"/>
        <v>6388081.9299999997</v>
      </c>
      <c r="P24" s="70">
        <f t="shared" si="5"/>
        <v>122.65450140855022</v>
      </c>
      <c r="Q24" s="30"/>
    </row>
    <row r="25" spans="1:17" ht="48">
      <c r="A25" s="30">
        <f t="shared" si="0"/>
        <v>12</v>
      </c>
      <c r="B25" s="31" t="s">
        <v>32</v>
      </c>
      <c r="C25" s="32" t="s">
        <v>10</v>
      </c>
      <c r="D25" s="33" t="s">
        <v>33</v>
      </c>
      <c r="E25" s="44">
        <v>1500000</v>
      </c>
      <c r="F25" s="50">
        <v>750000</v>
      </c>
      <c r="G25" s="44">
        <v>2702035.24</v>
      </c>
      <c r="H25" s="49">
        <f t="shared" si="1"/>
        <v>360.27136533333334</v>
      </c>
      <c r="I25" s="44">
        <v>0</v>
      </c>
      <c r="J25" s="49">
        <f t="shared" si="6"/>
        <v>0</v>
      </c>
      <c r="K25" s="44">
        <v>0</v>
      </c>
      <c r="L25" s="49">
        <v>0</v>
      </c>
      <c r="M25" s="44">
        <f t="shared" si="2"/>
        <v>1500000</v>
      </c>
      <c r="N25" s="44">
        <f t="shared" si="3"/>
        <v>750000</v>
      </c>
      <c r="O25" s="69">
        <f t="shared" si="4"/>
        <v>2702035.24</v>
      </c>
      <c r="P25" s="70">
        <f t="shared" si="5"/>
        <v>360.27136533333334</v>
      </c>
      <c r="Q25" s="30"/>
    </row>
    <row r="26" spans="1:17" ht="79.5">
      <c r="A26" s="30">
        <f t="shared" si="0"/>
        <v>13</v>
      </c>
      <c r="B26" s="31" t="s">
        <v>34</v>
      </c>
      <c r="C26" s="32" t="s">
        <v>10</v>
      </c>
      <c r="D26" s="33" t="s">
        <v>35</v>
      </c>
      <c r="E26" s="44">
        <v>7500000</v>
      </c>
      <c r="F26" s="50">
        <v>4458192</v>
      </c>
      <c r="G26" s="44">
        <v>3686046.69</v>
      </c>
      <c r="H26" s="49">
        <f t="shared" si="1"/>
        <v>82.680303809257211</v>
      </c>
      <c r="I26" s="44">
        <v>0</v>
      </c>
      <c r="J26" s="49">
        <f t="shared" si="6"/>
        <v>0</v>
      </c>
      <c r="K26" s="44">
        <v>0</v>
      </c>
      <c r="L26" s="49">
        <v>0</v>
      </c>
      <c r="M26" s="44">
        <f t="shared" si="2"/>
        <v>7500000</v>
      </c>
      <c r="N26" s="44">
        <f t="shared" si="3"/>
        <v>4458192</v>
      </c>
      <c r="O26" s="69">
        <f t="shared" si="4"/>
        <v>3686046.69</v>
      </c>
      <c r="P26" s="70">
        <f t="shared" si="5"/>
        <v>82.680303809257211</v>
      </c>
      <c r="Q26" s="30"/>
    </row>
    <row r="27" spans="1:17" ht="18.75">
      <c r="A27" s="30">
        <f t="shared" si="0"/>
        <v>14</v>
      </c>
      <c r="B27" s="31" t="s">
        <v>36</v>
      </c>
      <c r="C27" s="32" t="s">
        <v>10</v>
      </c>
      <c r="D27" s="33" t="s">
        <v>37</v>
      </c>
      <c r="E27" s="44">
        <v>800</v>
      </c>
      <c r="F27" s="49">
        <f>F28+F29</f>
        <v>800</v>
      </c>
      <c r="G27" s="44">
        <v>1221.53</v>
      </c>
      <c r="H27" s="49">
        <f t="shared" si="1"/>
        <v>152.69125</v>
      </c>
      <c r="I27" s="44">
        <v>0</v>
      </c>
      <c r="J27" s="49">
        <f t="shared" si="6"/>
        <v>0</v>
      </c>
      <c r="K27" s="44">
        <v>0</v>
      </c>
      <c r="L27" s="49">
        <v>0</v>
      </c>
      <c r="M27" s="44">
        <f t="shared" si="2"/>
        <v>800</v>
      </c>
      <c r="N27" s="44">
        <f t="shared" si="3"/>
        <v>800</v>
      </c>
      <c r="O27" s="69">
        <f t="shared" si="4"/>
        <v>1221.53</v>
      </c>
      <c r="P27" s="70">
        <f t="shared" si="5"/>
        <v>152.69125</v>
      </c>
      <c r="Q27" s="30"/>
    </row>
    <row r="28" spans="1:17" ht="48">
      <c r="A28" s="30">
        <f t="shared" si="0"/>
        <v>15</v>
      </c>
      <c r="B28" s="31" t="s">
        <v>38</v>
      </c>
      <c r="C28" s="32" t="s">
        <v>10</v>
      </c>
      <c r="D28" s="33" t="s">
        <v>39</v>
      </c>
      <c r="E28" s="44">
        <v>0</v>
      </c>
      <c r="F28" s="50">
        <v>0</v>
      </c>
      <c r="G28" s="44">
        <v>1221.53</v>
      </c>
      <c r="H28" s="49">
        <v>0</v>
      </c>
      <c r="I28" s="44">
        <v>0</v>
      </c>
      <c r="J28" s="49">
        <f t="shared" si="6"/>
        <v>0</v>
      </c>
      <c r="K28" s="44">
        <v>0</v>
      </c>
      <c r="L28" s="49">
        <v>0</v>
      </c>
      <c r="M28" s="44">
        <f t="shared" si="2"/>
        <v>0</v>
      </c>
      <c r="N28" s="44">
        <f t="shared" si="3"/>
        <v>0</v>
      </c>
      <c r="O28" s="69">
        <f t="shared" si="4"/>
        <v>1221.53</v>
      </c>
      <c r="P28" s="70">
        <v>0</v>
      </c>
      <c r="Q28" s="30"/>
    </row>
    <row r="29" spans="1:17" ht="48">
      <c r="A29" s="30">
        <f t="shared" si="0"/>
        <v>16</v>
      </c>
      <c r="B29" s="31" t="s">
        <v>40</v>
      </c>
      <c r="C29" s="32" t="s">
        <v>10</v>
      </c>
      <c r="D29" s="33" t="s">
        <v>41</v>
      </c>
      <c r="E29" s="44">
        <v>800</v>
      </c>
      <c r="F29" s="50">
        <v>800</v>
      </c>
      <c r="G29" s="44">
        <v>0</v>
      </c>
      <c r="H29" s="49">
        <f t="shared" si="1"/>
        <v>0</v>
      </c>
      <c r="I29" s="44">
        <v>0</v>
      </c>
      <c r="J29" s="49">
        <f t="shared" si="6"/>
        <v>0</v>
      </c>
      <c r="K29" s="44">
        <v>0</v>
      </c>
      <c r="L29" s="49">
        <v>0</v>
      </c>
      <c r="M29" s="44">
        <f t="shared" si="2"/>
        <v>800</v>
      </c>
      <c r="N29" s="44">
        <f t="shared" si="3"/>
        <v>800</v>
      </c>
      <c r="O29" s="69">
        <f t="shared" si="4"/>
        <v>0</v>
      </c>
      <c r="P29" s="70">
        <f t="shared" si="5"/>
        <v>0</v>
      </c>
      <c r="Q29" s="30"/>
    </row>
    <row r="30" spans="1:17" ht="18.75">
      <c r="A30" s="30">
        <f t="shared" si="0"/>
        <v>17</v>
      </c>
      <c r="B30" s="31" t="s">
        <v>42</v>
      </c>
      <c r="C30" s="32" t="s">
        <v>10</v>
      </c>
      <c r="D30" s="33" t="s">
        <v>43</v>
      </c>
      <c r="E30" s="44">
        <v>8117600</v>
      </c>
      <c r="F30" s="49">
        <f>F31+F33+F35</f>
        <v>5161800</v>
      </c>
      <c r="G30" s="44">
        <v>2816262.1</v>
      </c>
      <c r="H30" s="49">
        <f t="shared" si="1"/>
        <v>54.55969041807122</v>
      </c>
      <c r="I30" s="44">
        <v>0</v>
      </c>
      <c r="J30" s="49">
        <f t="shared" si="6"/>
        <v>0</v>
      </c>
      <c r="K30" s="44">
        <v>0</v>
      </c>
      <c r="L30" s="49">
        <v>0</v>
      </c>
      <c r="M30" s="44">
        <f t="shared" si="2"/>
        <v>8117600</v>
      </c>
      <c r="N30" s="44">
        <f t="shared" si="3"/>
        <v>5161800</v>
      </c>
      <c r="O30" s="69">
        <f t="shared" si="4"/>
        <v>2816262.1</v>
      </c>
      <c r="P30" s="70">
        <f t="shared" si="5"/>
        <v>54.55969041807122</v>
      </c>
      <c r="Q30" s="30"/>
    </row>
    <row r="31" spans="1:17" ht="32.25">
      <c r="A31" s="30">
        <f t="shared" si="0"/>
        <v>18</v>
      </c>
      <c r="B31" s="31" t="s">
        <v>44</v>
      </c>
      <c r="C31" s="32" t="s">
        <v>10</v>
      </c>
      <c r="D31" s="33" t="s">
        <v>45</v>
      </c>
      <c r="E31" s="44">
        <v>1290000</v>
      </c>
      <c r="F31" s="50">
        <f>F32</f>
        <v>860000</v>
      </c>
      <c r="G31" s="44">
        <v>460541.27</v>
      </c>
      <c r="H31" s="49">
        <f t="shared" si="1"/>
        <v>53.551310465116281</v>
      </c>
      <c r="I31" s="44">
        <v>0</v>
      </c>
      <c r="J31" s="49">
        <f t="shared" si="6"/>
        <v>0</v>
      </c>
      <c r="K31" s="44">
        <v>0</v>
      </c>
      <c r="L31" s="49">
        <v>0</v>
      </c>
      <c r="M31" s="44">
        <f t="shared" si="2"/>
        <v>1290000</v>
      </c>
      <c r="N31" s="44">
        <f t="shared" si="3"/>
        <v>860000</v>
      </c>
      <c r="O31" s="69">
        <f t="shared" si="4"/>
        <v>460541.27</v>
      </c>
      <c r="P31" s="70">
        <f t="shared" si="5"/>
        <v>53.551310465116281</v>
      </c>
      <c r="Q31" s="30"/>
    </row>
    <row r="32" spans="1:17" ht="18.75">
      <c r="A32" s="30">
        <f t="shared" si="0"/>
        <v>19</v>
      </c>
      <c r="B32" s="31" t="s">
        <v>46</v>
      </c>
      <c r="C32" s="32" t="s">
        <v>10</v>
      </c>
      <c r="D32" s="33" t="s">
        <v>47</v>
      </c>
      <c r="E32" s="44">
        <v>1290000</v>
      </c>
      <c r="F32" s="50">
        <v>860000</v>
      </c>
      <c r="G32" s="44">
        <v>460541.27</v>
      </c>
      <c r="H32" s="49">
        <f t="shared" si="1"/>
        <v>53.551310465116281</v>
      </c>
      <c r="I32" s="44">
        <v>0</v>
      </c>
      <c r="J32" s="49">
        <f t="shared" si="6"/>
        <v>0</v>
      </c>
      <c r="K32" s="44">
        <v>0</v>
      </c>
      <c r="L32" s="49">
        <v>0</v>
      </c>
      <c r="M32" s="44">
        <f t="shared" si="2"/>
        <v>1290000</v>
      </c>
      <c r="N32" s="44">
        <f t="shared" si="3"/>
        <v>860000</v>
      </c>
      <c r="O32" s="69">
        <f t="shared" si="4"/>
        <v>460541.27</v>
      </c>
      <c r="P32" s="70">
        <f t="shared" si="5"/>
        <v>53.551310465116281</v>
      </c>
      <c r="Q32" s="30"/>
    </row>
    <row r="33" spans="1:17" ht="32.25">
      <c r="A33" s="30">
        <f t="shared" si="0"/>
        <v>20</v>
      </c>
      <c r="B33" s="31" t="s">
        <v>48</v>
      </c>
      <c r="C33" s="32" t="s">
        <v>10</v>
      </c>
      <c r="D33" s="33" t="s">
        <v>49</v>
      </c>
      <c r="E33" s="44">
        <v>5327600</v>
      </c>
      <c r="F33" s="50">
        <f>F34</f>
        <v>3551800</v>
      </c>
      <c r="G33" s="44">
        <v>1794624.65</v>
      </c>
      <c r="H33" s="49">
        <f t="shared" si="1"/>
        <v>50.527187623176978</v>
      </c>
      <c r="I33" s="44">
        <v>0</v>
      </c>
      <c r="J33" s="49">
        <f t="shared" si="6"/>
        <v>0</v>
      </c>
      <c r="K33" s="44">
        <v>0</v>
      </c>
      <c r="L33" s="49">
        <v>0</v>
      </c>
      <c r="M33" s="44">
        <f t="shared" si="2"/>
        <v>5327600</v>
      </c>
      <c r="N33" s="44">
        <f t="shared" si="3"/>
        <v>3551800</v>
      </c>
      <c r="O33" s="69">
        <f t="shared" si="4"/>
        <v>1794624.65</v>
      </c>
      <c r="P33" s="70">
        <f t="shared" si="5"/>
        <v>50.527187623176978</v>
      </c>
      <c r="Q33" s="30"/>
    </row>
    <row r="34" spans="1:17" ht="18.75">
      <c r="A34" s="30">
        <f t="shared" si="0"/>
        <v>21</v>
      </c>
      <c r="B34" s="31" t="s">
        <v>46</v>
      </c>
      <c r="C34" s="32" t="s">
        <v>10</v>
      </c>
      <c r="D34" s="33" t="s">
        <v>50</v>
      </c>
      <c r="E34" s="44">
        <v>5327600</v>
      </c>
      <c r="F34" s="50">
        <v>3551800</v>
      </c>
      <c r="G34" s="44">
        <v>1794624.65</v>
      </c>
      <c r="H34" s="49">
        <f t="shared" si="1"/>
        <v>50.527187623176978</v>
      </c>
      <c r="I34" s="44">
        <v>0</v>
      </c>
      <c r="J34" s="49">
        <f t="shared" si="6"/>
        <v>0</v>
      </c>
      <c r="K34" s="44">
        <v>0</v>
      </c>
      <c r="L34" s="49">
        <v>0</v>
      </c>
      <c r="M34" s="44">
        <f t="shared" si="2"/>
        <v>5327600</v>
      </c>
      <c r="N34" s="44">
        <f t="shared" si="3"/>
        <v>3551800</v>
      </c>
      <c r="O34" s="69">
        <f t="shared" si="4"/>
        <v>1794624.65</v>
      </c>
      <c r="P34" s="70">
        <f t="shared" si="5"/>
        <v>50.527187623176978</v>
      </c>
      <c r="Q34" s="30"/>
    </row>
    <row r="35" spans="1:17" ht="48">
      <c r="A35" s="30">
        <f t="shared" si="0"/>
        <v>22</v>
      </c>
      <c r="B35" s="31" t="s">
        <v>51</v>
      </c>
      <c r="C35" s="32" t="s">
        <v>10</v>
      </c>
      <c r="D35" s="33" t="s">
        <v>52</v>
      </c>
      <c r="E35" s="44">
        <v>1500000</v>
      </c>
      <c r="F35" s="50">
        <v>750000</v>
      </c>
      <c r="G35" s="44">
        <v>561096.18000000005</v>
      </c>
      <c r="H35" s="49">
        <f t="shared" si="1"/>
        <v>74.812824000000006</v>
      </c>
      <c r="I35" s="44">
        <v>0</v>
      </c>
      <c r="J35" s="49">
        <f t="shared" si="6"/>
        <v>0</v>
      </c>
      <c r="K35" s="44">
        <v>0</v>
      </c>
      <c r="L35" s="49">
        <v>0</v>
      </c>
      <c r="M35" s="44">
        <f t="shared" si="2"/>
        <v>1500000</v>
      </c>
      <c r="N35" s="44">
        <f t="shared" si="3"/>
        <v>750000</v>
      </c>
      <c r="O35" s="69">
        <f t="shared" si="4"/>
        <v>561096.18000000005</v>
      </c>
      <c r="P35" s="70">
        <f t="shared" si="5"/>
        <v>74.812824000000006</v>
      </c>
      <c r="Q35" s="30"/>
    </row>
    <row r="36" spans="1:17" ht="18.75">
      <c r="A36" s="30">
        <f t="shared" si="0"/>
        <v>23</v>
      </c>
      <c r="B36" s="31" t="s">
        <v>53</v>
      </c>
      <c r="C36" s="32" t="s">
        <v>10</v>
      </c>
      <c r="D36" s="33" t="s">
        <v>54</v>
      </c>
      <c r="E36" s="44">
        <v>21245000</v>
      </c>
      <c r="F36" s="49">
        <f>F37+F48+F51</f>
        <v>11246399</v>
      </c>
      <c r="G36" s="44">
        <v>13091094.720000001</v>
      </c>
      <c r="H36" s="49">
        <f t="shared" si="1"/>
        <v>116.40254556147261</v>
      </c>
      <c r="I36" s="44">
        <v>0</v>
      </c>
      <c r="J36" s="49">
        <f t="shared" si="6"/>
        <v>0</v>
      </c>
      <c r="K36" s="44">
        <v>0</v>
      </c>
      <c r="L36" s="49">
        <v>0</v>
      </c>
      <c r="M36" s="44">
        <f t="shared" si="2"/>
        <v>21245000</v>
      </c>
      <c r="N36" s="44">
        <f t="shared" si="3"/>
        <v>11246399</v>
      </c>
      <c r="O36" s="69">
        <f t="shared" si="4"/>
        <v>13091094.720000001</v>
      </c>
      <c r="P36" s="70">
        <f t="shared" si="5"/>
        <v>116.40254556147261</v>
      </c>
      <c r="Q36" s="30"/>
    </row>
    <row r="37" spans="1:17" ht="18.75">
      <c r="A37" s="30">
        <f t="shared" si="0"/>
        <v>24</v>
      </c>
      <c r="B37" s="31" t="s">
        <v>55</v>
      </c>
      <c r="C37" s="32" t="s">
        <v>10</v>
      </c>
      <c r="D37" s="33" t="s">
        <v>56</v>
      </c>
      <c r="E37" s="44">
        <v>6711500</v>
      </c>
      <c r="F37" s="49">
        <f>F38+F39+F40+F41+F42+F43+F44+F45+F46+F47</f>
        <v>3575950</v>
      </c>
      <c r="G37" s="44">
        <v>5798400.4000000004</v>
      </c>
      <c r="H37" s="49">
        <f t="shared" si="1"/>
        <v>162.14992938939304</v>
      </c>
      <c r="I37" s="44">
        <v>0</v>
      </c>
      <c r="J37" s="49">
        <f t="shared" si="6"/>
        <v>0</v>
      </c>
      <c r="K37" s="44">
        <v>0</v>
      </c>
      <c r="L37" s="49">
        <v>0</v>
      </c>
      <c r="M37" s="44">
        <f t="shared" si="2"/>
        <v>6711500</v>
      </c>
      <c r="N37" s="44">
        <f t="shared" si="3"/>
        <v>3575950</v>
      </c>
      <c r="O37" s="69">
        <f t="shared" si="4"/>
        <v>5798400.4000000004</v>
      </c>
      <c r="P37" s="70">
        <f t="shared" si="5"/>
        <v>162.14992938939304</v>
      </c>
      <c r="Q37" s="30"/>
    </row>
    <row r="38" spans="1:17" ht="48">
      <c r="A38" s="30">
        <f t="shared" si="0"/>
        <v>25</v>
      </c>
      <c r="B38" s="31" t="s">
        <v>57</v>
      </c>
      <c r="C38" s="32" t="s">
        <v>10</v>
      </c>
      <c r="D38" s="33" t="s">
        <v>58</v>
      </c>
      <c r="E38" s="44">
        <v>19000</v>
      </c>
      <c r="F38" s="50">
        <v>12200</v>
      </c>
      <c r="G38" s="44">
        <v>-2954.92</v>
      </c>
      <c r="H38" s="49">
        <f t="shared" si="1"/>
        <v>-24.22065573770492</v>
      </c>
      <c r="I38" s="44">
        <v>0</v>
      </c>
      <c r="J38" s="49">
        <f t="shared" si="6"/>
        <v>0</v>
      </c>
      <c r="K38" s="44">
        <v>0</v>
      </c>
      <c r="L38" s="49">
        <v>0</v>
      </c>
      <c r="M38" s="44">
        <f t="shared" si="2"/>
        <v>19000</v>
      </c>
      <c r="N38" s="44">
        <f t="shared" si="3"/>
        <v>12200</v>
      </c>
      <c r="O38" s="69">
        <f t="shared" si="4"/>
        <v>-2954.92</v>
      </c>
      <c r="P38" s="70">
        <f t="shared" si="5"/>
        <v>-24.22065573770492</v>
      </c>
      <c r="Q38" s="30"/>
    </row>
    <row r="39" spans="1:17" ht="48">
      <c r="A39" s="30">
        <f t="shared" si="0"/>
        <v>26</v>
      </c>
      <c r="B39" s="31" t="s">
        <v>59</v>
      </c>
      <c r="C39" s="32" t="s">
        <v>10</v>
      </c>
      <c r="D39" s="33" t="s">
        <v>60</v>
      </c>
      <c r="E39" s="44">
        <v>75000</v>
      </c>
      <c r="F39" s="50">
        <v>37500</v>
      </c>
      <c r="G39" s="44">
        <v>8607.85</v>
      </c>
      <c r="H39" s="49">
        <f t="shared" si="1"/>
        <v>22.954266666666669</v>
      </c>
      <c r="I39" s="44">
        <v>0</v>
      </c>
      <c r="J39" s="49">
        <f t="shared" si="6"/>
        <v>0</v>
      </c>
      <c r="K39" s="44">
        <v>0</v>
      </c>
      <c r="L39" s="49">
        <v>0</v>
      </c>
      <c r="M39" s="44">
        <f t="shared" si="2"/>
        <v>75000</v>
      </c>
      <c r="N39" s="44">
        <f t="shared" si="3"/>
        <v>37500</v>
      </c>
      <c r="O39" s="69">
        <f t="shared" si="4"/>
        <v>8607.85</v>
      </c>
      <c r="P39" s="70">
        <f t="shared" si="5"/>
        <v>22.954266666666669</v>
      </c>
      <c r="Q39" s="30"/>
    </row>
    <row r="40" spans="1:17" ht="48">
      <c r="A40" s="30">
        <f t="shared" si="0"/>
        <v>27</v>
      </c>
      <c r="B40" s="31" t="s">
        <v>61</v>
      </c>
      <c r="C40" s="32" t="s">
        <v>10</v>
      </c>
      <c r="D40" s="33" t="s">
        <v>62</v>
      </c>
      <c r="E40" s="44">
        <v>120000</v>
      </c>
      <c r="F40" s="50">
        <v>67000</v>
      </c>
      <c r="G40" s="44">
        <v>13224.58</v>
      </c>
      <c r="H40" s="49">
        <f t="shared" si="1"/>
        <v>19.738179104477613</v>
      </c>
      <c r="I40" s="44">
        <v>0</v>
      </c>
      <c r="J40" s="49">
        <f t="shared" si="6"/>
        <v>0</v>
      </c>
      <c r="K40" s="44">
        <v>0</v>
      </c>
      <c r="L40" s="49">
        <v>0</v>
      </c>
      <c r="M40" s="44">
        <f t="shared" si="2"/>
        <v>120000</v>
      </c>
      <c r="N40" s="44">
        <f t="shared" si="3"/>
        <v>67000</v>
      </c>
      <c r="O40" s="69">
        <f t="shared" si="4"/>
        <v>13224.58</v>
      </c>
      <c r="P40" s="70">
        <f t="shared" si="5"/>
        <v>19.738179104477613</v>
      </c>
      <c r="Q40" s="30"/>
    </row>
    <row r="41" spans="1:17" ht="48">
      <c r="A41" s="30">
        <f t="shared" si="0"/>
        <v>28</v>
      </c>
      <c r="B41" s="31" t="s">
        <v>63</v>
      </c>
      <c r="C41" s="32" t="s">
        <v>10</v>
      </c>
      <c r="D41" s="33" t="s">
        <v>64</v>
      </c>
      <c r="E41" s="44">
        <v>500000</v>
      </c>
      <c r="F41" s="50">
        <v>290000</v>
      </c>
      <c r="G41" s="44">
        <v>303920.76</v>
      </c>
      <c r="H41" s="49">
        <f t="shared" si="1"/>
        <v>104.80026206896552</v>
      </c>
      <c r="I41" s="44">
        <v>0</v>
      </c>
      <c r="J41" s="49">
        <f t="shared" si="6"/>
        <v>0</v>
      </c>
      <c r="K41" s="44">
        <v>0</v>
      </c>
      <c r="L41" s="49">
        <v>0</v>
      </c>
      <c r="M41" s="44">
        <f t="shared" si="2"/>
        <v>500000</v>
      </c>
      <c r="N41" s="44">
        <f t="shared" si="3"/>
        <v>290000</v>
      </c>
      <c r="O41" s="69">
        <f t="shared" si="4"/>
        <v>303920.76</v>
      </c>
      <c r="P41" s="70">
        <f t="shared" si="5"/>
        <v>104.80026206896552</v>
      </c>
      <c r="Q41" s="30"/>
    </row>
    <row r="42" spans="1:17" ht="18.75">
      <c r="A42" s="30">
        <f t="shared" si="0"/>
        <v>29</v>
      </c>
      <c r="B42" s="31" t="s">
        <v>65</v>
      </c>
      <c r="C42" s="32" t="s">
        <v>10</v>
      </c>
      <c r="D42" s="33" t="s">
        <v>66</v>
      </c>
      <c r="E42" s="44">
        <v>2090000</v>
      </c>
      <c r="F42" s="50">
        <v>1141500</v>
      </c>
      <c r="G42" s="44">
        <v>2650202.64</v>
      </c>
      <c r="H42" s="49">
        <f t="shared" si="1"/>
        <v>232.16843101182656</v>
      </c>
      <c r="I42" s="44">
        <v>0</v>
      </c>
      <c r="J42" s="49">
        <f t="shared" si="6"/>
        <v>0</v>
      </c>
      <c r="K42" s="44">
        <v>0</v>
      </c>
      <c r="L42" s="49">
        <v>0</v>
      </c>
      <c r="M42" s="44">
        <f t="shared" si="2"/>
        <v>2090000</v>
      </c>
      <c r="N42" s="44">
        <f t="shared" si="3"/>
        <v>1141500</v>
      </c>
      <c r="O42" s="69">
        <f t="shared" si="4"/>
        <v>2650202.64</v>
      </c>
      <c r="P42" s="70">
        <f t="shared" si="5"/>
        <v>232.16843101182656</v>
      </c>
      <c r="Q42" s="30"/>
    </row>
    <row r="43" spans="1:17" ht="18.75">
      <c r="A43" s="30">
        <f t="shared" si="0"/>
        <v>30</v>
      </c>
      <c r="B43" s="31" t="s">
        <v>67</v>
      </c>
      <c r="C43" s="32" t="s">
        <v>10</v>
      </c>
      <c r="D43" s="33" t="s">
        <v>68</v>
      </c>
      <c r="E43" s="44">
        <v>2900000</v>
      </c>
      <c r="F43" s="50">
        <v>1506000</v>
      </c>
      <c r="G43" s="44">
        <v>2211390.56</v>
      </c>
      <c r="H43" s="49">
        <f t="shared" si="1"/>
        <v>146.83868260292164</v>
      </c>
      <c r="I43" s="44">
        <v>0</v>
      </c>
      <c r="J43" s="49">
        <f t="shared" si="6"/>
        <v>0</v>
      </c>
      <c r="K43" s="44">
        <v>0</v>
      </c>
      <c r="L43" s="49">
        <v>0</v>
      </c>
      <c r="M43" s="44">
        <f t="shared" si="2"/>
        <v>2900000</v>
      </c>
      <c r="N43" s="44">
        <f t="shared" si="3"/>
        <v>1506000</v>
      </c>
      <c r="O43" s="69">
        <f t="shared" si="4"/>
        <v>2211390.56</v>
      </c>
      <c r="P43" s="70">
        <f t="shared" si="5"/>
        <v>146.83868260292164</v>
      </c>
      <c r="Q43" s="30"/>
    </row>
    <row r="44" spans="1:17" ht="18.75">
      <c r="A44" s="30">
        <f t="shared" si="0"/>
        <v>31</v>
      </c>
      <c r="B44" s="31" t="s">
        <v>69</v>
      </c>
      <c r="C44" s="32" t="s">
        <v>10</v>
      </c>
      <c r="D44" s="33" t="s">
        <v>70</v>
      </c>
      <c r="E44" s="44">
        <v>7500</v>
      </c>
      <c r="F44" s="50">
        <v>3750</v>
      </c>
      <c r="G44" s="44">
        <v>1546.74</v>
      </c>
      <c r="H44" s="49">
        <f t="shared" si="1"/>
        <v>41.246400000000001</v>
      </c>
      <c r="I44" s="44">
        <v>0</v>
      </c>
      <c r="J44" s="49">
        <f t="shared" si="6"/>
        <v>0</v>
      </c>
      <c r="K44" s="44">
        <v>0</v>
      </c>
      <c r="L44" s="49">
        <v>0</v>
      </c>
      <c r="M44" s="44">
        <f t="shared" si="2"/>
        <v>7500</v>
      </c>
      <c r="N44" s="44">
        <f t="shared" si="3"/>
        <v>3750</v>
      </c>
      <c r="O44" s="69">
        <f t="shared" si="4"/>
        <v>1546.74</v>
      </c>
      <c r="P44" s="70">
        <f t="shared" si="5"/>
        <v>41.246400000000001</v>
      </c>
      <c r="Q44" s="30"/>
    </row>
    <row r="45" spans="1:17" ht="18.75">
      <c r="A45" s="30">
        <f t="shared" si="0"/>
        <v>32</v>
      </c>
      <c r="B45" s="31" t="s">
        <v>71</v>
      </c>
      <c r="C45" s="32" t="s">
        <v>10</v>
      </c>
      <c r="D45" s="33" t="s">
        <v>72</v>
      </c>
      <c r="E45" s="44">
        <v>1000000</v>
      </c>
      <c r="F45" s="50">
        <v>518000</v>
      </c>
      <c r="G45" s="44">
        <v>549408.86</v>
      </c>
      <c r="H45" s="49">
        <f t="shared" si="1"/>
        <v>106.06348648648648</v>
      </c>
      <c r="I45" s="44">
        <v>0</v>
      </c>
      <c r="J45" s="49">
        <f t="shared" si="6"/>
        <v>0</v>
      </c>
      <c r="K45" s="44">
        <v>0</v>
      </c>
      <c r="L45" s="49">
        <v>0</v>
      </c>
      <c r="M45" s="44">
        <f t="shared" si="2"/>
        <v>1000000</v>
      </c>
      <c r="N45" s="44">
        <f t="shared" si="3"/>
        <v>518000</v>
      </c>
      <c r="O45" s="69">
        <f t="shared" si="4"/>
        <v>549408.86</v>
      </c>
      <c r="P45" s="70">
        <f t="shared" si="5"/>
        <v>106.06348648648648</v>
      </c>
      <c r="Q45" s="30"/>
    </row>
    <row r="46" spans="1:17" ht="18.75">
      <c r="A46" s="30">
        <f t="shared" si="0"/>
        <v>33</v>
      </c>
      <c r="B46" s="31" t="s">
        <v>73</v>
      </c>
      <c r="C46" s="32" t="s">
        <v>10</v>
      </c>
      <c r="D46" s="33" t="s">
        <v>74</v>
      </c>
      <c r="E46" s="44">
        <v>0</v>
      </c>
      <c r="F46" s="50">
        <v>0</v>
      </c>
      <c r="G46" s="44">
        <v>27510</v>
      </c>
      <c r="H46" s="49">
        <v>0</v>
      </c>
      <c r="I46" s="44">
        <v>0</v>
      </c>
      <c r="J46" s="49">
        <f t="shared" si="6"/>
        <v>0</v>
      </c>
      <c r="K46" s="44">
        <v>0</v>
      </c>
      <c r="L46" s="49">
        <v>0</v>
      </c>
      <c r="M46" s="44">
        <f t="shared" si="2"/>
        <v>0</v>
      </c>
      <c r="N46" s="44">
        <f t="shared" si="3"/>
        <v>0</v>
      </c>
      <c r="O46" s="69">
        <f t="shared" si="4"/>
        <v>27510</v>
      </c>
      <c r="P46" s="70">
        <v>0</v>
      </c>
      <c r="Q46" s="30"/>
    </row>
    <row r="47" spans="1:17" ht="18.75">
      <c r="A47" s="30">
        <f t="shared" si="0"/>
        <v>34</v>
      </c>
      <c r="B47" s="31" t="s">
        <v>75</v>
      </c>
      <c r="C47" s="32" t="s">
        <v>10</v>
      </c>
      <c r="D47" s="33" t="s">
        <v>76</v>
      </c>
      <c r="E47" s="44">
        <v>0</v>
      </c>
      <c r="F47" s="50">
        <v>0</v>
      </c>
      <c r="G47" s="44">
        <v>35543.33</v>
      </c>
      <c r="H47" s="49">
        <v>0</v>
      </c>
      <c r="I47" s="44">
        <v>0</v>
      </c>
      <c r="J47" s="49">
        <f t="shared" si="6"/>
        <v>0</v>
      </c>
      <c r="K47" s="44">
        <v>0</v>
      </c>
      <c r="L47" s="49">
        <v>0</v>
      </c>
      <c r="M47" s="44">
        <f t="shared" si="2"/>
        <v>0</v>
      </c>
      <c r="N47" s="44">
        <f t="shared" si="3"/>
        <v>0</v>
      </c>
      <c r="O47" s="69">
        <f t="shared" si="4"/>
        <v>35543.33</v>
      </c>
      <c r="P47" s="70">
        <v>0</v>
      </c>
      <c r="Q47" s="30"/>
    </row>
    <row r="48" spans="1:17" ht="18.75">
      <c r="A48" s="30">
        <f t="shared" si="0"/>
        <v>35</v>
      </c>
      <c r="B48" s="31" t="s">
        <v>77</v>
      </c>
      <c r="C48" s="32" t="s">
        <v>10</v>
      </c>
      <c r="D48" s="33" t="s">
        <v>78</v>
      </c>
      <c r="E48" s="44">
        <v>2500</v>
      </c>
      <c r="F48" s="49">
        <f>F49+F50</f>
        <v>1649</v>
      </c>
      <c r="G48" s="44">
        <v>1329.75</v>
      </c>
      <c r="H48" s="49">
        <f t="shared" si="1"/>
        <v>80.639781685870233</v>
      </c>
      <c r="I48" s="44">
        <v>0</v>
      </c>
      <c r="J48" s="49">
        <f t="shared" si="6"/>
        <v>0</v>
      </c>
      <c r="K48" s="44">
        <v>0</v>
      </c>
      <c r="L48" s="49">
        <v>0</v>
      </c>
      <c r="M48" s="44">
        <f t="shared" si="2"/>
        <v>2500</v>
      </c>
      <c r="N48" s="44">
        <f t="shared" si="3"/>
        <v>1649</v>
      </c>
      <c r="O48" s="69">
        <f t="shared" si="4"/>
        <v>1329.75</v>
      </c>
      <c r="P48" s="70">
        <f t="shared" si="5"/>
        <v>80.639781685870233</v>
      </c>
      <c r="Q48" s="30"/>
    </row>
    <row r="49" spans="1:17" ht="32.25">
      <c r="A49" s="30">
        <f t="shared" si="0"/>
        <v>36</v>
      </c>
      <c r="B49" s="31" t="s">
        <v>79</v>
      </c>
      <c r="C49" s="32" t="s">
        <v>10</v>
      </c>
      <c r="D49" s="33" t="s">
        <v>80</v>
      </c>
      <c r="E49" s="44">
        <v>200</v>
      </c>
      <c r="F49" s="50">
        <v>149</v>
      </c>
      <c r="G49" s="44">
        <v>394.5</v>
      </c>
      <c r="H49" s="49">
        <f t="shared" si="1"/>
        <v>264.76510067114094</v>
      </c>
      <c r="I49" s="44">
        <v>0</v>
      </c>
      <c r="J49" s="49">
        <f t="shared" si="6"/>
        <v>0</v>
      </c>
      <c r="K49" s="44">
        <v>0</v>
      </c>
      <c r="L49" s="49">
        <v>0</v>
      </c>
      <c r="M49" s="44">
        <f t="shared" si="2"/>
        <v>200</v>
      </c>
      <c r="N49" s="44">
        <f t="shared" si="3"/>
        <v>149</v>
      </c>
      <c r="O49" s="69">
        <f t="shared" si="4"/>
        <v>394.5</v>
      </c>
      <c r="P49" s="70">
        <f t="shared" si="5"/>
        <v>264.76510067114094</v>
      </c>
      <c r="Q49" s="30"/>
    </row>
    <row r="50" spans="1:17" ht="18.75">
      <c r="A50" s="30">
        <f t="shared" si="0"/>
        <v>37</v>
      </c>
      <c r="B50" s="31" t="s">
        <v>81</v>
      </c>
      <c r="C50" s="32" t="s">
        <v>10</v>
      </c>
      <c r="D50" s="33" t="s">
        <v>82</v>
      </c>
      <c r="E50" s="44">
        <v>2300</v>
      </c>
      <c r="F50" s="50">
        <v>1500</v>
      </c>
      <c r="G50" s="44">
        <v>935.25</v>
      </c>
      <c r="H50" s="49">
        <f t="shared" si="1"/>
        <v>62.35</v>
      </c>
      <c r="I50" s="44">
        <v>0</v>
      </c>
      <c r="J50" s="49">
        <f t="shared" si="6"/>
        <v>0</v>
      </c>
      <c r="K50" s="44">
        <v>0</v>
      </c>
      <c r="L50" s="49">
        <v>0</v>
      </c>
      <c r="M50" s="44">
        <f t="shared" si="2"/>
        <v>2300</v>
      </c>
      <c r="N50" s="44">
        <f t="shared" si="3"/>
        <v>1500</v>
      </c>
      <c r="O50" s="69">
        <f t="shared" si="4"/>
        <v>935.25</v>
      </c>
      <c r="P50" s="70">
        <f t="shared" si="5"/>
        <v>62.35</v>
      </c>
      <c r="Q50" s="30"/>
    </row>
    <row r="51" spans="1:17" ht="18.75">
      <c r="A51" s="30">
        <f t="shared" si="0"/>
        <v>38</v>
      </c>
      <c r="B51" s="31" t="s">
        <v>83</v>
      </c>
      <c r="C51" s="32" t="s">
        <v>10</v>
      </c>
      <c r="D51" s="33" t="s">
        <v>84</v>
      </c>
      <c r="E51" s="44">
        <v>14531000</v>
      </c>
      <c r="F51" s="49">
        <f>F52+F53+F54</f>
        <v>7668800</v>
      </c>
      <c r="G51" s="44">
        <v>7291364.5700000003</v>
      </c>
      <c r="H51" s="49">
        <f t="shared" si="1"/>
        <v>95.078298690799087</v>
      </c>
      <c r="I51" s="44">
        <v>0</v>
      </c>
      <c r="J51" s="49">
        <f t="shared" si="6"/>
        <v>0</v>
      </c>
      <c r="K51" s="44">
        <v>0</v>
      </c>
      <c r="L51" s="49">
        <v>0</v>
      </c>
      <c r="M51" s="44">
        <f t="shared" si="2"/>
        <v>14531000</v>
      </c>
      <c r="N51" s="44">
        <f t="shared" si="3"/>
        <v>7668800</v>
      </c>
      <c r="O51" s="69">
        <f t="shared" si="4"/>
        <v>7291364.5700000003</v>
      </c>
      <c r="P51" s="70">
        <f t="shared" si="5"/>
        <v>95.078298690799087</v>
      </c>
      <c r="Q51" s="30"/>
    </row>
    <row r="52" spans="1:17" ht="18.75">
      <c r="A52" s="30">
        <f t="shared" si="0"/>
        <v>39</v>
      </c>
      <c r="B52" s="31" t="s">
        <v>85</v>
      </c>
      <c r="C52" s="32" t="s">
        <v>10</v>
      </c>
      <c r="D52" s="33" t="s">
        <v>86</v>
      </c>
      <c r="E52" s="44">
        <v>2584000</v>
      </c>
      <c r="F52" s="50">
        <v>1374000</v>
      </c>
      <c r="G52" s="44">
        <v>1237779.01</v>
      </c>
      <c r="H52" s="49">
        <f t="shared" si="1"/>
        <v>90.08580858806404</v>
      </c>
      <c r="I52" s="44">
        <v>0</v>
      </c>
      <c r="J52" s="49">
        <f t="shared" si="6"/>
        <v>0</v>
      </c>
      <c r="K52" s="44">
        <v>0</v>
      </c>
      <c r="L52" s="49">
        <v>0</v>
      </c>
      <c r="M52" s="44">
        <f t="shared" si="2"/>
        <v>2584000</v>
      </c>
      <c r="N52" s="44">
        <f t="shared" si="3"/>
        <v>1374000</v>
      </c>
      <c r="O52" s="69">
        <f t="shared" si="4"/>
        <v>1237779.01</v>
      </c>
      <c r="P52" s="70">
        <f t="shared" si="5"/>
        <v>90.08580858806404</v>
      </c>
      <c r="Q52" s="30"/>
    </row>
    <row r="53" spans="1:17" ht="18.75">
      <c r="A53" s="30">
        <f t="shared" si="0"/>
        <v>40</v>
      </c>
      <c r="B53" s="31" t="s">
        <v>87</v>
      </c>
      <c r="C53" s="32" t="s">
        <v>10</v>
      </c>
      <c r="D53" s="33" t="s">
        <v>88</v>
      </c>
      <c r="E53" s="44">
        <v>11700000</v>
      </c>
      <c r="F53" s="50">
        <v>6175000</v>
      </c>
      <c r="G53" s="44">
        <v>5987349.2599999998</v>
      </c>
      <c r="H53" s="49">
        <f t="shared" si="1"/>
        <v>96.9611216194332</v>
      </c>
      <c r="I53" s="44">
        <v>0</v>
      </c>
      <c r="J53" s="49">
        <f t="shared" si="6"/>
        <v>0</v>
      </c>
      <c r="K53" s="44">
        <v>0</v>
      </c>
      <c r="L53" s="49">
        <v>0</v>
      </c>
      <c r="M53" s="44">
        <f t="shared" si="2"/>
        <v>11700000</v>
      </c>
      <c r="N53" s="44">
        <f t="shared" si="3"/>
        <v>6175000</v>
      </c>
      <c r="O53" s="69">
        <f t="shared" si="4"/>
        <v>5987349.2599999998</v>
      </c>
      <c r="P53" s="70">
        <f t="shared" si="5"/>
        <v>96.9611216194332</v>
      </c>
      <c r="Q53" s="30"/>
    </row>
    <row r="54" spans="1:17" ht="79.5">
      <c r="A54" s="30">
        <f t="shared" si="0"/>
        <v>41</v>
      </c>
      <c r="B54" s="31" t="s">
        <v>89</v>
      </c>
      <c r="C54" s="32" t="s">
        <v>10</v>
      </c>
      <c r="D54" s="33" t="s">
        <v>90</v>
      </c>
      <c r="E54" s="44">
        <v>247000</v>
      </c>
      <c r="F54" s="50">
        <v>119800</v>
      </c>
      <c r="G54" s="44">
        <v>66236.3</v>
      </c>
      <c r="H54" s="49">
        <f t="shared" si="1"/>
        <v>55.289065108514194</v>
      </c>
      <c r="I54" s="44">
        <v>0</v>
      </c>
      <c r="J54" s="49">
        <f t="shared" si="6"/>
        <v>0</v>
      </c>
      <c r="K54" s="44">
        <v>0</v>
      </c>
      <c r="L54" s="49">
        <v>0</v>
      </c>
      <c r="M54" s="44">
        <f t="shared" si="2"/>
        <v>247000</v>
      </c>
      <c r="N54" s="44">
        <f t="shared" si="3"/>
        <v>119800</v>
      </c>
      <c r="O54" s="69">
        <f t="shared" si="4"/>
        <v>66236.3</v>
      </c>
      <c r="P54" s="70">
        <f t="shared" si="5"/>
        <v>55.289065108514194</v>
      </c>
      <c r="Q54" s="30"/>
    </row>
    <row r="55" spans="1:17" ht="18.75">
      <c r="A55" s="30">
        <f t="shared" si="0"/>
        <v>42</v>
      </c>
      <c r="B55" s="31" t="s">
        <v>91</v>
      </c>
      <c r="C55" s="32" t="s">
        <v>10</v>
      </c>
      <c r="D55" s="33" t="s">
        <v>92</v>
      </c>
      <c r="E55" s="44">
        <v>0</v>
      </c>
      <c r="F55" s="49">
        <f>F56</f>
        <v>0</v>
      </c>
      <c r="G55" s="44">
        <v>0</v>
      </c>
      <c r="H55" s="44">
        <v>0</v>
      </c>
      <c r="I55" s="44">
        <v>49000</v>
      </c>
      <c r="J55" s="44">
        <v>0</v>
      </c>
      <c r="K55" s="44">
        <v>28550.7</v>
      </c>
      <c r="L55" s="49">
        <v>0</v>
      </c>
      <c r="M55" s="44">
        <f t="shared" si="2"/>
        <v>49000</v>
      </c>
      <c r="N55" s="44">
        <f t="shared" si="3"/>
        <v>0</v>
      </c>
      <c r="O55" s="69">
        <f t="shared" si="4"/>
        <v>28550.7</v>
      </c>
      <c r="P55" s="70">
        <v>0</v>
      </c>
      <c r="Q55" s="30"/>
    </row>
    <row r="56" spans="1:17" ht="18.75">
      <c r="A56" s="30">
        <f t="shared" si="0"/>
        <v>43</v>
      </c>
      <c r="B56" s="31" t="s">
        <v>93</v>
      </c>
      <c r="C56" s="32" t="s">
        <v>10</v>
      </c>
      <c r="D56" s="33" t="s">
        <v>94</v>
      </c>
      <c r="E56" s="44">
        <v>0</v>
      </c>
      <c r="F56" s="49">
        <f>F57+F58+F59</f>
        <v>0</v>
      </c>
      <c r="G56" s="44">
        <v>0</v>
      </c>
      <c r="H56" s="44">
        <v>0</v>
      </c>
      <c r="I56" s="44">
        <v>49000</v>
      </c>
      <c r="J56" s="44">
        <v>0</v>
      </c>
      <c r="K56" s="44">
        <v>28550.7</v>
      </c>
      <c r="L56" s="49">
        <v>0</v>
      </c>
      <c r="M56" s="44">
        <f t="shared" si="2"/>
        <v>49000</v>
      </c>
      <c r="N56" s="44">
        <f t="shared" si="3"/>
        <v>0</v>
      </c>
      <c r="O56" s="69">
        <f t="shared" si="4"/>
        <v>28550.7</v>
      </c>
      <c r="P56" s="70">
        <v>0</v>
      </c>
      <c r="Q56" s="30"/>
    </row>
    <row r="57" spans="1:17" ht="79.5">
      <c r="A57" s="30">
        <f t="shared" si="0"/>
        <v>44</v>
      </c>
      <c r="B57" s="31" t="s">
        <v>95</v>
      </c>
      <c r="C57" s="32" t="s">
        <v>10</v>
      </c>
      <c r="D57" s="33" t="s">
        <v>96</v>
      </c>
      <c r="E57" s="44">
        <v>0</v>
      </c>
      <c r="F57" s="51">
        <v>0</v>
      </c>
      <c r="G57" s="44">
        <v>0</v>
      </c>
      <c r="H57" s="44">
        <v>0</v>
      </c>
      <c r="I57" s="44">
        <v>18200</v>
      </c>
      <c r="J57" s="44">
        <v>0</v>
      </c>
      <c r="K57" s="44">
        <v>15119.96</v>
      </c>
      <c r="L57" s="49">
        <v>0</v>
      </c>
      <c r="M57" s="44">
        <f t="shared" si="2"/>
        <v>18200</v>
      </c>
      <c r="N57" s="44">
        <f t="shared" si="3"/>
        <v>0</v>
      </c>
      <c r="O57" s="69">
        <f t="shared" si="4"/>
        <v>15119.96</v>
      </c>
      <c r="P57" s="70">
        <v>0</v>
      </c>
      <c r="Q57" s="30"/>
    </row>
    <row r="58" spans="1:17" ht="32.25">
      <c r="A58" s="30">
        <f t="shared" si="0"/>
        <v>45</v>
      </c>
      <c r="B58" s="31" t="s">
        <v>97</v>
      </c>
      <c r="C58" s="32" t="s">
        <v>10</v>
      </c>
      <c r="D58" s="33" t="s">
        <v>98</v>
      </c>
      <c r="E58" s="44">
        <v>0</v>
      </c>
      <c r="F58" s="51">
        <v>0</v>
      </c>
      <c r="G58" s="44">
        <v>0</v>
      </c>
      <c r="H58" s="44">
        <v>0</v>
      </c>
      <c r="I58" s="44">
        <v>1800</v>
      </c>
      <c r="J58" s="44">
        <v>0</v>
      </c>
      <c r="K58" s="44">
        <v>958.28</v>
      </c>
      <c r="L58" s="49">
        <v>0</v>
      </c>
      <c r="M58" s="44">
        <f t="shared" si="2"/>
        <v>1800</v>
      </c>
      <c r="N58" s="44">
        <f t="shared" si="3"/>
        <v>0</v>
      </c>
      <c r="O58" s="69">
        <f t="shared" si="4"/>
        <v>958.28</v>
      </c>
      <c r="P58" s="70">
        <v>0</v>
      </c>
      <c r="Q58" s="30"/>
    </row>
    <row r="59" spans="1:17" ht="63.75">
      <c r="A59" s="30">
        <f t="shared" si="0"/>
        <v>46</v>
      </c>
      <c r="B59" s="31" t="s">
        <v>99</v>
      </c>
      <c r="C59" s="32" t="s">
        <v>10</v>
      </c>
      <c r="D59" s="33" t="s">
        <v>100</v>
      </c>
      <c r="E59" s="44">
        <v>0</v>
      </c>
      <c r="F59" s="51">
        <v>0</v>
      </c>
      <c r="G59" s="44">
        <v>0</v>
      </c>
      <c r="H59" s="44">
        <v>0</v>
      </c>
      <c r="I59" s="44">
        <v>29000</v>
      </c>
      <c r="J59" s="44">
        <v>0</v>
      </c>
      <c r="K59" s="44">
        <v>12472.46</v>
      </c>
      <c r="L59" s="49">
        <v>0</v>
      </c>
      <c r="M59" s="44">
        <f>E59+I59</f>
        <v>29000</v>
      </c>
      <c r="N59" s="44">
        <f t="shared" si="3"/>
        <v>0</v>
      </c>
      <c r="O59" s="69">
        <f t="shared" si="4"/>
        <v>12472.46</v>
      </c>
      <c r="P59" s="70">
        <v>0</v>
      </c>
      <c r="Q59" s="30"/>
    </row>
    <row r="60" spans="1:17" ht="18.75">
      <c r="A60" s="30">
        <f t="shared" si="0"/>
        <v>47</v>
      </c>
      <c r="B60" s="31" t="s">
        <v>101</v>
      </c>
      <c r="C60" s="32" t="s">
        <v>10</v>
      </c>
      <c r="D60" s="33" t="s">
        <v>102</v>
      </c>
      <c r="E60" s="44">
        <v>1495000</v>
      </c>
      <c r="F60" s="49">
        <f>F61+F67+F78+F83</f>
        <v>747499</v>
      </c>
      <c r="G60" s="44">
        <v>925613.05</v>
      </c>
      <c r="H60" s="49">
        <f t="shared" si="1"/>
        <v>123.82799843210493</v>
      </c>
      <c r="I60" s="44">
        <v>3215300</v>
      </c>
      <c r="J60" s="44">
        <v>1579250</v>
      </c>
      <c r="K60" s="44">
        <v>3975509.8</v>
      </c>
      <c r="L60" s="49">
        <f>K60/J60%</f>
        <v>251.73403830932403</v>
      </c>
      <c r="M60" s="44">
        <f t="shared" si="2"/>
        <v>4710300</v>
      </c>
      <c r="N60" s="44">
        <f t="shared" si="3"/>
        <v>2326749</v>
      </c>
      <c r="O60" s="69">
        <f t="shared" si="4"/>
        <v>4901122.8499999996</v>
      </c>
      <c r="P60" s="70">
        <f t="shared" si="5"/>
        <v>210.642525257344</v>
      </c>
      <c r="Q60" s="30"/>
    </row>
    <row r="61" spans="1:17" ht="32.25">
      <c r="A61" s="30">
        <f t="shared" si="0"/>
        <v>48</v>
      </c>
      <c r="B61" s="31" t="s">
        <v>103</v>
      </c>
      <c r="C61" s="32" t="s">
        <v>10</v>
      </c>
      <c r="D61" s="33" t="s">
        <v>104</v>
      </c>
      <c r="E61" s="44">
        <v>0</v>
      </c>
      <c r="F61" s="49">
        <f>F63+F66+F62</f>
        <v>0</v>
      </c>
      <c r="G61" s="44">
        <v>31795.05</v>
      </c>
      <c r="H61" s="68">
        <v>0</v>
      </c>
      <c r="I61" s="44">
        <v>0</v>
      </c>
      <c r="J61" s="44">
        <v>0</v>
      </c>
      <c r="K61" s="44">
        <v>3051</v>
      </c>
      <c r="L61" s="49">
        <v>0</v>
      </c>
      <c r="M61" s="44">
        <f t="shared" si="2"/>
        <v>0</v>
      </c>
      <c r="N61" s="44">
        <f t="shared" si="3"/>
        <v>0</v>
      </c>
      <c r="O61" s="69">
        <f t="shared" si="4"/>
        <v>34846.050000000003</v>
      </c>
      <c r="P61" s="70">
        <v>0</v>
      </c>
      <c r="Q61" s="30"/>
    </row>
    <row r="62" spans="1:17" ht="32.25">
      <c r="A62" s="30">
        <f t="shared" si="0"/>
        <v>49</v>
      </c>
      <c r="B62" s="31" t="s">
        <v>105</v>
      </c>
      <c r="C62" s="32" t="s">
        <v>10</v>
      </c>
      <c r="D62" s="33" t="s">
        <v>106</v>
      </c>
      <c r="E62" s="44">
        <v>0</v>
      </c>
      <c r="F62" s="49">
        <v>0</v>
      </c>
      <c r="G62" s="44">
        <v>1202.05</v>
      </c>
      <c r="H62" s="68">
        <v>0</v>
      </c>
      <c r="I62" s="44">
        <v>0</v>
      </c>
      <c r="J62" s="44">
        <v>0</v>
      </c>
      <c r="K62" s="44">
        <v>0</v>
      </c>
      <c r="L62" s="49">
        <v>0</v>
      </c>
      <c r="M62" s="44">
        <f t="shared" si="2"/>
        <v>0</v>
      </c>
      <c r="N62" s="44">
        <f t="shared" si="3"/>
        <v>0</v>
      </c>
      <c r="O62" s="69">
        <f t="shared" si="4"/>
        <v>1202.05</v>
      </c>
      <c r="P62" s="70">
        <v>0</v>
      </c>
      <c r="Q62" s="30"/>
    </row>
    <row r="63" spans="1:17" ht="18.75">
      <c r="A63" s="30">
        <f t="shared" si="0"/>
        <v>50</v>
      </c>
      <c r="B63" s="31" t="s">
        <v>107</v>
      </c>
      <c r="C63" s="32" t="s">
        <v>10</v>
      </c>
      <c r="D63" s="33" t="s">
        <v>108</v>
      </c>
      <c r="E63" s="44">
        <v>0</v>
      </c>
      <c r="F63" s="49">
        <f>F64+F65</f>
        <v>0</v>
      </c>
      <c r="G63" s="44">
        <v>30593</v>
      </c>
      <c r="H63" s="68">
        <v>0</v>
      </c>
      <c r="I63" s="44">
        <v>0</v>
      </c>
      <c r="J63" s="44">
        <v>0</v>
      </c>
      <c r="K63" s="44">
        <v>0</v>
      </c>
      <c r="L63" s="49">
        <v>0</v>
      </c>
      <c r="M63" s="44">
        <f t="shared" si="2"/>
        <v>0</v>
      </c>
      <c r="N63" s="44">
        <f t="shared" si="3"/>
        <v>0</v>
      </c>
      <c r="O63" s="69">
        <f t="shared" si="4"/>
        <v>30593</v>
      </c>
      <c r="P63" s="70">
        <v>0</v>
      </c>
      <c r="Q63" s="30"/>
    </row>
    <row r="64" spans="1:17" ht="18.75">
      <c r="A64" s="30">
        <f t="shared" si="0"/>
        <v>51</v>
      </c>
      <c r="B64" s="31" t="s">
        <v>109</v>
      </c>
      <c r="C64" s="32" t="s">
        <v>10</v>
      </c>
      <c r="D64" s="33" t="s">
        <v>110</v>
      </c>
      <c r="E64" s="44">
        <v>0</v>
      </c>
      <c r="F64" s="52">
        <v>0</v>
      </c>
      <c r="G64" s="44">
        <v>10013</v>
      </c>
      <c r="H64" s="68">
        <v>0</v>
      </c>
      <c r="I64" s="44">
        <v>0</v>
      </c>
      <c r="J64" s="44">
        <v>0</v>
      </c>
      <c r="K64" s="44">
        <v>0</v>
      </c>
      <c r="L64" s="49">
        <v>0</v>
      </c>
      <c r="M64" s="44">
        <f t="shared" si="2"/>
        <v>0</v>
      </c>
      <c r="N64" s="44">
        <f t="shared" si="3"/>
        <v>0</v>
      </c>
      <c r="O64" s="69">
        <f t="shared" si="4"/>
        <v>10013</v>
      </c>
      <c r="P64" s="70">
        <v>0</v>
      </c>
      <c r="Q64" s="30"/>
    </row>
    <row r="65" spans="1:17" ht="48">
      <c r="A65" s="30">
        <f t="shared" si="0"/>
        <v>52</v>
      </c>
      <c r="B65" s="31" t="s">
        <v>111</v>
      </c>
      <c r="C65" s="32" t="s">
        <v>10</v>
      </c>
      <c r="D65" s="33" t="s">
        <v>112</v>
      </c>
      <c r="E65" s="44">
        <v>0</v>
      </c>
      <c r="F65" s="52">
        <v>0</v>
      </c>
      <c r="G65" s="44">
        <v>20580</v>
      </c>
      <c r="H65" s="68">
        <v>0</v>
      </c>
      <c r="I65" s="44">
        <v>0</v>
      </c>
      <c r="J65" s="44">
        <v>0</v>
      </c>
      <c r="K65" s="44">
        <v>0</v>
      </c>
      <c r="L65" s="49">
        <v>0</v>
      </c>
      <c r="M65" s="44">
        <f t="shared" si="2"/>
        <v>0</v>
      </c>
      <c r="N65" s="44">
        <f t="shared" si="3"/>
        <v>0</v>
      </c>
      <c r="O65" s="69">
        <f t="shared" si="4"/>
        <v>20580</v>
      </c>
      <c r="P65" s="70">
        <v>0</v>
      </c>
      <c r="Q65" s="30"/>
    </row>
    <row r="66" spans="1:17" ht="48">
      <c r="A66" s="30">
        <f t="shared" si="0"/>
        <v>53</v>
      </c>
      <c r="B66" s="31" t="s">
        <v>113</v>
      </c>
      <c r="C66" s="32" t="s">
        <v>10</v>
      </c>
      <c r="D66" s="33" t="s">
        <v>114</v>
      </c>
      <c r="E66" s="44">
        <v>0</v>
      </c>
      <c r="F66" s="51">
        <v>0</v>
      </c>
      <c r="G66" s="44">
        <v>0</v>
      </c>
      <c r="H66" s="68">
        <v>0</v>
      </c>
      <c r="I66" s="44">
        <v>0</v>
      </c>
      <c r="J66" s="44">
        <v>0</v>
      </c>
      <c r="K66" s="44">
        <v>3051</v>
      </c>
      <c r="L66" s="49">
        <v>0</v>
      </c>
      <c r="M66" s="44">
        <f t="shared" si="2"/>
        <v>0</v>
      </c>
      <c r="N66" s="44">
        <f t="shared" si="3"/>
        <v>0</v>
      </c>
      <c r="O66" s="69">
        <f t="shared" si="4"/>
        <v>3051</v>
      </c>
      <c r="P66" s="70">
        <v>0</v>
      </c>
      <c r="Q66" s="30"/>
    </row>
    <row r="67" spans="1:17" ht="32.25">
      <c r="A67" s="30">
        <f t="shared" si="0"/>
        <v>54</v>
      </c>
      <c r="B67" s="31" t="s">
        <v>115</v>
      </c>
      <c r="C67" s="32" t="s">
        <v>10</v>
      </c>
      <c r="D67" s="33" t="s">
        <v>116</v>
      </c>
      <c r="E67" s="44">
        <v>1477000</v>
      </c>
      <c r="F67" s="49">
        <f>F68+F72+F74</f>
        <v>738499</v>
      </c>
      <c r="G67" s="44">
        <v>871466.69</v>
      </c>
      <c r="H67" s="49">
        <f t="shared" si="1"/>
        <v>118.00512796902906</v>
      </c>
      <c r="I67" s="44">
        <v>0</v>
      </c>
      <c r="J67" s="44">
        <v>0</v>
      </c>
      <c r="K67" s="44">
        <v>0</v>
      </c>
      <c r="L67" s="49">
        <v>0</v>
      </c>
      <c r="M67" s="44">
        <f t="shared" si="2"/>
        <v>1477000</v>
      </c>
      <c r="N67" s="44">
        <f t="shared" si="3"/>
        <v>738499</v>
      </c>
      <c r="O67" s="69">
        <f t="shared" si="4"/>
        <v>871466.69</v>
      </c>
      <c r="P67" s="70">
        <f t="shared" si="5"/>
        <v>118.00512796902906</v>
      </c>
      <c r="Q67" s="30"/>
    </row>
    <row r="68" spans="1:17" ht="18.75">
      <c r="A68" s="30">
        <f t="shared" si="0"/>
        <v>55</v>
      </c>
      <c r="B68" s="31" t="s">
        <v>117</v>
      </c>
      <c r="C68" s="32" t="s">
        <v>10</v>
      </c>
      <c r="D68" s="33" t="s">
        <v>118</v>
      </c>
      <c r="E68" s="44">
        <v>1091600</v>
      </c>
      <c r="F68" s="49">
        <f>F69+F70+F71</f>
        <v>545795</v>
      </c>
      <c r="G68" s="44">
        <v>611831.47</v>
      </c>
      <c r="H68" s="49">
        <f t="shared" si="1"/>
        <v>112.09913429034711</v>
      </c>
      <c r="I68" s="44">
        <v>0</v>
      </c>
      <c r="J68" s="44">
        <v>0</v>
      </c>
      <c r="K68" s="44">
        <v>0</v>
      </c>
      <c r="L68" s="49">
        <v>0</v>
      </c>
      <c r="M68" s="44">
        <f t="shared" si="2"/>
        <v>1091600</v>
      </c>
      <c r="N68" s="44">
        <f t="shared" si="3"/>
        <v>545795</v>
      </c>
      <c r="O68" s="69">
        <f t="shared" si="4"/>
        <v>611831.47</v>
      </c>
      <c r="P68" s="70">
        <f t="shared" si="5"/>
        <v>112.09913429034711</v>
      </c>
      <c r="Q68" s="30"/>
    </row>
    <row r="69" spans="1:17" ht="48">
      <c r="A69" s="30">
        <f t="shared" si="0"/>
        <v>56</v>
      </c>
      <c r="B69" s="31" t="s">
        <v>119</v>
      </c>
      <c r="C69" s="32" t="s">
        <v>10</v>
      </c>
      <c r="D69" s="33" t="s">
        <v>120</v>
      </c>
      <c r="E69" s="44">
        <v>48500</v>
      </c>
      <c r="F69" s="50">
        <v>24245</v>
      </c>
      <c r="G69" s="44">
        <v>22160</v>
      </c>
      <c r="H69" s="49">
        <f t="shared" si="1"/>
        <v>91.400288719323569</v>
      </c>
      <c r="I69" s="44">
        <v>0</v>
      </c>
      <c r="J69" s="44">
        <v>0</v>
      </c>
      <c r="K69" s="44">
        <v>0</v>
      </c>
      <c r="L69" s="49">
        <v>0</v>
      </c>
      <c r="M69" s="44">
        <f t="shared" si="2"/>
        <v>48500</v>
      </c>
      <c r="N69" s="44">
        <f t="shared" si="3"/>
        <v>24245</v>
      </c>
      <c r="O69" s="69">
        <f t="shared" si="4"/>
        <v>22160</v>
      </c>
      <c r="P69" s="70">
        <f t="shared" si="5"/>
        <v>91.400288719323569</v>
      </c>
      <c r="Q69" s="30"/>
    </row>
    <row r="70" spans="1:17" ht="18.75">
      <c r="A70" s="30">
        <f t="shared" si="0"/>
        <v>57</v>
      </c>
      <c r="B70" s="31" t="s">
        <v>121</v>
      </c>
      <c r="C70" s="32" t="s">
        <v>10</v>
      </c>
      <c r="D70" s="33" t="s">
        <v>122</v>
      </c>
      <c r="E70" s="44">
        <v>787500</v>
      </c>
      <c r="F70" s="50">
        <v>393750</v>
      </c>
      <c r="G70" s="44">
        <v>385817.17</v>
      </c>
      <c r="H70" s="49">
        <f t="shared" si="1"/>
        <v>97.985313015873018</v>
      </c>
      <c r="I70" s="44">
        <v>0</v>
      </c>
      <c r="J70" s="44">
        <v>0</v>
      </c>
      <c r="K70" s="44">
        <v>0</v>
      </c>
      <c r="L70" s="49">
        <v>0</v>
      </c>
      <c r="M70" s="44">
        <f t="shared" si="2"/>
        <v>787500</v>
      </c>
      <c r="N70" s="44">
        <f t="shared" si="3"/>
        <v>393750</v>
      </c>
      <c r="O70" s="69">
        <f t="shared" si="4"/>
        <v>385817.17</v>
      </c>
      <c r="P70" s="70">
        <f t="shared" si="5"/>
        <v>97.985313015873018</v>
      </c>
      <c r="Q70" s="30"/>
    </row>
    <row r="71" spans="1:17" ht="32.25">
      <c r="A71" s="30">
        <f t="shared" si="0"/>
        <v>58</v>
      </c>
      <c r="B71" s="31" t="s">
        <v>123</v>
      </c>
      <c r="C71" s="32" t="s">
        <v>10</v>
      </c>
      <c r="D71" s="33" t="s">
        <v>124</v>
      </c>
      <c r="E71" s="44">
        <v>255600</v>
      </c>
      <c r="F71" s="50">
        <v>127800</v>
      </c>
      <c r="G71" s="44">
        <v>203854.3</v>
      </c>
      <c r="H71" s="49">
        <f t="shared" si="1"/>
        <v>159.51040688575898</v>
      </c>
      <c r="I71" s="44">
        <v>0</v>
      </c>
      <c r="J71" s="44">
        <v>0</v>
      </c>
      <c r="K71" s="44">
        <v>0</v>
      </c>
      <c r="L71" s="49">
        <v>0</v>
      </c>
      <c r="M71" s="44">
        <f t="shared" si="2"/>
        <v>255600</v>
      </c>
      <c r="N71" s="44">
        <f t="shared" si="3"/>
        <v>127800</v>
      </c>
      <c r="O71" s="69">
        <f t="shared" si="4"/>
        <v>203854.3</v>
      </c>
      <c r="P71" s="70">
        <f t="shared" si="5"/>
        <v>159.51040688575898</v>
      </c>
      <c r="Q71" s="30"/>
    </row>
    <row r="72" spans="1:17" ht="48">
      <c r="A72" s="30">
        <f t="shared" si="0"/>
        <v>59</v>
      </c>
      <c r="B72" s="31" t="s">
        <v>125</v>
      </c>
      <c r="C72" s="32" t="s">
        <v>10</v>
      </c>
      <c r="D72" s="33" t="s">
        <v>126</v>
      </c>
      <c r="E72" s="44">
        <v>350000</v>
      </c>
      <c r="F72" s="49">
        <f>F73</f>
        <v>175004</v>
      </c>
      <c r="G72" s="44">
        <v>248132.37</v>
      </c>
      <c r="H72" s="49">
        <f t="shared" si="1"/>
        <v>141.78668487577426</v>
      </c>
      <c r="I72" s="44">
        <v>0</v>
      </c>
      <c r="J72" s="44">
        <v>0</v>
      </c>
      <c r="K72" s="44">
        <v>0</v>
      </c>
      <c r="L72" s="49">
        <v>0</v>
      </c>
      <c r="M72" s="44">
        <f t="shared" si="2"/>
        <v>350000</v>
      </c>
      <c r="N72" s="44">
        <f t="shared" si="3"/>
        <v>175004</v>
      </c>
      <c r="O72" s="69">
        <f t="shared" si="4"/>
        <v>248132.37</v>
      </c>
      <c r="P72" s="70">
        <f t="shared" si="5"/>
        <v>141.78668487577426</v>
      </c>
      <c r="Q72" s="30"/>
    </row>
    <row r="73" spans="1:17" ht="48">
      <c r="A73" s="30">
        <f t="shared" si="0"/>
        <v>60</v>
      </c>
      <c r="B73" s="31" t="s">
        <v>127</v>
      </c>
      <c r="C73" s="32" t="s">
        <v>10</v>
      </c>
      <c r="D73" s="33" t="s">
        <v>128</v>
      </c>
      <c r="E73" s="44">
        <v>350000</v>
      </c>
      <c r="F73" s="50">
        <v>175004</v>
      </c>
      <c r="G73" s="44">
        <v>248132.37</v>
      </c>
      <c r="H73" s="49">
        <f t="shared" si="1"/>
        <v>141.78668487577426</v>
      </c>
      <c r="I73" s="44">
        <v>0</v>
      </c>
      <c r="J73" s="44">
        <v>0</v>
      </c>
      <c r="K73" s="44">
        <v>0</v>
      </c>
      <c r="L73" s="49">
        <v>0</v>
      </c>
      <c r="M73" s="44">
        <f t="shared" si="2"/>
        <v>350000</v>
      </c>
      <c r="N73" s="44">
        <f t="shared" si="3"/>
        <v>175004</v>
      </c>
      <c r="O73" s="69">
        <f t="shared" si="4"/>
        <v>248132.37</v>
      </c>
      <c r="P73" s="70">
        <f t="shared" si="5"/>
        <v>141.78668487577426</v>
      </c>
      <c r="Q73" s="30"/>
    </row>
    <row r="74" spans="1:17" ht="18.75">
      <c r="A74" s="30">
        <f t="shared" si="0"/>
        <v>61</v>
      </c>
      <c r="B74" s="31" t="s">
        <v>129</v>
      </c>
      <c r="C74" s="32" t="s">
        <v>10</v>
      </c>
      <c r="D74" s="33" t="s">
        <v>130</v>
      </c>
      <c r="E74" s="44">
        <v>35400</v>
      </c>
      <c r="F74" s="49">
        <f>F75+F77+F76</f>
        <v>17700</v>
      </c>
      <c r="G74" s="44">
        <v>11502.85</v>
      </c>
      <c r="H74" s="49">
        <f t="shared" si="1"/>
        <v>64.987853107344634</v>
      </c>
      <c r="I74" s="44">
        <v>0</v>
      </c>
      <c r="J74" s="44">
        <v>0</v>
      </c>
      <c r="K74" s="44">
        <v>0</v>
      </c>
      <c r="L74" s="49">
        <v>0</v>
      </c>
      <c r="M74" s="44">
        <f t="shared" si="2"/>
        <v>35400</v>
      </c>
      <c r="N74" s="44">
        <f t="shared" si="3"/>
        <v>17700</v>
      </c>
      <c r="O74" s="69">
        <f t="shared" si="4"/>
        <v>11502.85</v>
      </c>
      <c r="P74" s="70">
        <f t="shared" si="5"/>
        <v>64.987853107344634</v>
      </c>
      <c r="Q74" s="30"/>
    </row>
    <row r="75" spans="1:17" ht="48">
      <c r="A75" s="30">
        <f t="shared" si="0"/>
        <v>62</v>
      </c>
      <c r="B75" s="31" t="s">
        <v>131</v>
      </c>
      <c r="C75" s="32" t="s">
        <v>10</v>
      </c>
      <c r="D75" s="33" t="s">
        <v>132</v>
      </c>
      <c r="E75" s="44">
        <v>28800</v>
      </c>
      <c r="F75" s="50">
        <v>14400</v>
      </c>
      <c r="G75" s="44">
        <v>8065.45</v>
      </c>
      <c r="H75" s="49">
        <f t="shared" si="1"/>
        <v>56.01006944444444</v>
      </c>
      <c r="I75" s="44">
        <v>0</v>
      </c>
      <c r="J75" s="44">
        <v>0</v>
      </c>
      <c r="K75" s="44">
        <v>0</v>
      </c>
      <c r="L75" s="49">
        <v>0</v>
      </c>
      <c r="M75" s="44">
        <f t="shared" si="2"/>
        <v>28800</v>
      </c>
      <c r="N75" s="44">
        <f t="shared" si="3"/>
        <v>14400</v>
      </c>
      <c r="O75" s="69">
        <f t="shared" si="4"/>
        <v>8065.45</v>
      </c>
      <c r="P75" s="70">
        <f t="shared" si="5"/>
        <v>56.01006944444444</v>
      </c>
      <c r="Q75" s="30"/>
    </row>
    <row r="76" spans="1:17" ht="18.75">
      <c r="A76" s="30">
        <f t="shared" si="0"/>
        <v>63</v>
      </c>
      <c r="B76" s="31" t="s">
        <v>133</v>
      </c>
      <c r="C76" s="32" t="s">
        <v>10</v>
      </c>
      <c r="D76" s="33" t="s">
        <v>134</v>
      </c>
      <c r="E76" s="44">
        <v>0</v>
      </c>
      <c r="F76" s="50">
        <v>0</v>
      </c>
      <c r="G76" s="44">
        <v>3.4</v>
      </c>
      <c r="H76" s="49">
        <v>0</v>
      </c>
      <c r="I76" s="44">
        <v>0</v>
      </c>
      <c r="J76" s="44">
        <v>0</v>
      </c>
      <c r="K76" s="44">
        <v>0</v>
      </c>
      <c r="L76" s="49">
        <v>0</v>
      </c>
      <c r="M76" s="44">
        <f t="shared" si="2"/>
        <v>0</v>
      </c>
      <c r="N76" s="44">
        <f t="shared" si="3"/>
        <v>0</v>
      </c>
      <c r="O76" s="69">
        <f t="shared" si="4"/>
        <v>3.4</v>
      </c>
      <c r="P76" s="70">
        <v>0</v>
      </c>
      <c r="Q76" s="30"/>
    </row>
    <row r="77" spans="1:17" ht="48">
      <c r="A77" s="30">
        <f t="shared" si="0"/>
        <v>64</v>
      </c>
      <c r="B77" s="31" t="s">
        <v>135</v>
      </c>
      <c r="C77" s="32" t="s">
        <v>10</v>
      </c>
      <c r="D77" s="33" t="s">
        <v>136</v>
      </c>
      <c r="E77" s="44">
        <v>6600</v>
      </c>
      <c r="F77" s="50">
        <v>3300</v>
      </c>
      <c r="G77" s="44">
        <v>3434</v>
      </c>
      <c r="H77" s="49">
        <f t="shared" si="1"/>
        <v>104.06060606060606</v>
      </c>
      <c r="I77" s="44">
        <v>0</v>
      </c>
      <c r="J77" s="44">
        <v>0</v>
      </c>
      <c r="K77" s="44">
        <v>0</v>
      </c>
      <c r="L77" s="49">
        <v>0</v>
      </c>
      <c r="M77" s="44">
        <f t="shared" si="2"/>
        <v>6600</v>
      </c>
      <c r="N77" s="44">
        <f t="shared" si="3"/>
        <v>3300</v>
      </c>
      <c r="O77" s="69">
        <f t="shared" si="4"/>
        <v>3434</v>
      </c>
      <c r="P77" s="70">
        <f t="shared" si="5"/>
        <v>104.06060606060606</v>
      </c>
      <c r="Q77" s="30"/>
    </row>
    <row r="78" spans="1:17" ht="18.75">
      <c r="A78" s="30">
        <f t="shared" si="0"/>
        <v>65</v>
      </c>
      <c r="B78" s="31" t="s">
        <v>137</v>
      </c>
      <c r="C78" s="32" t="s">
        <v>10</v>
      </c>
      <c r="D78" s="33" t="s">
        <v>138</v>
      </c>
      <c r="E78" s="44">
        <v>18000</v>
      </c>
      <c r="F78" s="49">
        <f>F79+F82</f>
        <v>9000</v>
      </c>
      <c r="G78" s="44">
        <v>22351.31</v>
      </c>
      <c r="H78" s="49">
        <f t="shared" si="1"/>
        <v>248.34788888888892</v>
      </c>
      <c r="I78" s="44">
        <v>56800</v>
      </c>
      <c r="J78" s="44">
        <v>0</v>
      </c>
      <c r="K78" s="44">
        <v>48539.29</v>
      </c>
      <c r="L78" s="49">
        <v>0</v>
      </c>
      <c r="M78" s="44">
        <f t="shared" si="2"/>
        <v>74800</v>
      </c>
      <c r="N78" s="44">
        <f t="shared" si="3"/>
        <v>9000</v>
      </c>
      <c r="O78" s="69">
        <f t="shared" si="4"/>
        <v>70890.600000000006</v>
      </c>
      <c r="P78" s="70">
        <f t="shared" si="5"/>
        <v>787.6733333333334</v>
      </c>
      <c r="Q78" s="30"/>
    </row>
    <row r="79" spans="1:17" ht="18.75">
      <c r="A79" s="30">
        <f t="shared" ref="A79:A142" si="7">A78+1</f>
        <v>66</v>
      </c>
      <c r="B79" s="31" t="s">
        <v>139</v>
      </c>
      <c r="C79" s="32" t="s">
        <v>10</v>
      </c>
      <c r="D79" s="33" t="s">
        <v>140</v>
      </c>
      <c r="E79" s="44">
        <v>18000</v>
      </c>
      <c r="F79" s="49">
        <f>F80+F81</f>
        <v>9000</v>
      </c>
      <c r="G79" s="44">
        <v>22351.31</v>
      </c>
      <c r="H79" s="49">
        <f t="shared" ref="H79:H142" si="8">G79/F79%</f>
        <v>248.34788888888892</v>
      </c>
      <c r="I79" s="44">
        <v>0</v>
      </c>
      <c r="J79" s="44">
        <v>0</v>
      </c>
      <c r="K79" s="44">
        <v>11710.64</v>
      </c>
      <c r="L79" s="49">
        <v>0</v>
      </c>
      <c r="M79" s="44">
        <f t="shared" ref="M79:M142" si="9">E79+I79</f>
        <v>18000</v>
      </c>
      <c r="N79" s="44">
        <f t="shared" ref="N79:N142" si="10">F79+J79</f>
        <v>9000</v>
      </c>
      <c r="O79" s="69">
        <f t="shared" ref="O79:O142" si="11">G79+K79</f>
        <v>34061.949999999997</v>
      </c>
      <c r="P79" s="70">
        <f t="shared" ref="P79:P142" si="12">O79/N79%</f>
        <v>378.4661111111111</v>
      </c>
      <c r="Q79" s="30"/>
    </row>
    <row r="80" spans="1:17" ht="18.75">
      <c r="A80" s="30">
        <f t="shared" si="7"/>
        <v>67</v>
      </c>
      <c r="B80" s="31" t="s">
        <v>139</v>
      </c>
      <c r="C80" s="32" t="s">
        <v>10</v>
      </c>
      <c r="D80" s="33" t="s">
        <v>141</v>
      </c>
      <c r="E80" s="44">
        <v>18000</v>
      </c>
      <c r="F80" s="50">
        <v>9000</v>
      </c>
      <c r="G80" s="44">
        <v>22351.31</v>
      </c>
      <c r="H80" s="49">
        <f t="shared" si="8"/>
        <v>248.34788888888892</v>
      </c>
      <c r="I80" s="44">
        <v>0</v>
      </c>
      <c r="J80" s="44">
        <v>0</v>
      </c>
      <c r="K80" s="44">
        <v>0</v>
      </c>
      <c r="L80" s="49">
        <v>0</v>
      </c>
      <c r="M80" s="44">
        <f t="shared" si="9"/>
        <v>18000</v>
      </c>
      <c r="N80" s="44">
        <f t="shared" si="10"/>
        <v>9000</v>
      </c>
      <c r="O80" s="69">
        <f t="shared" si="11"/>
        <v>22351.31</v>
      </c>
      <c r="P80" s="70">
        <f t="shared" si="12"/>
        <v>248.34788888888892</v>
      </c>
      <c r="Q80" s="30"/>
    </row>
    <row r="81" spans="1:17" ht="63.75">
      <c r="A81" s="30">
        <f t="shared" si="7"/>
        <v>68</v>
      </c>
      <c r="B81" s="31" t="s">
        <v>142</v>
      </c>
      <c r="C81" s="32" t="s">
        <v>10</v>
      </c>
      <c r="D81" s="33" t="s">
        <v>143</v>
      </c>
      <c r="E81" s="44">
        <v>0</v>
      </c>
      <c r="F81" s="51">
        <v>0</v>
      </c>
      <c r="G81" s="44">
        <v>0</v>
      </c>
      <c r="H81" s="49">
        <v>0</v>
      </c>
      <c r="I81" s="44">
        <v>0</v>
      </c>
      <c r="J81" s="44">
        <v>0</v>
      </c>
      <c r="K81" s="44">
        <v>11710.64</v>
      </c>
      <c r="L81" s="49">
        <v>0</v>
      </c>
      <c r="M81" s="44">
        <f t="shared" si="9"/>
        <v>0</v>
      </c>
      <c r="N81" s="44">
        <f t="shared" si="10"/>
        <v>0</v>
      </c>
      <c r="O81" s="69">
        <f t="shared" si="11"/>
        <v>11710.64</v>
      </c>
      <c r="P81" s="70">
        <v>0</v>
      </c>
      <c r="Q81" s="30"/>
    </row>
    <row r="82" spans="1:17" ht="32.25">
      <c r="A82" s="30">
        <f t="shared" si="7"/>
        <v>69</v>
      </c>
      <c r="B82" s="31" t="s">
        <v>144</v>
      </c>
      <c r="C82" s="32" t="s">
        <v>10</v>
      </c>
      <c r="D82" s="33" t="s">
        <v>145</v>
      </c>
      <c r="E82" s="44">
        <v>0</v>
      </c>
      <c r="F82" s="51">
        <v>0</v>
      </c>
      <c r="G82" s="44">
        <v>0</v>
      </c>
      <c r="H82" s="49">
        <v>0</v>
      </c>
      <c r="I82" s="44">
        <v>56800</v>
      </c>
      <c r="J82" s="44">
        <v>0</v>
      </c>
      <c r="K82" s="44">
        <v>36828.65</v>
      </c>
      <c r="L82" s="49">
        <v>0</v>
      </c>
      <c r="M82" s="44">
        <f t="shared" si="9"/>
        <v>56800</v>
      </c>
      <c r="N82" s="44">
        <f t="shared" si="10"/>
        <v>0</v>
      </c>
      <c r="O82" s="69">
        <f t="shared" si="11"/>
        <v>36828.65</v>
      </c>
      <c r="P82" s="70">
        <v>0</v>
      </c>
      <c r="Q82" s="30"/>
    </row>
    <row r="83" spans="1:17" ht="18.75">
      <c r="A83" s="30">
        <f t="shared" si="7"/>
        <v>70</v>
      </c>
      <c r="B83" s="31" t="s">
        <v>146</v>
      </c>
      <c r="C83" s="32" t="s">
        <v>10</v>
      </c>
      <c r="D83" s="33" t="s">
        <v>147</v>
      </c>
      <c r="E83" s="44">
        <v>0</v>
      </c>
      <c r="F83" s="49">
        <f>F84+F89</f>
        <v>0</v>
      </c>
      <c r="G83" s="44">
        <v>0</v>
      </c>
      <c r="H83" s="49">
        <v>0</v>
      </c>
      <c r="I83" s="44">
        <v>3158500</v>
      </c>
      <c r="J83" s="49">
        <f>J84+J89</f>
        <v>1579250</v>
      </c>
      <c r="K83" s="49">
        <f>K84+K89</f>
        <v>3923919.51</v>
      </c>
      <c r="L83" s="49">
        <f>K83/J83%</f>
        <v>248.46727940478073</v>
      </c>
      <c r="M83" s="44">
        <f t="shared" si="9"/>
        <v>3158500</v>
      </c>
      <c r="N83" s="44">
        <f t="shared" si="10"/>
        <v>1579250</v>
      </c>
      <c r="O83" s="69">
        <f t="shared" si="11"/>
        <v>3923919.51</v>
      </c>
      <c r="P83" s="70">
        <f t="shared" si="12"/>
        <v>248.46727940478073</v>
      </c>
      <c r="Q83" s="30"/>
    </row>
    <row r="84" spans="1:17" ht="32.25">
      <c r="A84" s="30">
        <f t="shared" si="7"/>
        <v>71</v>
      </c>
      <c r="B84" s="31" t="s">
        <v>148</v>
      </c>
      <c r="C84" s="32" t="s">
        <v>10</v>
      </c>
      <c r="D84" s="33" t="s">
        <v>149</v>
      </c>
      <c r="E84" s="44">
        <v>0</v>
      </c>
      <c r="F84" s="49">
        <f>F85+F86+F87+F88</f>
        <v>0</v>
      </c>
      <c r="G84" s="44">
        <v>0</v>
      </c>
      <c r="H84" s="49">
        <v>0</v>
      </c>
      <c r="I84" s="44">
        <v>3158500</v>
      </c>
      <c r="J84" s="49">
        <f>J85+J86+J87+J88</f>
        <v>1579250</v>
      </c>
      <c r="K84" s="44">
        <v>1998491.93</v>
      </c>
      <c r="L84" s="49">
        <f>K84/J84%</f>
        <v>126.54690074402406</v>
      </c>
      <c r="M84" s="44">
        <f t="shared" si="9"/>
        <v>3158500</v>
      </c>
      <c r="N84" s="44">
        <f t="shared" si="10"/>
        <v>1579250</v>
      </c>
      <c r="O84" s="69">
        <f t="shared" si="11"/>
        <v>1998491.93</v>
      </c>
      <c r="P84" s="70">
        <f t="shared" si="12"/>
        <v>126.54690074402406</v>
      </c>
      <c r="Q84" s="30"/>
    </row>
    <row r="85" spans="1:17" ht="32.25">
      <c r="A85" s="30">
        <f t="shared" si="7"/>
        <v>72</v>
      </c>
      <c r="B85" s="31" t="s">
        <v>150</v>
      </c>
      <c r="C85" s="32" t="s">
        <v>10</v>
      </c>
      <c r="D85" s="33" t="s">
        <v>151</v>
      </c>
      <c r="E85" s="44">
        <v>0</v>
      </c>
      <c r="F85" s="51">
        <v>0</v>
      </c>
      <c r="G85" s="44">
        <v>0</v>
      </c>
      <c r="H85" s="49">
        <v>0</v>
      </c>
      <c r="I85" s="44">
        <v>2827600</v>
      </c>
      <c r="J85" s="44">
        <v>1413800</v>
      </c>
      <c r="K85" s="44">
        <v>1666648.04</v>
      </c>
      <c r="L85" s="49">
        <f>K85/J85%</f>
        <v>117.88428632055454</v>
      </c>
      <c r="M85" s="44">
        <f t="shared" si="9"/>
        <v>2827600</v>
      </c>
      <c r="N85" s="44">
        <f t="shared" si="10"/>
        <v>1413800</v>
      </c>
      <c r="O85" s="69">
        <f t="shared" si="11"/>
        <v>1666648.04</v>
      </c>
      <c r="P85" s="70">
        <f t="shared" si="12"/>
        <v>117.88428632055454</v>
      </c>
      <c r="Q85" s="30"/>
    </row>
    <row r="86" spans="1:17" ht="32.25">
      <c r="A86" s="30">
        <f t="shared" si="7"/>
        <v>73</v>
      </c>
      <c r="B86" s="31" t="s">
        <v>152</v>
      </c>
      <c r="C86" s="32" t="s">
        <v>10</v>
      </c>
      <c r="D86" s="33" t="s">
        <v>153</v>
      </c>
      <c r="E86" s="44">
        <v>0</v>
      </c>
      <c r="F86" s="51">
        <v>0</v>
      </c>
      <c r="G86" s="44">
        <v>0</v>
      </c>
      <c r="H86" s="49">
        <v>0</v>
      </c>
      <c r="I86" s="44">
        <v>0</v>
      </c>
      <c r="J86" s="44">
        <v>0</v>
      </c>
      <c r="K86" s="44">
        <v>32805</v>
      </c>
      <c r="L86" s="49">
        <v>0</v>
      </c>
      <c r="M86" s="44">
        <f t="shared" si="9"/>
        <v>0</v>
      </c>
      <c r="N86" s="44">
        <f t="shared" si="10"/>
        <v>0</v>
      </c>
      <c r="O86" s="69">
        <f t="shared" si="11"/>
        <v>32805</v>
      </c>
      <c r="P86" s="70">
        <v>0</v>
      </c>
      <c r="Q86" s="30"/>
    </row>
    <row r="87" spans="1:17" ht="18.75">
      <c r="A87" s="30">
        <f t="shared" si="7"/>
        <v>74</v>
      </c>
      <c r="B87" s="31" t="s">
        <v>154</v>
      </c>
      <c r="C87" s="32" t="s">
        <v>10</v>
      </c>
      <c r="D87" s="33" t="s">
        <v>155</v>
      </c>
      <c r="E87" s="44">
        <v>0</v>
      </c>
      <c r="F87" s="51">
        <v>0</v>
      </c>
      <c r="G87" s="44">
        <v>0</v>
      </c>
      <c r="H87" s="49">
        <v>0</v>
      </c>
      <c r="I87" s="44">
        <v>280900</v>
      </c>
      <c r="J87" s="44">
        <v>140450</v>
      </c>
      <c r="K87" s="44">
        <v>241066.09</v>
      </c>
      <c r="L87" s="49">
        <f>K87/J87%</f>
        <v>171.6383695265219</v>
      </c>
      <c r="M87" s="44">
        <f t="shared" si="9"/>
        <v>280900</v>
      </c>
      <c r="N87" s="44">
        <f t="shared" si="10"/>
        <v>140450</v>
      </c>
      <c r="O87" s="69">
        <f t="shared" si="11"/>
        <v>241066.09</v>
      </c>
      <c r="P87" s="70">
        <f t="shared" si="12"/>
        <v>171.6383695265219</v>
      </c>
      <c r="Q87" s="30"/>
    </row>
    <row r="88" spans="1:17" ht="48">
      <c r="A88" s="30">
        <f t="shared" si="7"/>
        <v>75</v>
      </c>
      <c r="B88" s="31" t="s">
        <v>156</v>
      </c>
      <c r="C88" s="32" t="s">
        <v>10</v>
      </c>
      <c r="D88" s="33" t="s">
        <v>157</v>
      </c>
      <c r="E88" s="44">
        <v>0</v>
      </c>
      <c r="F88" s="51">
        <v>0</v>
      </c>
      <c r="G88" s="44">
        <v>0</v>
      </c>
      <c r="H88" s="49">
        <v>0</v>
      </c>
      <c r="I88" s="44">
        <v>50000</v>
      </c>
      <c r="J88" s="44">
        <v>25000</v>
      </c>
      <c r="K88" s="44">
        <v>57972.800000000003</v>
      </c>
      <c r="L88" s="49">
        <f>K88/J88%</f>
        <v>231.8912</v>
      </c>
      <c r="M88" s="44">
        <f t="shared" si="9"/>
        <v>50000</v>
      </c>
      <c r="N88" s="44">
        <f t="shared" si="10"/>
        <v>25000</v>
      </c>
      <c r="O88" s="69">
        <f t="shared" si="11"/>
        <v>57972.800000000003</v>
      </c>
      <c r="P88" s="70">
        <f t="shared" si="12"/>
        <v>231.8912</v>
      </c>
      <c r="Q88" s="30"/>
    </row>
    <row r="89" spans="1:17" ht="32.25">
      <c r="A89" s="30">
        <f t="shared" si="7"/>
        <v>76</v>
      </c>
      <c r="B89" s="31" t="s">
        <v>158</v>
      </c>
      <c r="C89" s="32" t="s">
        <v>10</v>
      </c>
      <c r="D89" s="33" t="s">
        <v>159</v>
      </c>
      <c r="E89" s="44">
        <v>0</v>
      </c>
      <c r="F89" s="49">
        <f>F90</f>
        <v>0</v>
      </c>
      <c r="G89" s="44">
        <v>0</v>
      </c>
      <c r="H89" s="49">
        <v>0</v>
      </c>
      <c r="I89" s="44">
        <v>0</v>
      </c>
      <c r="J89" s="44">
        <v>0</v>
      </c>
      <c r="K89" s="44">
        <v>1925427.58</v>
      </c>
      <c r="L89" s="49">
        <v>0</v>
      </c>
      <c r="M89" s="44">
        <f t="shared" si="9"/>
        <v>0</v>
      </c>
      <c r="N89" s="44">
        <f t="shared" si="10"/>
        <v>0</v>
      </c>
      <c r="O89" s="69">
        <f t="shared" si="11"/>
        <v>1925427.58</v>
      </c>
      <c r="P89" s="70">
        <v>0</v>
      </c>
      <c r="Q89" s="30"/>
    </row>
    <row r="90" spans="1:17" ht="18.75">
      <c r="A90" s="30">
        <f t="shared" si="7"/>
        <v>77</v>
      </c>
      <c r="B90" s="31" t="s">
        <v>160</v>
      </c>
      <c r="C90" s="32" t="s">
        <v>10</v>
      </c>
      <c r="D90" s="33" t="s">
        <v>161</v>
      </c>
      <c r="E90" s="44">
        <v>0</v>
      </c>
      <c r="F90" s="51">
        <v>0</v>
      </c>
      <c r="G90" s="44">
        <v>0</v>
      </c>
      <c r="H90" s="49">
        <v>0</v>
      </c>
      <c r="I90" s="44">
        <v>0</v>
      </c>
      <c r="J90" s="44">
        <v>0</v>
      </c>
      <c r="K90" s="44">
        <v>1886012.61</v>
      </c>
      <c r="L90" s="49">
        <v>0</v>
      </c>
      <c r="M90" s="44">
        <f t="shared" si="9"/>
        <v>0</v>
      </c>
      <c r="N90" s="44">
        <f t="shared" si="10"/>
        <v>0</v>
      </c>
      <c r="O90" s="69">
        <f t="shared" si="11"/>
        <v>1886012.61</v>
      </c>
      <c r="P90" s="70">
        <v>0</v>
      </c>
      <c r="Q90" s="30"/>
    </row>
    <row r="91" spans="1:17" ht="126.75">
      <c r="A91" s="30">
        <f t="shared" si="7"/>
        <v>78</v>
      </c>
      <c r="B91" s="31" t="s">
        <v>162</v>
      </c>
      <c r="C91" s="32" t="s">
        <v>10</v>
      </c>
      <c r="D91" s="33" t="s">
        <v>163</v>
      </c>
      <c r="E91" s="44">
        <v>0</v>
      </c>
      <c r="F91" s="51">
        <v>0</v>
      </c>
      <c r="G91" s="44">
        <v>0</v>
      </c>
      <c r="H91" s="49">
        <v>0</v>
      </c>
      <c r="I91" s="44">
        <v>0</v>
      </c>
      <c r="J91" s="44">
        <v>0</v>
      </c>
      <c r="K91" s="44">
        <v>39414.97</v>
      </c>
      <c r="L91" s="49">
        <v>0</v>
      </c>
      <c r="M91" s="44">
        <f t="shared" si="9"/>
        <v>0</v>
      </c>
      <c r="N91" s="44">
        <f t="shared" si="10"/>
        <v>0</v>
      </c>
      <c r="O91" s="69">
        <f t="shared" si="11"/>
        <v>39414.97</v>
      </c>
      <c r="P91" s="70">
        <v>0</v>
      </c>
      <c r="Q91" s="30"/>
    </row>
    <row r="92" spans="1:17" ht="18.75">
      <c r="A92" s="30">
        <f t="shared" si="7"/>
        <v>79</v>
      </c>
      <c r="B92" s="31" t="s">
        <v>164</v>
      </c>
      <c r="C92" s="32" t="s">
        <v>10</v>
      </c>
      <c r="D92" s="33" t="s">
        <v>165</v>
      </c>
      <c r="E92" s="44">
        <v>0</v>
      </c>
      <c r="F92" s="49">
        <f>F93+F95</f>
        <v>0</v>
      </c>
      <c r="G92" s="44">
        <v>0</v>
      </c>
      <c r="H92" s="49">
        <v>0</v>
      </c>
      <c r="I92" s="44">
        <v>579318</v>
      </c>
      <c r="J92" s="49">
        <f>J93+J95</f>
        <v>569318</v>
      </c>
      <c r="K92" s="44">
        <v>1398366.18</v>
      </c>
      <c r="L92" s="49">
        <f>K92/J92%</f>
        <v>245.62128371138797</v>
      </c>
      <c r="M92" s="44">
        <f t="shared" si="9"/>
        <v>579318</v>
      </c>
      <c r="N92" s="44">
        <f t="shared" si="10"/>
        <v>569318</v>
      </c>
      <c r="O92" s="69">
        <f t="shared" si="11"/>
        <v>1398366.18</v>
      </c>
      <c r="P92" s="70">
        <f t="shared" si="12"/>
        <v>245.62128371138797</v>
      </c>
      <c r="Q92" s="30"/>
    </row>
    <row r="93" spans="1:17" ht="18.75">
      <c r="A93" s="30">
        <f t="shared" si="7"/>
        <v>80</v>
      </c>
      <c r="B93" s="31" t="s">
        <v>166</v>
      </c>
      <c r="C93" s="32" t="s">
        <v>10</v>
      </c>
      <c r="D93" s="33" t="s">
        <v>167</v>
      </c>
      <c r="E93" s="44">
        <v>0</v>
      </c>
      <c r="F93" s="49">
        <f>F94</f>
        <v>0</v>
      </c>
      <c r="G93" s="44">
        <v>0</v>
      </c>
      <c r="H93" s="49">
        <v>0</v>
      </c>
      <c r="I93" s="44">
        <v>10000</v>
      </c>
      <c r="J93" s="49">
        <f>J94</f>
        <v>0</v>
      </c>
      <c r="K93" s="44">
        <v>0</v>
      </c>
      <c r="L93" s="49">
        <v>0</v>
      </c>
      <c r="M93" s="44">
        <f t="shared" si="9"/>
        <v>10000</v>
      </c>
      <c r="N93" s="44">
        <f t="shared" si="10"/>
        <v>0</v>
      </c>
      <c r="O93" s="69">
        <f t="shared" si="11"/>
        <v>0</v>
      </c>
      <c r="P93" s="70">
        <v>0</v>
      </c>
      <c r="Q93" s="30"/>
    </row>
    <row r="94" spans="1:17" ht="48">
      <c r="A94" s="30">
        <f t="shared" si="7"/>
        <v>81</v>
      </c>
      <c r="B94" s="31" t="s">
        <v>168</v>
      </c>
      <c r="C94" s="32" t="s">
        <v>10</v>
      </c>
      <c r="D94" s="33" t="s">
        <v>169</v>
      </c>
      <c r="E94" s="44">
        <v>0</v>
      </c>
      <c r="F94" s="51">
        <v>0</v>
      </c>
      <c r="G94" s="44">
        <v>0</v>
      </c>
      <c r="H94" s="49">
        <v>0</v>
      </c>
      <c r="I94" s="44">
        <v>10000</v>
      </c>
      <c r="J94" s="44">
        <v>0</v>
      </c>
      <c r="K94" s="44">
        <v>0</v>
      </c>
      <c r="L94" s="49">
        <v>0</v>
      </c>
      <c r="M94" s="44">
        <f t="shared" si="9"/>
        <v>10000</v>
      </c>
      <c r="N94" s="44">
        <f t="shared" si="10"/>
        <v>0</v>
      </c>
      <c r="O94" s="69">
        <f t="shared" si="11"/>
        <v>0</v>
      </c>
      <c r="P94" s="70">
        <v>0</v>
      </c>
      <c r="Q94" s="30"/>
    </row>
    <row r="95" spans="1:17" ht="18.75">
      <c r="A95" s="30">
        <f t="shared" si="7"/>
        <v>82</v>
      </c>
      <c r="B95" s="31" t="s">
        <v>170</v>
      </c>
      <c r="C95" s="32" t="s">
        <v>10</v>
      </c>
      <c r="D95" s="33" t="s">
        <v>171</v>
      </c>
      <c r="E95" s="44">
        <v>0</v>
      </c>
      <c r="F95" s="49">
        <f>F96</f>
        <v>0</v>
      </c>
      <c r="G95" s="44">
        <v>0</v>
      </c>
      <c r="H95" s="49">
        <v>0</v>
      </c>
      <c r="I95" s="44">
        <v>569318</v>
      </c>
      <c r="J95" s="49">
        <f>J96</f>
        <v>569318</v>
      </c>
      <c r="K95" s="44">
        <v>1398366.18</v>
      </c>
      <c r="L95" s="49">
        <f>K95/J95%</f>
        <v>245.62128371138797</v>
      </c>
      <c r="M95" s="44">
        <f t="shared" si="9"/>
        <v>569318</v>
      </c>
      <c r="N95" s="44">
        <f t="shared" si="10"/>
        <v>569318</v>
      </c>
      <c r="O95" s="69">
        <f t="shared" si="11"/>
        <v>1398366.18</v>
      </c>
      <c r="P95" s="70">
        <f t="shared" si="12"/>
        <v>245.62128371138797</v>
      </c>
      <c r="Q95" s="30"/>
    </row>
    <row r="96" spans="1:17" ht="18.75">
      <c r="A96" s="30">
        <f t="shared" si="7"/>
        <v>83</v>
      </c>
      <c r="B96" s="31" t="s">
        <v>172</v>
      </c>
      <c r="C96" s="32" t="s">
        <v>10</v>
      </c>
      <c r="D96" s="33" t="s">
        <v>173</v>
      </c>
      <c r="E96" s="44">
        <v>0</v>
      </c>
      <c r="F96" s="49">
        <f>F97</f>
        <v>0</v>
      </c>
      <c r="G96" s="44">
        <v>0</v>
      </c>
      <c r="H96" s="49">
        <v>0</v>
      </c>
      <c r="I96" s="44">
        <v>569318</v>
      </c>
      <c r="J96" s="49">
        <f>J97</f>
        <v>569318</v>
      </c>
      <c r="K96" s="44">
        <v>1398366.18</v>
      </c>
      <c r="L96" s="49">
        <f>K96/J96%</f>
        <v>245.62128371138797</v>
      </c>
      <c r="M96" s="44">
        <f t="shared" si="9"/>
        <v>569318</v>
      </c>
      <c r="N96" s="44">
        <f t="shared" si="10"/>
        <v>569318</v>
      </c>
      <c r="O96" s="69">
        <f t="shared" si="11"/>
        <v>1398366.18</v>
      </c>
      <c r="P96" s="70">
        <f t="shared" si="12"/>
        <v>245.62128371138797</v>
      </c>
      <c r="Q96" s="30"/>
    </row>
    <row r="97" spans="1:17" ht="79.5">
      <c r="A97" s="30">
        <f t="shared" si="7"/>
        <v>84</v>
      </c>
      <c r="B97" s="31" t="s">
        <v>174</v>
      </c>
      <c r="C97" s="32" t="s">
        <v>10</v>
      </c>
      <c r="D97" s="33" t="s">
        <v>175</v>
      </c>
      <c r="E97" s="44">
        <v>0</v>
      </c>
      <c r="F97" s="51">
        <v>0</v>
      </c>
      <c r="G97" s="44">
        <v>0</v>
      </c>
      <c r="H97" s="49">
        <v>0</v>
      </c>
      <c r="I97" s="44">
        <v>569318</v>
      </c>
      <c r="J97" s="44">
        <v>569318</v>
      </c>
      <c r="K97" s="44">
        <v>1398366.18</v>
      </c>
      <c r="L97" s="49">
        <f>K97/J97%</f>
        <v>245.62128371138797</v>
      </c>
      <c r="M97" s="44">
        <f t="shared" si="9"/>
        <v>569318</v>
      </c>
      <c r="N97" s="44">
        <f t="shared" si="10"/>
        <v>569318</v>
      </c>
      <c r="O97" s="69">
        <f t="shared" si="11"/>
        <v>1398366.18</v>
      </c>
      <c r="P97" s="70">
        <f t="shared" si="12"/>
        <v>245.62128371138797</v>
      </c>
      <c r="Q97" s="30"/>
    </row>
    <row r="98" spans="1:17" ht="32.25">
      <c r="A98" s="30">
        <f t="shared" si="7"/>
        <v>85</v>
      </c>
      <c r="B98" s="31" t="s">
        <v>176</v>
      </c>
      <c r="C98" s="32" t="s">
        <v>10</v>
      </c>
      <c r="D98" s="33" t="s">
        <v>177</v>
      </c>
      <c r="E98" s="44">
        <v>84571900</v>
      </c>
      <c r="F98" s="49">
        <f>F14+F60+F92</f>
        <v>45345194</v>
      </c>
      <c r="G98" s="44">
        <v>47303453.030000001</v>
      </c>
      <c r="H98" s="49">
        <f t="shared" si="8"/>
        <v>104.31855916196984</v>
      </c>
      <c r="I98" s="44">
        <v>3843618</v>
      </c>
      <c r="J98" s="49">
        <f>J14+J60+J92</f>
        <v>2148568</v>
      </c>
      <c r="K98" s="44">
        <v>5402426.6799999997</v>
      </c>
      <c r="L98" s="49">
        <f>K98/J98%</f>
        <v>251.44313235606225</v>
      </c>
      <c r="M98" s="44">
        <f t="shared" si="9"/>
        <v>88415518</v>
      </c>
      <c r="N98" s="44">
        <f t="shared" si="10"/>
        <v>47493762</v>
      </c>
      <c r="O98" s="69">
        <f t="shared" si="11"/>
        <v>52705879.710000001</v>
      </c>
      <c r="P98" s="70">
        <f t="shared" si="12"/>
        <v>110.97432060656725</v>
      </c>
      <c r="Q98" s="30"/>
    </row>
    <row r="99" spans="1:17" ht="18.75">
      <c r="A99" s="30">
        <f t="shared" si="7"/>
        <v>86</v>
      </c>
      <c r="B99" s="31" t="s">
        <v>178</v>
      </c>
      <c r="C99" s="32" t="s">
        <v>10</v>
      </c>
      <c r="D99" s="33" t="s">
        <v>179</v>
      </c>
      <c r="E99" s="44">
        <v>157740700</v>
      </c>
      <c r="F99" s="49">
        <f>F100</f>
        <v>87554200</v>
      </c>
      <c r="G99" s="44">
        <v>87776200</v>
      </c>
      <c r="H99" s="49">
        <f t="shared" si="8"/>
        <v>100.25355722512455</v>
      </c>
      <c r="I99" s="44">
        <v>0</v>
      </c>
      <c r="J99" s="49">
        <f>J100</f>
        <v>0</v>
      </c>
      <c r="K99" s="44">
        <v>0</v>
      </c>
      <c r="L99" s="49">
        <v>0</v>
      </c>
      <c r="M99" s="44">
        <f t="shared" si="9"/>
        <v>157740700</v>
      </c>
      <c r="N99" s="44">
        <f t="shared" si="10"/>
        <v>87554200</v>
      </c>
      <c r="O99" s="69">
        <f t="shared" si="11"/>
        <v>87776200</v>
      </c>
      <c r="P99" s="70">
        <f t="shared" si="12"/>
        <v>100.25355722512455</v>
      </c>
      <c r="Q99" s="30"/>
    </row>
    <row r="100" spans="1:17" ht="18.75">
      <c r="A100" s="30">
        <f t="shared" si="7"/>
        <v>87</v>
      </c>
      <c r="B100" s="31" t="s">
        <v>180</v>
      </c>
      <c r="C100" s="32" t="s">
        <v>10</v>
      </c>
      <c r="D100" s="33" t="s">
        <v>181</v>
      </c>
      <c r="E100" s="44">
        <v>157740700</v>
      </c>
      <c r="F100" s="49">
        <f>F101+F103</f>
        <v>87554200</v>
      </c>
      <c r="G100" s="44">
        <v>87776200</v>
      </c>
      <c r="H100" s="49">
        <f t="shared" si="8"/>
        <v>100.25355722512455</v>
      </c>
      <c r="I100" s="44">
        <v>0</v>
      </c>
      <c r="J100" s="49">
        <f>J101+J103</f>
        <v>0</v>
      </c>
      <c r="K100" s="44">
        <v>0</v>
      </c>
      <c r="L100" s="49">
        <v>0</v>
      </c>
      <c r="M100" s="44">
        <f t="shared" si="9"/>
        <v>157740700</v>
      </c>
      <c r="N100" s="44">
        <f t="shared" si="10"/>
        <v>87554200</v>
      </c>
      <c r="O100" s="69">
        <f t="shared" si="11"/>
        <v>87776200</v>
      </c>
      <c r="P100" s="70">
        <f t="shared" si="12"/>
        <v>100.25355722512455</v>
      </c>
      <c r="Q100" s="30"/>
    </row>
    <row r="101" spans="1:17" ht="18.75">
      <c r="A101" s="30">
        <f t="shared" si="7"/>
        <v>88</v>
      </c>
      <c r="B101" s="31" t="s">
        <v>182</v>
      </c>
      <c r="C101" s="32" t="s">
        <v>10</v>
      </c>
      <c r="D101" s="33" t="s">
        <v>183</v>
      </c>
      <c r="E101" s="44">
        <v>23200700</v>
      </c>
      <c r="F101" s="49">
        <f>F102</f>
        <v>11600400</v>
      </c>
      <c r="G101" s="44">
        <v>11600400</v>
      </c>
      <c r="H101" s="49">
        <f t="shared" si="8"/>
        <v>100</v>
      </c>
      <c r="I101" s="44">
        <v>0</v>
      </c>
      <c r="J101" s="49">
        <f>J102</f>
        <v>0</v>
      </c>
      <c r="K101" s="44">
        <v>0</v>
      </c>
      <c r="L101" s="49">
        <v>0</v>
      </c>
      <c r="M101" s="44">
        <f t="shared" si="9"/>
        <v>23200700</v>
      </c>
      <c r="N101" s="44">
        <f t="shared" si="10"/>
        <v>11600400</v>
      </c>
      <c r="O101" s="69">
        <f t="shared" si="11"/>
        <v>11600400</v>
      </c>
      <c r="P101" s="70">
        <f t="shared" si="12"/>
        <v>100</v>
      </c>
      <c r="Q101" s="30"/>
    </row>
    <row r="102" spans="1:17" ht="18.75">
      <c r="A102" s="30">
        <f t="shared" si="7"/>
        <v>89</v>
      </c>
      <c r="B102" s="31" t="s">
        <v>184</v>
      </c>
      <c r="C102" s="32" t="s">
        <v>10</v>
      </c>
      <c r="D102" s="33" t="s">
        <v>185</v>
      </c>
      <c r="E102" s="44">
        <v>23200700</v>
      </c>
      <c r="F102" s="50">
        <v>11600400</v>
      </c>
      <c r="G102" s="44">
        <v>11600400</v>
      </c>
      <c r="H102" s="49">
        <f t="shared" si="8"/>
        <v>100</v>
      </c>
      <c r="I102" s="44">
        <v>0</v>
      </c>
      <c r="J102" s="44"/>
      <c r="K102" s="44">
        <v>0</v>
      </c>
      <c r="L102" s="49">
        <v>0</v>
      </c>
      <c r="M102" s="44">
        <f t="shared" si="9"/>
        <v>23200700</v>
      </c>
      <c r="N102" s="44">
        <f t="shared" si="10"/>
        <v>11600400</v>
      </c>
      <c r="O102" s="69">
        <f t="shared" si="11"/>
        <v>11600400</v>
      </c>
      <c r="P102" s="70">
        <f t="shared" si="12"/>
        <v>100</v>
      </c>
      <c r="Q102" s="30"/>
    </row>
    <row r="103" spans="1:17" ht="32.25">
      <c r="A103" s="30">
        <f t="shared" si="7"/>
        <v>90</v>
      </c>
      <c r="B103" s="31" t="s">
        <v>186</v>
      </c>
      <c r="C103" s="32" t="s">
        <v>10</v>
      </c>
      <c r="D103" s="33" t="s">
        <v>187</v>
      </c>
      <c r="E103" s="44">
        <v>134540000</v>
      </c>
      <c r="F103" s="49">
        <f>F105+F106+F107+F104</f>
        <v>75953800</v>
      </c>
      <c r="G103" s="44">
        <v>76175800</v>
      </c>
      <c r="H103" s="49">
        <f t="shared" si="8"/>
        <v>100.29228294041904</v>
      </c>
      <c r="I103" s="44">
        <v>0</v>
      </c>
      <c r="J103" s="49">
        <f>J105+J106+J107+J104</f>
        <v>0</v>
      </c>
      <c r="K103" s="44">
        <v>0</v>
      </c>
      <c r="L103" s="49">
        <v>0</v>
      </c>
      <c r="M103" s="44">
        <f t="shared" si="9"/>
        <v>134540000</v>
      </c>
      <c r="N103" s="44">
        <f t="shared" si="10"/>
        <v>75953800</v>
      </c>
      <c r="O103" s="69">
        <f t="shared" si="11"/>
        <v>76175800</v>
      </c>
      <c r="P103" s="70">
        <f t="shared" si="12"/>
        <v>100.29228294041904</v>
      </c>
      <c r="Q103" s="30"/>
    </row>
    <row r="104" spans="1:17" ht="48">
      <c r="A104" s="30">
        <f t="shared" si="7"/>
        <v>91</v>
      </c>
      <c r="B104" s="31" t="s">
        <v>188</v>
      </c>
      <c r="C104" s="32" t="s">
        <v>10</v>
      </c>
      <c r="D104" s="33" t="s">
        <v>189</v>
      </c>
      <c r="E104" s="44">
        <v>16418300</v>
      </c>
      <c r="F104" s="50">
        <v>5472000</v>
      </c>
      <c r="G104" s="44">
        <v>5472000</v>
      </c>
      <c r="H104" s="49">
        <f t="shared" si="8"/>
        <v>100</v>
      </c>
      <c r="I104" s="44">
        <v>0</v>
      </c>
      <c r="J104" s="44">
        <v>0</v>
      </c>
      <c r="K104" s="44">
        <v>0</v>
      </c>
      <c r="L104" s="49">
        <v>0</v>
      </c>
      <c r="M104" s="44">
        <f t="shared" si="9"/>
        <v>16418300</v>
      </c>
      <c r="N104" s="44">
        <f t="shared" si="10"/>
        <v>5472000</v>
      </c>
      <c r="O104" s="69">
        <f t="shared" si="11"/>
        <v>5472000</v>
      </c>
      <c r="P104" s="70">
        <f t="shared" si="12"/>
        <v>100</v>
      </c>
      <c r="Q104" s="30"/>
    </row>
    <row r="105" spans="1:17" ht="32.25">
      <c r="A105" s="30">
        <f t="shared" si="7"/>
        <v>92</v>
      </c>
      <c r="B105" s="31" t="s">
        <v>190</v>
      </c>
      <c r="C105" s="32" t="s">
        <v>10</v>
      </c>
      <c r="D105" s="33" t="s">
        <v>191</v>
      </c>
      <c r="E105" s="44">
        <v>95334100</v>
      </c>
      <c r="F105" s="50">
        <v>58725800</v>
      </c>
      <c r="G105" s="44">
        <v>58725800</v>
      </c>
      <c r="H105" s="49">
        <f t="shared" si="8"/>
        <v>100</v>
      </c>
      <c r="I105" s="44">
        <v>0</v>
      </c>
      <c r="J105" s="44">
        <v>0</v>
      </c>
      <c r="K105" s="44">
        <v>0</v>
      </c>
      <c r="L105" s="49">
        <v>0</v>
      </c>
      <c r="M105" s="44">
        <f t="shared" si="9"/>
        <v>95334100</v>
      </c>
      <c r="N105" s="44">
        <f t="shared" si="10"/>
        <v>58725800</v>
      </c>
      <c r="O105" s="69">
        <f t="shared" si="11"/>
        <v>58725800</v>
      </c>
      <c r="P105" s="70">
        <f t="shared" si="12"/>
        <v>100</v>
      </c>
      <c r="Q105" s="30"/>
    </row>
    <row r="106" spans="1:17" ht="32.25">
      <c r="A106" s="30">
        <f t="shared" si="7"/>
        <v>93</v>
      </c>
      <c r="B106" s="31" t="s">
        <v>192</v>
      </c>
      <c r="C106" s="32" t="s">
        <v>10</v>
      </c>
      <c r="D106" s="33" t="s">
        <v>193</v>
      </c>
      <c r="E106" s="44">
        <v>22063600</v>
      </c>
      <c r="F106" s="50">
        <v>11032000</v>
      </c>
      <c r="G106" s="44">
        <v>11032000</v>
      </c>
      <c r="H106" s="49">
        <f t="shared" si="8"/>
        <v>100</v>
      </c>
      <c r="I106" s="44">
        <v>0</v>
      </c>
      <c r="J106" s="44">
        <v>0</v>
      </c>
      <c r="K106" s="44">
        <v>0</v>
      </c>
      <c r="L106" s="49">
        <v>0</v>
      </c>
      <c r="M106" s="44">
        <f t="shared" si="9"/>
        <v>22063600</v>
      </c>
      <c r="N106" s="44">
        <f t="shared" si="10"/>
        <v>11032000</v>
      </c>
      <c r="O106" s="69">
        <f t="shared" si="11"/>
        <v>11032000</v>
      </c>
      <c r="P106" s="70">
        <f t="shared" si="12"/>
        <v>100</v>
      </c>
      <c r="Q106" s="30"/>
    </row>
    <row r="107" spans="1:17" ht="48">
      <c r="A107" s="30">
        <f t="shared" si="7"/>
        <v>94</v>
      </c>
      <c r="B107" s="31" t="s">
        <v>194</v>
      </c>
      <c r="C107" s="32" t="s">
        <v>10</v>
      </c>
      <c r="D107" s="33" t="s">
        <v>195</v>
      </c>
      <c r="E107" s="44">
        <v>724000</v>
      </c>
      <c r="F107" s="50">
        <v>724000</v>
      </c>
      <c r="G107" s="44">
        <v>946000</v>
      </c>
      <c r="H107" s="49">
        <f t="shared" si="8"/>
        <v>130.66298342541435</v>
      </c>
      <c r="I107" s="44">
        <v>0</v>
      </c>
      <c r="J107" s="44">
        <v>0</v>
      </c>
      <c r="K107" s="44">
        <v>0</v>
      </c>
      <c r="L107" s="49">
        <v>0</v>
      </c>
      <c r="M107" s="44">
        <f t="shared" si="9"/>
        <v>724000</v>
      </c>
      <c r="N107" s="44">
        <f t="shared" si="10"/>
        <v>724000</v>
      </c>
      <c r="O107" s="69">
        <f t="shared" si="11"/>
        <v>946000</v>
      </c>
      <c r="P107" s="70">
        <f t="shared" si="12"/>
        <v>130.66298342541435</v>
      </c>
      <c r="Q107" s="30"/>
    </row>
    <row r="108" spans="1:17" ht="32.25">
      <c r="A108" s="30">
        <f t="shared" si="7"/>
        <v>95</v>
      </c>
      <c r="B108" s="31" t="s">
        <v>196</v>
      </c>
      <c r="C108" s="32" t="s">
        <v>10</v>
      </c>
      <c r="D108" s="33" t="s">
        <v>197</v>
      </c>
      <c r="E108" s="44">
        <v>242312600</v>
      </c>
      <c r="F108" s="49">
        <f>F100+F98</f>
        <v>132899394</v>
      </c>
      <c r="G108" s="44">
        <v>135079653.03</v>
      </c>
      <c r="H108" s="49">
        <f t="shared" si="8"/>
        <v>101.64053346247765</v>
      </c>
      <c r="I108" s="44">
        <v>3843618</v>
      </c>
      <c r="J108" s="49">
        <f>J100+J98</f>
        <v>2148568</v>
      </c>
      <c r="K108" s="44">
        <v>5402426.6799999997</v>
      </c>
      <c r="L108" s="49">
        <f>K108/J108%</f>
        <v>251.44313235606225</v>
      </c>
      <c r="M108" s="44">
        <f t="shared" si="9"/>
        <v>246156218</v>
      </c>
      <c r="N108" s="44">
        <f t="shared" si="10"/>
        <v>135047962</v>
      </c>
      <c r="O108" s="69">
        <f t="shared" si="11"/>
        <v>140482079.71000001</v>
      </c>
      <c r="P108" s="70">
        <f t="shared" si="12"/>
        <v>104.02384281074897</v>
      </c>
      <c r="Q108" s="30"/>
    </row>
    <row r="109" spans="1:17" ht="32.25">
      <c r="A109" s="30">
        <f t="shared" si="7"/>
        <v>96</v>
      </c>
      <c r="B109" s="31" t="s">
        <v>198</v>
      </c>
      <c r="C109" s="32" t="s">
        <v>10</v>
      </c>
      <c r="D109" s="33" t="s">
        <v>199</v>
      </c>
      <c r="E109" s="44">
        <v>14763798</v>
      </c>
      <c r="F109" s="49">
        <f>F110</f>
        <v>7372200</v>
      </c>
      <c r="G109" s="44">
        <v>7372200</v>
      </c>
      <c r="H109" s="49">
        <f t="shared" si="8"/>
        <v>100</v>
      </c>
      <c r="I109" s="44">
        <v>0</v>
      </c>
      <c r="J109" s="49">
        <f>J110</f>
        <v>0</v>
      </c>
      <c r="K109" s="44">
        <v>0</v>
      </c>
      <c r="L109" s="49">
        <v>0</v>
      </c>
      <c r="M109" s="44">
        <f t="shared" si="9"/>
        <v>14763798</v>
      </c>
      <c r="N109" s="44">
        <f t="shared" si="10"/>
        <v>7372200</v>
      </c>
      <c r="O109" s="69">
        <f t="shared" si="11"/>
        <v>7372200</v>
      </c>
      <c r="P109" s="70">
        <f t="shared" si="12"/>
        <v>100</v>
      </c>
      <c r="Q109" s="30"/>
    </row>
    <row r="110" spans="1:17" ht="79.5">
      <c r="A110" s="30">
        <f t="shared" si="7"/>
        <v>97</v>
      </c>
      <c r="B110" s="31" t="s">
        <v>200</v>
      </c>
      <c r="C110" s="32" t="s">
        <v>10</v>
      </c>
      <c r="D110" s="33" t="s">
        <v>201</v>
      </c>
      <c r="E110" s="44">
        <v>14763798</v>
      </c>
      <c r="F110" s="50">
        <v>7372200</v>
      </c>
      <c r="G110" s="44">
        <v>7372200</v>
      </c>
      <c r="H110" s="49">
        <f t="shared" si="8"/>
        <v>100</v>
      </c>
      <c r="I110" s="44">
        <v>0</v>
      </c>
      <c r="J110" s="44">
        <v>0</v>
      </c>
      <c r="K110" s="44">
        <v>0</v>
      </c>
      <c r="L110" s="49">
        <v>0</v>
      </c>
      <c r="M110" s="44">
        <f t="shared" si="9"/>
        <v>14763798</v>
      </c>
      <c r="N110" s="44">
        <f t="shared" si="10"/>
        <v>7372200</v>
      </c>
      <c r="O110" s="69">
        <f t="shared" si="11"/>
        <v>7372200</v>
      </c>
      <c r="P110" s="70">
        <f t="shared" si="12"/>
        <v>100</v>
      </c>
      <c r="Q110" s="30"/>
    </row>
    <row r="111" spans="1:17" ht="32.25">
      <c r="A111" s="30">
        <f t="shared" si="7"/>
        <v>98</v>
      </c>
      <c r="B111" s="31" t="s">
        <v>202</v>
      </c>
      <c r="C111" s="32" t="s">
        <v>10</v>
      </c>
      <c r="D111" s="33" t="s">
        <v>203</v>
      </c>
      <c r="E111" s="44">
        <v>12482644</v>
      </c>
      <c r="F111" s="49">
        <f>F114+F116+F118+F119+F113+F112+F115+F117</f>
        <v>7809133</v>
      </c>
      <c r="G111" s="44">
        <v>7752740</v>
      </c>
      <c r="H111" s="49">
        <f t="shared" si="8"/>
        <v>99.277858374290716</v>
      </c>
      <c r="I111" s="44">
        <v>2529000</v>
      </c>
      <c r="J111" s="49">
        <f>J114+J116+J118+J119+J113+J112+J115+J117</f>
        <v>2429000</v>
      </c>
      <c r="K111" s="44">
        <v>569000</v>
      </c>
      <c r="L111" s="49">
        <f>K111/J111%</f>
        <v>23.42527789213668</v>
      </c>
      <c r="M111" s="44">
        <f t="shared" si="9"/>
        <v>15011644</v>
      </c>
      <c r="N111" s="44">
        <f t="shared" si="10"/>
        <v>10238133</v>
      </c>
      <c r="O111" s="69">
        <f t="shared" si="11"/>
        <v>8321740</v>
      </c>
      <c r="P111" s="70">
        <f t="shared" si="12"/>
        <v>81.281811830340544</v>
      </c>
      <c r="Q111" s="30"/>
    </row>
    <row r="112" spans="1:17" ht="48">
      <c r="A112" s="30">
        <f t="shared" si="7"/>
        <v>99</v>
      </c>
      <c r="B112" s="31" t="s">
        <v>204</v>
      </c>
      <c r="C112" s="32" t="s">
        <v>10</v>
      </c>
      <c r="D112" s="33" t="s">
        <v>205</v>
      </c>
      <c r="E112" s="44">
        <v>1040760</v>
      </c>
      <c r="F112" s="50">
        <v>649988</v>
      </c>
      <c r="G112" s="44">
        <v>649988</v>
      </c>
      <c r="H112" s="49">
        <f t="shared" si="8"/>
        <v>100</v>
      </c>
      <c r="I112" s="44">
        <v>0</v>
      </c>
      <c r="J112" s="44">
        <v>0</v>
      </c>
      <c r="K112" s="44">
        <v>0</v>
      </c>
      <c r="L112" s="49">
        <v>0</v>
      </c>
      <c r="M112" s="44">
        <f t="shared" si="9"/>
        <v>1040760</v>
      </c>
      <c r="N112" s="44">
        <f t="shared" si="10"/>
        <v>649988</v>
      </c>
      <c r="O112" s="69">
        <f t="shared" si="11"/>
        <v>649988</v>
      </c>
      <c r="P112" s="70">
        <f t="shared" si="12"/>
        <v>100</v>
      </c>
      <c r="Q112" s="30"/>
    </row>
    <row r="113" spans="1:17" ht="48">
      <c r="A113" s="30">
        <f t="shared" si="7"/>
        <v>100</v>
      </c>
      <c r="B113" s="31" t="s">
        <v>206</v>
      </c>
      <c r="C113" s="32" t="s">
        <v>10</v>
      </c>
      <c r="D113" s="33" t="s">
        <v>207</v>
      </c>
      <c r="E113" s="44">
        <v>2037860</v>
      </c>
      <c r="F113" s="50">
        <v>2037860</v>
      </c>
      <c r="G113" s="44">
        <v>2037860</v>
      </c>
      <c r="H113" s="49">
        <f t="shared" si="8"/>
        <v>100.00000000000001</v>
      </c>
      <c r="I113" s="44">
        <v>0</v>
      </c>
      <c r="J113" s="44">
        <v>0</v>
      </c>
      <c r="K113" s="44">
        <v>0</v>
      </c>
      <c r="L113" s="49">
        <v>0</v>
      </c>
      <c r="M113" s="44">
        <f t="shared" si="9"/>
        <v>2037860</v>
      </c>
      <c r="N113" s="44">
        <f t="shared" si="10"/>
        <v>2037860</v>
      </c>
      <c r="O113" s="69">
        <f t="shared" si="11"/>
        <v>2037860</v>
      </c>
      <c r="P113" s="70">
        <f t="shared" si="12"/>
        <v>100.00000000000001</v>
      </c>
      <c r="Q113" s="30"/>
    </row>
    <row r="114" spans="1:17" ht="63.75">
      <c r="A114" s="30">
        <f t="shared" si="7"/>
        <v>101</v>
      </c>
      <c r="B114" s="31" t="s">
        <v>208</v>
      </c>
      <c r="C114" s="32" t="s">
        <v>10</v>
      </c>
      <c r="D114" s="33" t="s">
        <v>209</v>
      </c>
      <c r="E114" s="44">
        <v>720800</v>
      </c>
      <c r="F114" s="50">
        <v>368252</v>
      </c>
      <c r="G114" s="44">
        <v>368252</v>
      </c>
      <c r="H114" s="49">
        <f t="shared" si="8"/>
        <v>100</v>
      </c>
      <c r="I114" s="44">
        <v>0</v>
      </c>
      <c r="J114" s="44">
        <v>0</v>
      </c>
      <c r="K114" s="44">
        <v>0</v>
      </c>
      <c r="L114" s="49">
        <v>0</v>
      </c>
      <c r="M114" s="44">
        <f t="shared" si="9"/>
        <v>720800</v>
      </c>
      <c r="N114" s="44">
        <f t="shared" si="10"/>
        <v>368252</v>
      </c>
      <c r="O114" s="69">
        <f t="shared" si="11"/>
        <v>368252</v>
      </c>
      <c r="P114" s="70">
        <f t="shared" si="12"/>
        <v>100</v>
      </c>
      <c r="Q114" s="30"/>
    </row>
    <row r="115" spans="1:17" ht="63.75">
      <c r="A115" s="30">
        <f t="shared" si="7"/>
        <v>102</v>
      </c>
      <c r="B115" s="31" t="s">
        <v>210</v>
      </c>
      <c r="C115" s="32" t="s">
        <v>10</v>
      </c>
      <c r="D115" s="33" t="s">
        <v>211</v>
      </c>
      <c r="E115" s="44">
        <v>1415310</v>
      </c>
      <c r="F115" s="50">
        <v>751862</v>
      </c>
      <c r="G115" s="44">
        <v>751862</v>
      </c>
      <c r="H115" s="49">
        <f t="shared" si="8"/>
        <v>100</v>
      </c>
      <c r="I115" s="44">
        <v>0</v>
      </c>
      <c r="J115" s="44">
        <v>0</v>
      </c>
      <c r="K115" s="44">
        <v>0</v>
      </c>
      <c r="L115" s="49">
        <v>0</v>
      </c>
      <c r="M115" s="44">
        <f t="shared" si="9"/>
        <v>1415310</v>
      </c>
      <c r="N115" s="44">
        <f t="shared" si="10"/>
        <v>751862</v>
      </c>
      <c r="O115" s="69">
        <f t="shared" si="11"/>
        <v>751862</v>
      </c>
      <c r="P115" s="70">
        <f t="shared" si="12"/>
        <v>100</v>
      </c>
      <c r="Q115" s="30"/>
    </row>
    <row r="116" spans="1:17" ht="48">
      <c r="A116" s="30">
        <f t="shared" si="7"/>
        <v>103</v>
      </c>
      <c r="B116" s="31" t="s">
        <v>212</v>
      </c>
      <c r="C116" s="32" t="s">
        <v>10</v>
      </c>
      <c r="D116" s="33" t="s">
        <v>213</v>
      </c>
      <c r="E116" s="44">
        <v>5496400</v>
      </c>
      <c r="F116" s="50">
        <v>2748430</v>
      </c>
      <c r="G116" s="44">
        <v>2748430</v>
      </c>
      <c r="H116" s="49">
        <f t="shared" si="8"/>
        <v>100</v>
      </c>
      <c r="I116" s="44">
        <v>0</v>
      </c>
      <c r="J116" s="44">
        <v>0</v>
      </c>
      <c r="K116" s="44">
        <v>0</v>
      </c>
      <c r="L116" s="49">
        <v>0</v>
      </c>
      <c r="M116" s="44">
        <f t="shared" si="9"/>
        <v>5496400</v>
      </c>
      <c r="N116" s="44">
        <f t="shared" si="10"/>
        <v>2748430</v>
      </c>
      <c r="O116" s="69">
        <f t="shared" si="11"/>
        <v>2748430</v>
      </c>
      <c r="P116" s="70">
        <f t="shared" si="12"/>
        <v>100</v>
      </c>
      <c r="Q116" s="30"/>
    </row>
    <row r="117" spans="1:17" ht="48">
      <c r="A117" s="30">
        <f t="shared" si="7"/>
        <v>104</v>
      </c>
      <c r="B117" s="31" t="s">
        <v>214</v>
      </c>
      <c r="C117" s="32" t="s">
        <v>10</v>
      </c>
      <c r="D117" s="33" t="s">
        <v>215</v>
      </c>
      <c r="E117" s="44">
        <v>107200</v>
      </c>
      <c r="F117" s="50">
        <v>53600</v>
      </c>
      <c r="G117" s="44">
        <v>53600</v>
      </c>
      <c r="H117" s="49">
        <f t="shared" si="8"/>
        <v>100</v>
      </c>
      <c r="I117" s="44">
        <v>0</v>
      </c>
      <c r="J117" s="44">
        <v>0</v>
      </c>
      <c r="K117" s="44">
        <v>0</v>
      </c>
      <c r="L117" s="49">
        <v>0</v>
      </c>
      <c r="M117" s="44">
        <f t="shared" si="9"/>
        <v>107200</v>
      </c>
      <c r="N117" s="44">
        <f t="shared" si="10"/>
        <v>53600</v>
      </c>
      <c r="O117" s="69">
        <f t="shared" si="11"/>
        <v>53600</v>
      </c>
      <c r="P117" s="70">
        <f t="shared" si="12"/>
        <v>100</v>
      </c>
      <c r="Q117" s="30"/>
    </row>
    <row r="118" spans="1:17" ht="63.75">
      <c r="A118" s="30">
        <f t="shared" si="7"/>
        <v>105</v>
      </c>
      <c r="B118" s="31" t="s">
        <v>216</v>
      </c>
      <c r="C118" s="32" t="s">
        <v>10</v>
      </c>
      <c r="D118" s="33" t="s">
        <v>217</v>
      </c>
      <c r="E118" s="44">
        <v>233300</v>
      </c>
      <c r="F118" s="50">
        <v>233300</v>
      </c>
      <c r="G118" s="44">
        <v>233300</v>
      </c>
      <c r="H118" s="49">
        <f t="shared" si="8"/>
        <v>100</v>
      </c>
      <c r="I118" s="44">
        <v>0</v>
      </c>
      <c r="J118" s="44">
        <v>0</v>
      </c>
      <c r="K118" s="44">
        <v>0</v>
      </c>
      <c r="L118" s="49">
        <v>0</v>
      </c>
      <c r="M118" s="44">
        <f t="shared" si="9"/>
        <v>233300</v>
      </c>
      <c r="N118" s="44">
        <f t="shared" si="10"/>
        <v>233300</v>
      </c>
      <c r="O118" s="69">
        <f t="shared" si="11"/>
        <v>233300</v>
      </c>
      <c r="P118" s="70">
        <f t="shared" si="12"/>
        <v>100</v>
      </c>
      <c r="Q118" s="30"/>
    </row>
    <row r="119" spans="1:17" ht="19.5" thickBot="1">
      <c r="A119" s="30">
        <f t="shared" si="7"/>
        <v>106</v>
      </c>
      <c r="B119" s="56" t="s">
        <v>218</v>
      </c>
      <c r="C119" s="57" t="s">
        <v>10</v>
      </c>
      <c r="D119" s="58" t="s">
        <v>219</v>
      </c>
      <c r="E119" s="59">
        <v>1431014</v>
      </c>
      <c r="F119" s="60">
        <v>965841</v>
      </c>
      <c r="G119" s="59">
        <v>909448</v>
      </c>
      <c r="H119" s="61">
        <f>G119/F119%</f>
        <v>94.161254285125608</v>
      </c>
      <c r="I119" s="59">
        <v>2529000</v>
      </c>
      <c r="J119" s="59">
        <v>2429000</v>
      </c>
      <c r="K119" s="59">
        <v>569000</v>
      </c>
      <c r="L119" s="61">
        <f>K119/J119%</f>
        <v>23.42527789213668</v>
      </c>
      <c r="M119" s="59">
        <f t="shared" si="9"/>
        <v>3960014</v>
      </c>
      <c r="N119" s="59">
        <f t="shared" si="10"/>
        <v>3394841</v>
      </c>
      <c r="O119" s="71">
        <f t="shared" si="11"/>
        <v>1478448</v>
      </c>
      <c r="P119" s="72">
        <f t="shared" si="12"/>
        <v>43.549845191571556</v>
      </c>
      <c r="Q119" s="30"/>
    </row>
    <row r="120" spans="1:17" ht="19.5" thickBot="1">
      <c r="A120" s="30">
        <f t="shared" si="7"/>
        <v>107</v>
      </c>
      <c r="B120" s="63" t="s">
        <v>220</v>
      </c>
      <c r="C120" s="64" t="s">
        <v>10</v>
      </c>
      <c r="D120" s="65" t="s">
        <v>221</v>
      </c>
      <c r="E120" s="66">
        <v>269559042</v>
      </c>
      <c r="F120" s="67">
        <f>F108+F109+F111</f>
        <v>148080727</v>
      </c>
      <c r="G120" s="66">
        <v>150204593.03</v>
      </c>
      <c r="H120" s="67">
        <f t="shared" si="8"/>
        <v>101.43426229262097</v>
      </c>
      <c r="I120" s="66">
        <v>6372618</v>
      </c>
      <c r="J120" s="67">
        <f>J108+J109+J111</f>
        <v>4577568</v>
      </c>
      <c r="K120" s="66">
        <v>5971426.6799999997</v>
      </c>
      <c r="L120" s="67">
        <f>K120/J120%</f>
        <v>130.44976459115406</v>
      </c>
      <c r="M120" s="66">
        <f t="shared" si="9"/>
        <v>275931660</v>
      </c>
      <c r="N120" s="66">
        <f t="shared" si="10"/>
        <v>152658295</v>
      </c>
      <c r="O120" s="73">
        <f t="shared" si="11"/>
        <v>156176019.71000001</v>
      </c>
      <c r="P120" s="74">
        <f t="shared" si="12"/>
        <v>102.3043128511294</v>
      </c>
      <c r="Q120" s="30"/>
    </row>
    <row r="121" spans="1:17" ht="18.75">
      <c r="A121" s="30">
        <f t="shared" si="7"/>
        <v>108</v>
      </c>
      <c r="B121" s="80" t="s">
        <v>222</v>
      </c>
      <c r="C121" s="81" t="s">
        <v>10</v>
      </c>
      <c r="D121" s="82" t="s">
        <v>223</v>
      </c>
      <c r="E121" s="83">
        <v>20193555</v>
      </c>
      <c r="F121" s="83">
        <v>9371074</v>
      </c>
      <c r="G121" s="83">
        <v>9236982.7799999993</v>
      </c>
      <c r="H121" s="62">
        <f t="shared" si="8"/>
        <v>98.569094428237349</v>
      </c>
      <c r="I121" s="83">
        <v>120000</v>
      </c>
      <c r="J121" s="83">
        <v>75157</v>
      </c>
      <c r="K121" s="83">
        <v>149486.68</v>
      </c>
      <c r="L121" s="62">
        <f>K121/J121%</f>
        <v>198.89921098500471</v>
      </c>
      <c r="M121" s="83">
        <f t="shared" si="9"/>
        <v>20313555</v>
      </c>
      <c r="N121" s="83">
        <f t="shared" si="10"/>
        <v>9446231</v>
      </c>
      <c r="O121" s="84">
        <f t="shared" si="11"/>
        <v>9386469.459999999</v>
      </c>
      <c r="P121" s="85">
        <f t="shared" si="12"/>
        <v>99.367350427911404</v>
      </c>
      <c r="Q121" s="30"/>
    </row>
    <row r="122" spans="1:17" ht="79.5">
      <c r="A122" s="30">
        <f t="shared" si="7"/>
        <v>109</v>
      </c>
      <c r="B122" s="31" t="s">
        <v>224</v>
      </c>
      <c r="C122" s="32" t="s">
        <v>225</v>
      </c>
      <c r="D122" s="33" t="s">
        <v>226</v>
      </c>
      <c r="E122" s="44">
        <v>18653349</v>
      </c>
      <c r="F122" s="44">
        <v>8551275</v>
      </c>
      <c r="G122" s="44">
        <v>8500583.9600000009</v>
      </c>
      <c r="H122" s="49">
        <f t="shared" si="8"/>
        <v>99.407210737580073</v>
      </c>
      <c r="I122" s="44">
        <v>120000</v>
      </c>
      <c r="J122" s="44">
        <v>75157</v>
      </c>
      <c r="K122" s="44">
        <v>136129.22</v>
      </c>
      <c r="L122" s="49">
        <f>K122/J122%</f>
        <v>181.1264685924132</v>
      </c>
      <c r="M122" s="44">
        <f t="shared" si="9"/>
        <v>18773349</v>
      </c>
      <c r="N122" s="44">
        <f t="shared" si="10"/>
        <v>8626432</v>
      </c>
      <c r="O122" s="69">
        <f t="shared" si="11"/>
        <v>8636713.1800000016</v>
      </c>
      <c r="P122" s="70">
        <f t="shared" si="12"/>
        <v>100.11918229924029</v>
      </c>
      <c r="Q122" s="30"/>
    </row>
    <row r="123" spans="1:17" ht="48">
      <c r="A123" s="30">
        <f t="shared" si="7"/>
        <v>110</v>
      </c>
      <c r="B123" s="31" t="s">
        <v>227</v>
      </c>
      <c r="C123" s="32" t="s">
        <v>225</v>
      </c>
      <c r="D123" s="33" t="s">
        <v>228</v>
      </c>
      <c r="E123" s="44">
        <v>1277692</v>
      </c>
      <c r="F123" s="44">
        <v>665724</v>
      </c>
      <c r="G123" s="44">
        <v>585666.09</v>
      </c>
      <c r="H123" s="49">
        <f t="shared" si="8"/>
        <v>87.974309173170866</v>
      </c>
      <c r="I123" s="44">
        <v>0</v>
      </c>
      <c r="J123" s="44">
        <v>0</v>
      </c>
      <c r="K123" s="44">
        <v>0</v>
      </c>
      <c r="L123" s="49">
        <v>0</v>
      </c>
      <c r="M123" s="44">
        <f t="shared" si="9"/>
        <v>1277692</v>
      </c>
      <c r="N123" s="44">
        <f t="shared" si="10"/>
        <v>665724</v>
      </c>
      <c r="O123" s="69">
        <f t="shared" si="11"/>
        <v>585666.09</v>
      </c>
      <c r="P123" s="70">
        <f t="shared" si="12"/>
        <v>87.974309173170866</v>
      </c>
      <c r="Q123" s="30"/>
    </row>
    <row r="124" spans="1:17" ht="18.75">
      <c r="A124" s="30">
        <f t="shared" si="7"/>
        <v>111</v>
      </c>
      <c r="B124" s="31" t="s">
        <v>229</v>
      </c>
      <c r="C124" s="32" t="s">
        <v>230</v>
      </c>
      <c r="D124" s="33" t="s">
        <v>231</v>
      </c>
      <c r="E124" s="44">
        <v>262514</v>
      </c>
      <c r="F124" s="44">
        <v>154075</v>
      </c>
      <c r="G124" s="44">
        <v>150732.73000000001</v>
      </c>
      <c r="H124" s="49">
        <f t="shared" si="8"/>
        <v>97.830751257504474</v>
      </c>
      <c r="I124" s="44">
        <v>0</v>
      </c>
      <c r="J124" s="44">
        <v>0</v>
      </c>
      <c r="K124" s="44">
        <v>13357.46</v>
      </c>
      <c r="L124" s="49">
        <v>0</v>
      </c>
      <c r="M124" s="44">
        <f t="shared" si="9"/>
        <v>262514</v>
      </c>
      <c r="N124" s="44">
        <f t="shared" si="10"/>
        <v>154075</v>
      </c>
      <c r="O124" s="69">
        <f t="shared" si="11"/>
        <v>164090.19</v>
      </c>
      <c r="P124" s="70">
        <f t="shared" si="12"/>
        <v>106.50020444588675</v>
      </c>
      <c r="Q124" s="30"/>
    </row>
    <row r="125" spans="1:17" ht="18.75">
      <c r="A125" s="30">
        <f t="shared" si="7"/>
        <v>112</v>
      </c>
      <c r="B125" s="75" t="s">
        <v>232</v>
      </c>
      <c r="C125" s="76" t="s">
        <v>10</v>
      </c>
      <c r="D125" s="77" t="s">
        <v>233</v>
      </c>
      <c r="E125" s="68">
        <v>158081084</v>
      </c>
      <c r="F125" s="68">
        <v>95257010</v>
      </c>
      <c r="G125" s="68">
        <v>88658538.950000003</v>
      </c>
      <c r="H125" s="49">
        <f t="shared" si="8"/>
        <v>93.072981138081076</v>
      </c>
      <c r="I125" s="68">
        <v>6397348</v>
      </c>
      <c r="J125" s="68">
        <v>5154023</v>
      </c>
      <c r="K125" s="68">
        <v>1355783.11</v>
      </c>
      <c r="L125" s="49">
        <f>K125/J125%</f>
        <v>26.305336821352952</v>
      </c>
      <c r="M125" s="68">
        <f t="shared" si="9"/>
        <v>164478432</v>
      </c>
      <c r="N125" s="68">
        <f t="shared" si="10"/>
        <v>100411033</v>
      </c>
      <c r="O125" s="78">
        <f t="shared" si="11"/>
        <v>90014322.060000002</v>
      </c>
      <c r="P125" s="79">
        <f t="shared" si="12"/>
        <v>89.64584804141991</v>
      </c>
      <c r="Q125" s="30"/>
    </row>
    <row r="126" spans="1:17" ht="18.75">
      <c r="A126" s="30">
        <f t="shared" si="7"/>
        <v>113</v>
      </c>
      <c r="B126" s="31" t="s">
        <v>234</v>
      </c>
      <c r="C126" s="32" t="s">
        <v>235</v>
      </c>
      <c r="D126" s="33" t="s">
        <v>236</v>
      </c>
      <c r="E126" s="44">
        <v>30672528</v>
      </c>
      <c r="F126" s="44">
        <v>15850156</v>
      </c>
      <c r="G126" s="44">
        <v>15839366.529999999</v>
      </c>
      <c r="H126" s="49">
        <f>G126/F126%</f>
        <v>99.931928304049492</v>
      </c>
      <c r="I126" s="44">
        <v>1335961</v>
      </c>
      <c r="J126" s="44">
        <v>782507</v>
      </c>
      <c r="K126" s="44">
        <v>809081.66</v>
      </c>
      <c r="L126" s="49">
        <f>K126/J126%</f>
        <v>103.39609230332765</v>
      </c>
      <c r="M126" s="44">
        <f t="shared" si="9"/>
        <v>32008489</v>
      </c>
      <c r="N126" s="44">
        <f t="shared" si="10"/>
        <v>16632663</v>
      </c>
      <c r="O126" s="69">
        <f t="shared" si="11"/>
        <v>16648448.189999999</v>
      </c>
      <c r="P126" s="70">
        <f t="shared" si="12"/>
        <v>100.09490476660291</v>
      </c>
      <c r="Q126" s="30"/>
    </row>
    <row r="127" spans="1:17" ht="79.5">
      <c r="A127" s="30">
        <f t="shared" si="7"/>
        <v>114</v>
      </c>
      <c r="B127" s="31" t="s">
        <v>237</v>
      </c>
      <c r="C127" s="32" t="s">
        <v>238</v>
      </c>
      <c r="D127" s="33" t="s">
        <v>239</v>
      </c>
      <c r="E127" s="44">
        <v>118708341</v>
      </c>
      <c r="F127" s="44">
        <v>73444977</v>
      </c>
      <c r="G127" s="44">
        <v>67481270.260000005</v>
      </c>
      <c r="H127" s="49">
        <f t="shared" si="8"/>
        <v>91.880034573365037</v>
      </c>
      <c r="I127" s="44">
        <v>4932407</v>
      </c>
      <c r="J127" s="44">
        <v>4258036</v>
      </c>
      <c r="K127" s="44">
        <v>386326.96</v>
      </c>
      <c r="L127" s="49">
        <f>K127/J127%</f>
        <v>9.0728908820874228</v>
      </c>
      <c r="M127" s="44">
        <f t="shared" si="9"/>
        <v>123640748</v>
      </c>
      <c r="N127" s="44">
        <f t="shared" si="10"/>
        <v>77703013</v>
      </c>
      <c r="O127" s="69">
        <f t="shared" si="11"/>
        <v>67867597.219999999</v>
      </c>
      <c r="P127" s="70">
        <f t="shared" si="12"/>
        <v>87.342298065069883</v>
      </c>
      <c r="Q127" s="30"/>
    </row>
    <row r="128" spans="1:17" ht="48">
      <c r="A128" s="30">
        <f t="shared" si="7"/>
        <v>115</v>
      </c>
      <c r="B128" s="31" t="s">
        <v>240</v>
      </c>
      <c r="C128" s="32" t="s">
        <v>241</v>
      </c>
      <c r="D128" s="33" t="s">
        <v>242</v>
      </c>
      <c r="E128" s="44">
        <v>1338240</v>
      </c>
      <c r="F128" s="44">
        <v>879254</v>
      </c>
      <c r="G128" s="44">
        <v>812453.28</v>
      </c>
      <c r="H128" s="49">
        <f t="shared" si="8"/>
        <v>92.40256854105867</v>
      </c>
      <c r="I128" s="44">
        <v>36990</v>
      </c>
      <c r="J128" s="44">
        <v>35490</v>
      </c>
      <c r="K128" s="44">
        <v>35918.6</v>
      </c>
      <c r="L128" s="49">
        <f>K128/J128%</f>
        <v>101.20766413074105</v>
      </c>
      <c r="M128" s="44">
        <f t="shared" si="9"/>
        <v>1375230</v>
      </c>
      <c r="N128" s="44">
        <f t="shared" si="10"/>
        <v>914744</v>
      </c>
      <c r="O128" s="69">
        <f t="shared" si="11"/>
        <v>848371.88</v>
      </c>
      <c r="P128" s="70">
        <f t="shared" si="12"/>
        <v>92.744186351591267</v>
      </c>
      <c r="Q128" s="30"/>
    </row>
    <row r="129" spans="1:17" ht="63.75">
      <c r="A129" s="30">
        <f t="shared" si="7"/>
        <v>116</v>
      </c>
      <c r="B129" s="31" t="s">
        <v>243</v>
      </c>
      <c r="C129" s="32" t="s">
        <v>241</v>
      </c>
      <c r="D129" s="33" t="s">
        <v>244</v>
      </c>
      <c r="E129" s="44">
        <v>2268152</v>
      </c>
      <c r="F129" s="44">
        <v>1668400</v>
      </c>
      <c r="G129" s="44">
        <v>1524045.78</v>
      </c>
      <c r="H129" s="49">
        <f t="shared" si="8"/>
        <v>91.347745145049146</v>
      </c>
      <c r="I129" s="44">
        <v>51990</v>
      </c>
      <c r="J129" s="44">
        <v>47990</v>
      </c>
      <c r="K129" s="44">
        <v>48678.01</v>
      </c>
      <c r="L129" s="49">
        <f>K129/J129%</f>
        <v>101.43365284434257</v>
      </c>
      <c r="M129" s="44">
        <f t="shared" si="9"/>
        <v>2320142</v>
      </c>
      <c r="N129" s="44">
        <f t="shared" si="10"/>
        <v>1716390</v>
      </c>
      <c r="O129" s="69">
        <f t="shared" si="11"/>
        <v>1572723.79</v>
      </c>
      <c r="P129" s="70">
        <f t="shared" si="12"/>
        <v>91.629745570645355</v>
      </c>
      <c r="Q129" s="30"/>
    </row>
    <row r="130" spans="1:17" ht="32.25">
      <c r="A130" s="30">
        <f t="shared" si="7"/>
        <v>117</v>
      </c>
      <c r="B130" s="31" t="s">
        <v>245</v>
      </c>
      <c r="C130" s="32" t="s">
        <v>246</v>
      </c>
      <c r="D130" s="33" t="s">
        <v>247</v>
      </c>
      <c r="E130" s="44">
        <v>505508</v>
      </c>
      <c r="F130" s="44">
        <v>373182</v>
      </c>
      <c r="G130" s="44">
        <v>336006.1</v>
      </c>
      <c r="H130" s="49">
        <f t="shared" si="8"/>
        <v>90.03813152831593</v>
      </c>
      <c r="I130" s="44">
        <v>0</v>
      </c>
      <c r="J130" s="44">
        <v>0</v>
      </c>
      <c r="K130" s="44">
        <v>0</v>
      </c>
      <c r="L130" s="49">
        <v>0</v>
      </c>
      <c r="M130" s="44">
        <f t="shared" si="9"/>
        <v>505508</v>
      </c>
      <c r="N130" s="44">
        <f t="shared" si="10"/>
        <v>373182</v>
      </c>
      <c r="O130" s="69">
        <f t="shared" si="11"/>
        <v>336006.1</v>
      </c>
      <c r="P130" s="70">
        <f t="shared" si="12"/>
        <v>90.03813152831593</v>
      </c>
      <c r="Q130" s="30"/>
    </row>
    <row r="131" spans="1:17" ht="18.75">
      <c r="A131" s="30">
        <f t="shared" si="7"/>
        <v>118</v>
      </c>
      <c r="B131" s="31" t="s">
        <v>248</v>
      </c>
      <c r="C131" s="32" t="s">
        <v>10</v>
      </c>
      <c r="D131" s="33" t="s">
        <v>249</v>
      </c>
      <c r="E131" s="44">
        <v>3527555</v>
      </c>
      <c r="F131" s="44">
        <f>F132+F133</f>
        <v>2379553</v>
      </c>
      <c r="G131" s="44">
        <v>2322854.39</v>
      </c>
      <c r="H131" s="49">
        <f t="shared" si="8"/>
        <v>97.617257947185891</v>
      </c>
      <c r="I131" s="44">
        <v>20000</v>
      </c>
      <c r="J131" s="44">
        <v>10000</v>
      </c>
      <c r="K131" s="44">
        <v>55626.879999999997</v>
      </c>
      <c r="L131" s="49">
        <f>K131/J131%</f>
        <v>556.26879999999994</v>
      </c>
      <c r="M131" s="44">
        <f t="shared" si="9"/>
        <v>3547555</v>
      </c>
      <c r="N131" s="44">
        <f t="shared" si="10"/>
        <v>2389553</v>
      </c>
      <c r="O131" s="69">
        <f t="shared" si="11"/>
        <v>2378481.27</v>
      </c>
      <c r="P131" s="70">
        <f t="shared" si="12"/>
        <v>99.5366610407888</v>
      </c>
      <c r="Q131" s="30"/>
    </row>
    <row r="132" spans="1:17" ht="32.25">
      <c r="A132" s="30">
        <f t="shared" si="7"/>
        <v>119</v>
      </c>
      <c r="B132" s="31" t="s">
        <v>250</v>
      </c>
      <c r="C132" s="32" t="s">
        <v>246</v>
      </c>
      <c r="D132" s="33" t="s">
        <v>251</v>
      </c>
      <c r="E132" s="44">
        <v>3502215</v>
      </c>
      <c r="F132" s="44">
        <v>2363263</v>
      </c>
      <c r="G132" s="44">
        <v>2315614.39</v>
      </c>
      <c r="H132" s="49">
        <f t="shared" si="8"/>
        <v>97.983778783825585</v>
      </c>
      <c r="I132" s="44">
        <v>20000</v>
      </c>
      <c r="J132" s="44">
        <v>10000</v>
      </c>
      <c r="K132" s="44">
        <v>55626.879999999997</v>
      </c>
      <c r="L132" s="49">
        <f>K132/J132%</f>
        <v>556.26879999999994</v>
      </c>
      <c r="M132" s="44">
        <f t="shared" si="9"/>
        <v>3522215</v>
      </c>
      <c r="N132" s="44">
        <f t="shared" si="10"/>
        <v>2373263</v>
      </c>
      <c r="O132" s="69">
        <f t="shared" si="11"/>
        <v>2371241.27</v>
      </c>
      <c r="P132" s="70">
        <f t="shared" si="12"/>
        <v>99.914812222665589</v>
      </c>
      <c r="Q132" s="30"/>
    </row>
    <row r="133" spans="1:17" ht="18.75">
      <c r="A133" s="30">
        <f t="shared" si="7"/>
        <v>120</v>
      </c>
      <c r="B133" s="31" t="s">
        <v>252</v>
      </c>
      <c r="C133" s="32" t="s">
        <v>246</v>
      </c>
      <c r="D133" s="33" t="s">
        <v>253</v>
      </c>
      <c r="E133" s="44">
        <v>25340</v>
      </c>
      <c r="F133" s="44">
        <v>16290</v>
      </c>
      <c r="G133" s="44">
        <v>7240</v>
      </c>
      <c r="H133" s="49">
        <f t="shared" si="8"/>
        <v>44.444444444444443</v>
      </c>
      <c r="I133" s="44">
        <v>0</v>
      </c>
      <c r="J133" s="44">
        <v>0</v>
      </c>
      <c r="K133" s="44">
        <v>0</v>
      </c>
      <c r="L133" s="49">
        <v>0</v>
      </c>
      <c r="M133" s="44">
        <f t="shared" si="9"/>
        <v>25340</v>
      </c>
      <c r="N133" s="44">
        <f t="shared" si="10"/>
        <v>16290</v>
      </c>
      <c r="O133" s="69">
        <f t="shared" si="11"/>
        <v>7240</v>
      </c>
      <c r="P133" s="70">
        <f t="shared" si="12"/>
        <v>44.444444444444443</v>
      </c>
      <c r="Q133" s="30"/>
    </row>
    <row r="134" spans="1:17" ht="32.25">
      <c r="A134" s="30">
        <f t="shared" si="7"/>
        <v>121</v>
      </c>
      <c r="B134" s="31" t="s">
        <v>254</v>
      </c>
      <c r="C134" s="32" t="s">
        <v>246</v>
      </c>
      <c r="D134" s="33" t="s">
        <v>255</v>
      </c>
      <c r="E134" s="44">
        <v>1060760</v>
      </c>
      <c r="F134" s="44">
        <v>661488</v>
      </c>
      <c r="G134" s="44">
        <v>342542.61</v>
      </c>
      <c r="H134" s="49">
        <f t="shared" si="8"/>
        <v>51.78364686887744</v>
      </c>
      <c r="I134" s="44">
        <v>20000</v>
      </c>
      <c r="J134" s="44">
        <v>20000</v>
      </c>
      <c r="K134" s="44">
        <v>20151</v>
      </c>
      <c r="L134" s="49">
        <f>K134/J134%</f>
        <v>100.755</v>
      </c>
      <c r="M134" s="44">
        <f t="shared" si="9"/>
        <v>1080760</v>
      </c>
      <c r="N134" s="44">
        <f t="shared" si="10"/>
        <v>681488</v>
      </c>
      <c r="O134" s="69">
        <f t="shared" si="11"/>
        <v>362693.61</v>
      </c>
      <c r="P134" s="70">
        <f t="shared" si="12"/>
        <v>53.220835876787262</v>
      </c>
      <c r="Q134" s="30"/>
    </row>
    <row r="135" spans="1:17" ht="18.75">
      <c r="A135" s="30">
        <f t="shared" si="7"/>
        <v>122</v>
      </c>
      <c r="B135" s="75" t="s">
        <v>256</v>
      </c>
      <c r="C135" s="76" t="s">
        <v>10</v>
      </c>
      <c r="D135" s="77" t="s">
        <v>257</v>
      </c>
      <c r="E135" s="68">
        <v>33084518</v>
      </c>
      <c r="F135" s="68">
        <v>17079122</v>
      </c>
      <c r="G135" s="68">
        <v>15489047.74</v>
      </c>
      <c r="H135" s="49">
        <f t="shared" si="8"/>
        <v>90.689953148645458</v>
      </c>
      <c r="I135" s="68">
        <v>3214770</v>
      </c>
      <c r="J135" s="68">
        <v>2614770</v>
      </c>
      <c r="K135" s="68">
        <v>1977914.4</v>
      </c>
      <c r="L135" s="49">
        <f>K135/J135%</f>
        <v>75.643915143588146</v>
      </c>
      <c r="M135" s="68">
        <f t="shared" si="9"/>
        <v>36299288</v>
      </c>
      <c r="N135" s="68">
        <f t="shared" si="10"/>
        <v>19693892</v>
      </c>
      <c r="O135" s="78">
        <f t="shared" si="11"/>
        <v>17466962.140000001</v>
      </c>
      <c r="P135" s="79">
        <f t="shared" si="12"/>
        <v>88.692281545973742</v>
      </c>
      <c r="Q135" s="30"/>
    </row>
    <row r="136" spans="1:17" ht="32.25">
      <c r="A136" s="30">
        <f t="shared" si="7"/>
        <v>123</v>
      </c>
      <c r="B136" s="31" t="s">
        <v>258</v>
      </c>
      <c r="C136" s="32" t="s">
        <v>259</v>
      </c>
      <c r="D136" s="33" t="s">
        <v>260</v>
      </c>
      <c r="E136" s="44">
        <v>30715930</v>
      </c>
      <c r="F136" s="44">
        <v>15686800</v>
      </c>
      <c r="G136" s="44">
        <v>14634366.24</v>
      </c>
      <c r="H136" s="49">
        <f t="shared" si="8"/>
        <v>93.290959532855652</v>
      </c>
      <c r="I136" s="44">
        <v>3154000</v>
      </c>
      <c r="J136" s="44">
        <v>2554000</v>
      </c>
      <c r="K136" s="44">
        <v>1917144.4</v>
      </c>
      <c r="L136" s="49">
        <f>K136/J136%</f>
        <v>75.064385277995299</v>
      </c>
      <c r="M136" s="44">
        <f t="shared" si="9"/>
        <v>33869930</v>
      </c>
      <c r="N136" s="44">
        <f t="shared" si="10"/>
        <v>18240800</v>
      </c>
      <c r="O136" s="69">
        <f t="shared" si="11"/>
        <v>16551510.640000001</v>
      </c>
      <c r="P136" s="70">
        <f t="shared" si="12"/>
        <v>90.738951361782384</v>
      </c>
      <c r="Q136" s="30"/>
    </row>
    <row r="137" spans="1:17" ht="18.75">
      <c r="A137" s="30">
        <f t="shared" si="7"/>
        <v>124</v>
      </c>
      <c r="B137" s="31" t="s">
        <v>261</v>
      </c>
      <c r="C137" s="32" t="s">
        <v>10</v>
      </c>
      <c r="D137" s="33" t="s">
        <v>262</v>
      </c>
      <c r="E137" s="44">
        <v>1248288</v>
      </c>
      <c r="F137" s="44">
        <f>F138</f>
        <v>748442</v>
      </c>
      <c r="G137" s="44">
        <v>315460.74</v>
      </c>
      <c r="H137" s="49">
        <f t="shared" si="8"/>
        <v>42.148989500856445</v>
      </c>
      <c r="I137" s="44">
        <v>60770</v>
      </c>
      <c r="J137" s="44">
        <v>60770</v>
      </c>
      <c r="K137" s="44">
        <v>60770</v>
      </c>
      <c r="L137" s="49">
        <f>K137/J137%</f>
        <v>99.999999999999986</v>
      </c>
      <c r="M137" s="44">
        <f t="shared" si="9"/>
        <v>1309058</v>
      </c>
      <c r="N137" s="44">
        <f t="shared" si="10"/>
        <v>809212</v>
      </c>
      <c r="O137" s="69">
        <f t="shared" si="11"/>
        <v>376230.74</v>
      </c>
      <c r="P137" s="70">
        <f t="shared" si="12"/>
        <v>46.49347019075347</v>
      </c>
      <c r="Q137" s="30"/>
    </row>
    <row r="138" spans="1:17" ht="48">
      <c r="A138" s="30">
        <f t="shared" si="7"/>
        <v>125</v>
      </c>
      <c r="B138" s="31" t="s">
        <v>263</v>
      </c>
      <c r="C138" s="32" t="s">
        <v>264</v>
      </c>
      <c r="D138" s="33" t="s">
        <v>265</v>
      </c>
      <c r="E138" s="44">
        <v>1248288</v>
      </c>
      <c r="F138" s="44">
        <v>748442</v>
      </c>
      <c r="G138" s="44">
        <v>315460.74</v>
      </c>
      <c r="H138" s="49">
        <f t="shared" si="8"/>
        <v>42.148989500856445</v>
      </c>
      <c r="I138" s="44">
        <v>60770</v>
      </c>
      <c r="J138" s="44">
        <v>60770</v>
      </c>
      <c r="K138" s="44">
        <v>60770</v>
      </c>
      <c r="L138" s="49">
        <f>K138/J138%</f>
        <v>99.999999999999986</v>
      </c>
      <c r="M138" s="44">
        <f t="shared" si="9"/>
        <v>1309058</v>
      </c>
      <c r="N138" s="44">
        <f t="shared" si="10"/>
        <v>809212</v>
      </c>
      <c r="O138" s="69">
        <f t="shared" si="11"/>
        <v>376230.74</v>
      </c>
      <c r="P138" s="70">
        <f t="shared" si="12"/>
        <v>46.49347019075347</v>
      </c>
      <c r="Q138" s="30"/>
    </row>
    <row r="139" spans="1:17" ht="32.25">
      <c r="A139" s="30">
        <f t="shared" si="7"/>
        <v>126</v>
      </c>
      <c r="B139" s="31" t="s">
        <v>266</v>
      </c>
      <c r="C139" s="32" t="s">
        <v>10</v>
      </c>
      <c r="D139" s="33" t="s">
        <v>267</v>
      </c>
      <c r="E139" s="44">
        <v>921300</v>
      </c>
      <c r="F139" s="44">
        <f>F140+F141</f>
        <v>600880</v>
      </c>
      <c r="G139" s="44">
        <v>497166.96</v>
      </c>
      <c r="H139" s="49">
        <f t="shared" si="8"/>
        <v>82.739808281187592</v>
      </c>
      <c r="I139" s="44">
        <v>0</v>
      </c>
      <c r="J139" s="44">
        <v>0</v>
      </c>
      <c r="K139" s="44">
        <v>0</v>
      </c>
      <c r="L139" s="49">
        <v>0</v>
      </c>
      <c r="M139" s="44">
        <f t="shared" si="9"/>
        <v>921300</v>
      </c>
      <c r="N139" s="44">
        <f t="shared" si="10"/>
        <v>600880</v>
      </c>
      <c r="O139" s="69">
        <f t="shared" si="11"/>
        <v>497166.96</v>
      </c>
      <c r="P139" s="70">
        <f t="shared" si="12"/>
        <v>82.739808281187592</v>
      </c>
      <c r="Q139" s="30"/>
    </row>
    <row r="140" spans="1:17" ht="32.25">
      <c r="A140" s="30">
        <f t="shared" si="7"/>
        <v>127</v>
      </c>
      <c r="B140" s="31" t="s">
        <v>268</v>
      </c>
      <c r="C140" s="32" t="s">
        <v>269</v>
      </c>
      <c r="D140" s="33" t="s">
        <v>270</v>
      </c>
      <c r="E140" s="44">
        <v>688000</v>
      </c>
      <c r="F140" s="44">
        <v>367580</v>
      </c>
      <c r="G140" s="44">
        <v>349538.9</v>
      </c>
      <c r="H140" s="49">
        <f t="shared" si="8"/>
        <v>95.09192556722347</v>
      </c>
      <c r="I140" s="44">
        <v>0</v>
      </c>
      <c r="J140" s="44">
        <v>0</v>
      </c>
      <c r="K140" s="44">
        <v>0</v>
      </c>
      <c r="L140" s="49">
        <v>0</v>
      </c>
      <c r="M140" s="44">
        <f t="shared" si="9"/>
        <v>688000</v>
      </c>
      <c r="N140" s="44">
        <f t="shared" si="10"/>
        <v>367580</v>
      </c>
      <c r="O140" s="69">
        <f t="shared" si="11"/>
        <v>349538.9</v>
      </c>
      <c r="P140" s="70">
        <f t="shared" si="12"/>
        <v>95.09192556722347</v>
      </c>
      <c r="Q140" s="30"/>
    </row>
    <row r="141" spans="1:17" ht="32.25">
      <c r="A141" s="30">
        <f t="shared" si="7"/>
        <v>128</v>
      </c>
      <c r="B141" s="31" t="s">
        <v>271</v>
      </c>
      <c r="C141" s="32" t="s">
        <v>269</v>
      </c>
      <c r="D141" s="33" t="s">
        <v>272</v>
      </c>
      <c r="E141" s="44">
        <v>233300</v>
      </c>
      <c r="F141" s="44">
        <v>233300</v>
      </c>
      <c r="G141" s="44">
        <v>147628.06</v>
      </c>
      <c r="H141" s="49">
        <f t="shared" si="8"/>
        <v>63.278208315473641</v>
      </c>
      <c r="I141" s="44">
        <v>0</v>
      </c>
      <c r="J141" s="44">
        <v>0</v>
      </c>
      <c r="K141" s="44">
        <v>0</v>
      </c>
      <c r="L141" s="49">
        <v>0</v>
      </c>
      <c r="M141" s="44">
        <f t="shared" si="9"/>
        <v>233300</v>
      </c>
      <c r="N141" s="44">
        <f t="shared" si="10"/>
        <v>233300</v>
      </c>
      <c r="O141" s="69">
        <f t="shared" si="11"/>
        <v>147628.06</v>
      </c>
      <c r="P141" s="70">
        <f t="shared" si="12"/>
        <v>63.278208315473641</v>
      </c>
      <c r="Q141" s="30"/>
    </row>
    <row r="142" spans="1:17" ht="32.25">
      <c r="A142" s="30">
        <f t="shared" si="7"/>
        <v>129</v>
      </c>
      <c r="B142" s="31" t="s">
        <v>273</v>
      </c>
      <c r="C142" s="32" t="s">
        <v>10</v>
      </c>
      <c r="D142" s="33" t="s">
        <v>274</v>
      </c>
      <c r="E142" s="44">
        <v>199000</v>
      </c>
      <c r="F142" s="44">
        <f>F143</f>
        <v>43000</v>
      </c>
      <c r="G142" s="44">
        <v>42053.8</v>
      </c>
      <c r="H142" s="49">
        <f t="shared" si="8"/>
        <v>97.799534883720938</v>
      </c>
      <c r="I142" s="44">
        <v>0</v>
      </c>
      <c r="J142" s="44">
        <v>0</v>
      </c>
      <c r="K142" s="44">
        <v>0</v>
      </c>
      <c r="L142" s="49">
        <v>0</v>
      </c>
      <c r="M142" s="44">
        <f t="shared" si="9"/>
        <v>199000</v>
      </c>
      <c r="N142" s="44">
        <f t="shared" si="10"/>
        <v>43000</v>
      </c>
      <c r="O142" s="69">
        <f t="shared" si="11"/>
        <v>42053.8</v>
      </c>
      <c r="P142" s="70">
        <f t="shared" si="12"/>
        <v>97.799534883720938</v>
      </c>
      <c r="Q142" s="30"/>
    </row>
    <row r="143" spans="1:17" ht="18.75">
      <c r="A143" s="30">
        <f t="shared" ref="A143:A206" si="13">A142+1</f>
        <v>130</v>
      </c>
      <c r="B143" s="31" t="s">
        <v>275</v>
      </c>
      <c r="C143" s="32" t="s">
        <v>269</v>
      </c>
      <c r="D143" s="33" t="s">
        <v>276</v>
      </c>
      <c r="E143" s="44">
        <v>199000</v>
      </c>
      <c r="F143" s="44">
        <v>43000</v>
      </c>
      <c r="G143" s="44">
        <v>42053.8</v>
      </c>
      <c r="H143" s="49">
        <f t="shared" ref="H143:H205" si="14">G143/F143%</f>
        <v>97.799534883720938</v>
      </c>
      <c r="I143" s="44">
        <v>0</v>
      </c>
      <c r="J143" s="44">
        <v>0</v>
      </c>
      <c r="K143" s="44">
        <v>0</v>
      </c>
      <c r="L143" s="49">
        <v>0</v>
      </c>
      <c r="M143" s="44">
        <f t="shared" ref="M143:M206" si="15">E143+I143</f>
        <v>199000</v>
      </c>
      <c r="N143" s="44">
        <f t="shared" ref="N143:N206" si="16">F143+J143</f>
        <v>43000</v>
      </c>
      <c r="O143" s="69">
        <f t="shared" ref="O143:O206" si="17">G143+K143</f>
        <v>42053.8</v>
      </c>
      <c r="P143" s="70">
        <f t="shared" ref="P143:P205" si="18">O143/N143%</f>
        <v>97.799534883720938</v>
      </c>
      <c r="Q143" s="30"/>
    </row>
    <row r="144" spans="1:17" ht="18.75">
      <c r="A144" s="30">
        <f t="shared" si="13"/>
        <v>131</v>
      </c>
      <c r="B144" s="75" t="s">
        <v>277</v>
      </c>
      <c r="C144" s="76" t="s">
        <v>10</v>
      </c>
      <c r="D144" s="77" t="s">
        <v>278</v>
      </c>
      <c r="E144" s="68">
        <v>7072121</v>
      </c>
      <c r="F144" s="68">
        <v>3780578</v>
      </c>
      <c r="G144" s="68">
        <v>3364672.68</v>
      </c>
      <c r="H144" s="49">
        <f t="shared" si="14"/>
        <v>88.998895936018258</v>
      </c>
      <c r="I144" s="68">
        <v>811000</v>
      </c>
      <c r="J144" s="68">
        <v>429500</v>
      </c>
      <c r="K144" s="68">
        <v>455694.97</v>
      </c>
      <c r="L144" s="49">
        <f>K144/J144%</f>
        <v>106.09894528521536</v>
      </c>
      <c r="M144" s="68">
        <f t="shared" si="15"/>
        <v>7883121</v>
      </c>
      <c r="N144" s="68">
        <f t="shared" si="16"/>
        <v>4210078</v>
      </c>
      <c r="O144" s="78">
        <f t="shared" si="17"/>
        <v>3820367.6500000004</v>
      </c>
      <c r="P144" s="79">
        <f t="shared" si="18"/>
        <v>90.743393590332545</v>
      </c>
      <c r="Q144" s="30"/>
    </row>
    <row r="145" spans="1:17" ht="63.75">
      <c r="A145" s="30">
        <f t="shared" si="13"/>
        <v>132</v>
      </c>
      <c r="B145" s="31" t="s">
        <v>279</v>
      </c>
      <c r="C145" s="32" t="s">
        <v>10</v>
      </c>
      <c r="D145" s="33" t="s">
        <v>280</v>
      </c>
      <c r="E145" s="44">
        <v>10559</v>
      </c>
      <c r="F145" s="44">
        <v>10559</v>
      </c>
      <c r="G145" s="44">
        <v>10558.14</v>
      </c>
      <c r="H145" s="49">
        <f t="shared" si="14"/>
        <v>99.991855289326637</v>
      </c>
      <c r="I145" s="44">
        <v>0</v>
      </c>
      <c r="J145" s="44">
        <v>0</v>
      </c>
      <c r="K145" s="44">
        <v>0</v>
      </c>
      <c r="L145" s="49">
        <v>0</v>
      </c>
      <c r="M145" s="44">
        <f t="shared" si="15"/>
        <v>10559</v>
      </c>
      <c r="N145" s="44">
        <f t="shared" si="16"/>
        <v>10559</v>
      </c>
      <c r="O145" s="69">
        <f t="shared" si="17"/>
        <v>10558.14</v>
      </c>
      <c r="P145" s="70">
        <f t="shared" si="18"/>
        <v>99.991855289326637</v>
      </c>
      <c r="Q145" s="30"/>
    </row>
    <row r="146" spans="1:17" ht="48">
      <c r="A146" s="30">
        <f t="shared" si="13"/>
        <v>133</v>
      </c>
      <c r="B146" s="31" t="s">
        <v>281</v>
      </c>
      <c r="C146" s="32" t="s">
        <v>282</v>
      </c>
      <c r="D146" s="33" t="s">
        <v>283</v>
      </c>
      <c r="E146" s="44">
        <v>10559</v>
      </c>
      <c r="F146" s="44">
        <v>10559</v>
      </c>
      <c r="G146" s="44">
        <v>10558.14</v>
      </c>
      <c r="H146" s="49">
        <f t="shared" si="14"/>
        <v>99.991855289326637</v>
      </c>
      <c r="I146" s="44">
        <v>0</v>
      </c>
      <c r="J146" s="44">
        <v>0</v>
      </c>
      <c r="K146" s="44">
        <v>0</v>
      </c>
      <c r="L146" s="49">
        <v>0</v>
      </c>
      <c r="M146" s="44">
        <f t="shared" si="15"/>
        <v>10559</v>
      </c>
      <c r="N146" s="44">
        <f t="shared" si="16"/>
        <v>10559</v>
      </c>
      <c r="O146" s="69">
        <f t="shared" si="17"/>
        <v>10558.14</v>
      </c>
      <c r="P146" s="70">
        <f t="shared" si="18"/>
        <v>99.991855289326637</v>
      </c>
      <c r="Q146" s="30"/>
    </row>
    <row r="147" spans="1:17" ht="63.75">
      <c r="A147" s="30">
        <f t="shared" si="13"/>
        <v>134</v>
      </c>
      <c r="B147" s="31" t="s">
        <v>284</v>
      </c>
      <c r="C147" s="32" t="s">
        <v>10</v>
      </c>
      <c r="D147" s="33" t="s">
        <v>285</v>
      </c>
      <c r="E147" s="44">
        <v>4842600</v>
      </c>
      <c r="F147" s="44">
        <f>F148+F149+F150+F152</f>
        <v>3303719</v>
      </c>
      <c r="G147" s="44">
        <v>2300025.15</v>
      </c>
      <c r="H147" s="49">
        <f t="shared" si="14"/>
        <v>69.619273007177654</v>
      </c>
      <c r="I147" s="44">
        <v>811000</v>
      </c>
      <c r="J147" s="44">
        <f>J148+J149+J150+J152</f>
        <v>429500</v>
      </c>
      <c r="K147" s="44">
        <v>450477.22</v>
      </c>
      <c r="L147" s="49">
        <f>K147/J147%</f>
        <v>104.88410244470313</v>
      </c>
      <c r="M147" s="44">
        <f t="shared" si="15"/>
        <v>5653600</v>
      </c>
      <c r="N147" s="44">
        <f t="shared" si="16"/>
        <v>3733219</v>
      </c>
      <c r="O147" s="69">
        <f t="shared" si="17"/>
        <v>2750502.37</v>
      </c>
      <c r="P147" s="70">
        <f t="shared" si="18"/>
        <v>73.676426965575814</v>
      </c>
      <c r="Q147" s="30"/>
    </row>
    <row r="148" spans="1:17" ht="63.75">
      <c r="A148" s="30">
        <f t="shared" si="13"/>
        <v>135</v>
      </c>
      <c r="B148" s="31" t="s">
        <v>286</v>
      </c>
      <c r="C148" s="32" t="s">
        <v>239</v>
      </c>
      <c r="D148" s="33" t="s">
        <v>287</v>
      </c>
      <c r="E148" s="44">
        <v>4111700</v>
      </c>
      <c r="F148" s="44">
        <v>2250550</v>
      </c>
      <c r="G148" s="44">
        <v>2005759.64</v>
      </c>
      <c r="H148" s="49">
        <f t="shared" si="14"/>
        <v>89.123087245340017</v>
      </c>
      <c r="I148" s="44">
        <v>763000</v>
      </c>
      <c r="J148" s="44">
        <v>381500</v>
      </c>
      <c r="K148" s="44">
        <v>444500.62</v>
      </c>
      <c r="L148" s="49">
        <f>K148/J148%</f>
        <v>116.51392398427261</v>
      </c>
      <c r="M148" s="44">
        <f t="shared" si="15"/>
        <v>4874700</v>
      </c>
      <c r="N148" s="44">
        <f t="shared" si="16"/>
        <v>2632050</v>
      </c>
      <c r="O148" s="69">
        <f t="shared" si="17"/>
        <v>2450260.2599999998</v>
      </c>
      <c r="P148" s="70">
        <f t="shared" si="18"/>
        <v>93.093226192511537</v>
      </c>
      <c r="Q148" s="30"/>
    </row>
    <row r="149" spans="1:17" ht="32.25">
      <c r="A149" s="30">
        <f t="shared" si="13"/>
        <v>136</v>
      </c>
      <c r="B149" s="31" t="s">
        <v>288</v>
      </c>
      <c r="C149" s="32" t="s">
        <v>236</v>
      </c>
      <c r="D149" s="33" t="s">
        <v>289</v>
      </c>
      <c r="E149" s="44">
        <v>730900</v>
      </c>
      <c r="F149" s="44">
        <v>365309</v>
      </c>
      <c r="G149" s="44">
        <v>294265.51</v>
      </c>
      <c r="H149" s="49">
        <f t="shared" si="14"/>
        <v>80.55249391610937</v>
      </c>
      <c r="I149" s="44">
        <v>48000</v>
      </c>
      <c r="J149" s="44">
        <v>48000</v>
      </c>
      <c r="K149" s="44">
        <v>5976.6</v>
      </c>
      <c r="L149" s="49">
        <f>K149/J149%</f>
        <v>12.45125</v>
      </c>
      <c r="M149" s="44">
        <f t="shared" si="15"/>
        <v>778900</v>
      </c>
      <c r="N149" s="44">
        <f t="shared" si="16"/>
        <v>413309</v>
      </c>
      <c r="O149" s="69">
        <f t="shared" si="17"/>
        <v>300242.11</v>
      </c>
      <c r="P149" s="70">
        <f t="shared" si="18"/>
        <v>72.643496754244396</v>
      </c>
      <c r="Q149" s="30"/>
    </row>
    <row r="150" spans="1:17" ht="32.25">
      <c r="A150" s="30">
        <f t="shared" si="13"/>
        <v>137</v>
      </c>
      <c r="B150" s="31" t="s">
        <v>290</v>
      </c>
      <c r="C150" s="32" t="s">
        <v>10</v>
      </c>
      <c r="D150" s="33" t="s">
        <v>291</v>
      </c>
      <c r="E150" s="44">
        <v>1314962</v>
      </c>
      <c r="F150" s="44">
        <f>F151</f>
        <v>687860</v>
      </c>
      <c r="G150" s="44">
        <v>587806.67000000004</v>
      </c>
      <c r="H150" s="49">
        <f t="shared" si="14"/>
        <v>85.45440496612683</v>
      </c>
      <c r="I150" s="44">
        <v>0</v>
      </c>
      <c r="J150" s="44">
        <v>0</v>
      </c>
      <c r="K150" s="44">
        <v>0</v>
      </c>
      <c r="L150" s="49">
        <v>0</v>
      </c>
      <c r="M150" s="44">
        <f t="shared" si="15"/>
        <v>1314962</v>
      </c>
      <c r="N150" s="44">
        <f t="shared" si="16"/>
        <v>687860</v>
      </c>
      <c r="O150" s="69">
        <f t="shared" si="17"/>
        <v>587806.67000000004</v>
      </c>
      <c r="P150" s="70">
        <f t="shared" si="18"/>
        <v>85.45440496612683</v>
      </c>
      <c r="Q150" s="30"/>
    </row>
    <row r="151" spans="1:17" ht="32.25">
      <c r="A151" s="30">
        <f t="shared" si="13"/>
        <v>138</v>
      </c>
      <c r="B151" s="31" t="s">
        <v>292</v>
      </c>
      <c r="C151" s="32" t="s">
        <v>293</v>
      </c>
      <c r="D151" s="33" t="s">
        <v>294</v>
      </c>
      <c r="E151" s="44">
        <v>1314962</v>
      </c>
      <c r="F151" s="44">
        <v>687860</v>
      </c>
      <c r="G151" s="44">
        <v>587806.67000000004</v>
      </c>
      <c r="H151" s="49">
        <f t="shared" si="14"/>
        <v>85.45440496612683</v>
      </c>
      <c r="I151" s="44">
        <v>0</v>
      </c>
      <c r="J151" s="44">
        <v>0</v>
      </c>
      <c r="K151" s="44">
        <v>0</v>
      </c>
      <c r="L151" s="49">
        <v>0</v>
      </c>
      <c r="M151" s="44">
        <f t="shared" si="15"/>
        <v>1314962</v>
      </c>
      <c r="N151" s="44">
        <f t="shared" si="16"/>
        <v>687860</v>
      </c>
      <c r="O151" s="69">
        <f t="shared" si="17"/>
        <v>587806.67000000004</v>
      </c>
      <c r="P151" s="70">
        <f t="shared" si="18"/>
        <v>85.45440496612683</v>
      </c>
      <c r="Q151" s="30"/>
    </row>
    <row r="152" spans="1:17" ht="63.75">
      <c r="A152" s="30">
        <f t="shared" si="13"/>
        <v>139</v>
      </c>
      <c r="B152" s="31" t="s">
        <v>295</v>
      </c>
      <c r="C152" s="32" t="s">
        <v>293</v>
      </c>
      <c r="D152" s="33" t="s">
        <v>296</v>
      </c>
      <c r="E152" s="44">
        <v>199000</v>
      </c>
      <c r="F152" s="44">
        <v>0</v>
      </c>
      <c r="G152" s="44">
        <v>0</v>
      </c>
      <c r="H152" s="49">
        <v>0</v>
      </c>
      <c r="I152" s="44">
        <v>0</v>
      </c>
      <c r="J152" s="44">
        <v>0</v>
      </c>
      <c r="K152" s="44">
        <v>0</v>
      </c>
      <c r="L152" s="49">
        <v>0</v>
      </c>
      <c r="M152" s="44">
        <f t="shared" si="15"/>
        <v>199000</v>
      </c>
      <c r="N152" s="44">
        <f t="shared" si="16"/>
        <v>0</v>
      </c>
      <c r="O152" s="69">
        <f t="shared" si="17"/>
        <v>0</v>
      </c>
      <c r="P152" s="70">
        <v>0</v>
      </c>
      <c r="Q152" s="30"/>
    </row>
    <row r="153" spans="1:17" ht="18.75">
      <c r="A153" s="30">
        <f t="shared" si="13"/>
        <v>140</v>
      </c>
      <c r="B153" s="31" t="s">
        <v>297</v>
      </c>
      <c r="C153" s="32" t="s">
        <v>10</v>
      </c>
      <c r="D153" s="33" t="s">
        <v>298</v>
      </c>
      <c r="E153" s="44">
        <v>705000</v>
      </c>
      <c r="F153" s="44">
        <f>F154</f>
        <v>466300</v>
      </c>
      <c r="G153" s="44">
        <v>466282.72</v>
      </c>
      <c r="H153" s="49">
        <f t="shared" si="14"/>
        <v>99.996294231181636</v>
      </c>
      <c r="I153" s="44">
        <v>0</v>
      </c>
      <c r="J153" s="44">
        <v>0</v>
      </c>
      <c r="K153" s="44">
        <v>5217.75</v>
      </c>
      <c r="L153" s="49">
        <v>0</v>
      </c>
      <c r="M153" s="44">
        <f t="shared" si="15"/>
        <v>705000</v>
      </c>
      <c r="N153" s="44">
        <f t="shared" si="16"/>
        <v>466300</v>
      </c>
      <c r="O153" s="69">
        <f t="shared" si="17"/>
        <v>471500.47</v>
      </c>
      <c r="P153" s="70">
        <f t="shared" si="18"/>
        <v>101.11526270641218</v>
      </c>
      <c r="Q153" s="30"/>
    </row>
    <row r="154" spans="1:17" ht="32.25">
      <c r="A154" s="30">
        <f t="shared" si="13"/>
        <v>141</v>
      </c>
      <c r="B154" s="31" t="s">
        <v>299</v>
      </c>
      <c r="C154" s="32" t="s">
        <v>242</v>
      </c>
      <c r="D154" s="33" t="s">
        <v>300</v>
      </c>
      <c r="E154" s="44">
        <v>705000</v>
      </c>
      <c r="F154" s="44">
        <v>466300</v>
      </c>
      <c r="G154" s="44">
        <v>466282.72</v>
      </c>
      <c r="H154" s="49">
        <f t="shared" si="14"/>
        <v>99.996294231181636</v>
      </c>
      <c r="I154" s="44">
        <v>0</v>
      </c>
      <c r="J154" s="44">
        <v>0</v>
      </c>
      <c r="K154" s="44">
        <v>5217.75</v>
      </c>
      <c r="L154" s="49">
        <v>0</v>
      </c>
      <c r="M154" s="44">
        <f t="shared" si="15"/>
        <v>705000</v>
      </c>
      <c r="N154" s="44">
        <f t="shared" si="16"/>
        <v>466300</v>
      </c>
      <c r="O154" s="69">
        <f t="shared" si="17"/>
        <v>471500.47</v>
      </c>
      <c r="P154" s="70">
        <f t="shared" si="18"/>
        <v>101.11526270641218</v>
      </c>
      <c r="Q154" s="30"/>
    </row>
    <row r="155" spans="1:17" ht="18.75">
      <c r="A155" s="30">
        <f t="shared" si="13"/>
        <v>142</v>
      </c>
      <c r="B155" s="75" t="s">
        <v>301</v>
      </c>
      <c r="C155" s="76" t="s">
        <v>10</v>
      </c>
      <c r="D155" s="77" t="s">
        <v>302</v>
      </c>
      <c r="E155" s="68">
        <v>9153358</v>
      </c>
      <c r="F155" s="68">
        <v>4898619</v>
      </c>
      <c r="G155" s="68">
        <v>4642288.49</v>
      </c>
      <c r="H155" s="49">
        <f t="shared" si="14"/>
        <v>94.767290332234452</v>
      </c>
      <c r="I155" s="68">
        <v>248080</v>
      </c>
      <c r="J155" s="68">
        <v>226780</v>
      </c>
      <c r="K155" s="68">
        <v>253341.42</v>
      </c>
      <c r="L155" s="49">
        <f>K155/J155%</f>
        <v>111.71241732075138</v>
      </c>
      <c r="M155" s="68">
        <f t="shared" si="15"/>
        <v>9401438</v>
      </c>
      <c r="N155" s="68">
        <f t="shared" si="16"/>
        <v>5125399</v>
      </c>
      <c r="O155" s="78">
        <f t="shared" si="17"/>
        <v>4895629.91</v>
      </c>
      <c r="P155" s="79">
        <f t="shared" si="18"/>
        <v>95.517049697008957</v>
      </c>
      <c r="Q155" s="30"/>
    </row>
    <row r="156" spans="1:17" ht="18.75">
      <c r="A156" s="30">
        <f t="shared" si="13"/>
        <v>143</v>
      </c>
      <c r="B156" s="31" t="s">
        <v>303</v>
      </c>
      <c r="C156" s="32" t="s">
        <v>304</v>
      </c>
      <c r="D156" s="33" t="s">
        <v>305</v>
      </c>
      <c r="E156" s="44">
        <v>2375169</v>
      </c>
      <c r="F156" s="44">
        <v>1264221</v>
      </c>
      <c r="G156" s="44">
        <v>1205092.42</v>
      </c>
      <c r="H156" s="49">
        <f t="shared" si="14"/>
        <v>95.322923760956357</v>
      </c>
      <c r="I156" s="44">
        <v>7600</v>
      </c>
      <c r="J156" s="44">
        <v>6800</v>
      </c>
      <c r="K156" s="44">
        <v>2650</v>
      </c>
      <c r="L156" s="49">
        <f>K156/J156%</f>
        <v>38.970588235294116</v>
      </c>
      <c r="M156" s="44">
        <f t="shared" si="15"/>
        <v>2382769</v>
      </c>
      <c r="N156" s="44">
        <f t="shared" si="16"/>
        <v>1271021</v>
      </c>
      <c r="O156" s="69">
        <f t="shared" si="17"/>
        <v>1207742.42</v>
      </c>
      <c r="P156" s="70">
        <f t="shared" si="18"/>
        <v>95.021437096633335</v>
      </c>
      <c r="Q156" s="30"/>
    </row>
    <row r="157" spans="1:17" ht="18.75">
      <c r="A157" s="30">
        <f t="shared" si="13"/>
        <v>144</v>
      </c>
      <c r="B157" s="31" t="s">
        <v>306</v>
      </c>
      <c r="C157" s="32" t="s">
        <v>304</v>
      </c>
      <c r="D157" s="33" t="s">
        <v>307</v>
      </c>
      <c r="E157" s="44">
        <v>230190</v>
      </c>
      <c r="F157" s="44">
        <v>130387</v>
      </c>
      <c r="G157" s="44">
        <v>122284.01</v>
      </c>
      <c r="H157" s="49">
        <f t="shared" si="14"/>
        <v>93.785431062912721</v>
      </c>
      <c r="I157" s="44">
        <v>0</v>
      </c>
      <c r="J157" s="44">
        <v>0</v>
      </c>
      <c r="K157" s="44">
        <v>0</v>
      </c>
      <c r="L157" s="49">
        <v>0</v>
      </c>
      <c r="M157" s="44">
        <f t="shared" si="15"/>
        <v>230190</v>
      </c>
      <c r="N157" s="44">
        <f t="shared" si="16"/>
        <v>130387</v>
      </c>
      <c r="O157" s="69">
        <f t="shared" si="17"/>
        <v>122284.01</v>
      </c>
      <c r="P157" s="70">
        <f t="shared" si="18"/>
        <v>93.785431062912721</v>
      </c>
      <c r="Q157" s="30"/>
    </row>
    <row r="158" spans="1:17" ht="48">
      <c r="A158" s="30">
        <f t="shared" si="13"/>
        <v>145</v>
      </c>
      <c r="B158" s="31" t="s">
        <v>308</v>
      </c>
      <c r="C158" s="32" t="s">
        <v>309</v>
      </c>
      <c r="D158" s="33" t="s">
        <v>310</v>
      </c>
      <c r="E158" s="44">
        <v>4682662</v>
      </c>
      <c r="F158" s="44">
        <v>2585888</v>
      </c>
      <c r="G158" s="44">
        <v>2402362.8199999998</v>
      </c>
      <c r="H158" s="49">
        <f t="shared" si="14"/>
        <v>92.902817910133763</v>
      </c>
      <c r="I158" s="44">
        <v>240480</v>
      </c>
      <c r="J158" s="44">
        <v>219980</v>
      </c>
      <c r="K158" s="44">
        <v>250691.42</v>
      </c>
      <c r="L158" s="49">
        <f>K158/J158%</f>
        <v>113.96100554595871</v>
      </c>
      <c r="M158" s="44">
        <f t="shared" si="15"/>
        <v>4923142</v>
      </c>
      <c r="N158" s="44">
        <f t="shared" si="16"/>
        <v>2805868</v>
      </c>
      <c r="O158" s="69">
        <f t="shared" si="17"/>
        <v>2653054.2399999998</v>
      </c>
      <c r="P158" s="70">
        <f t="shared" si="18"/>
        <v>94.553779436523726</v>
      </c>
      <c r="Q158" s="30"/>
    </row>
    <row r="159" spans="1:17" ht="32.25">
      <c r="A159" s="30">
        <f t="shared" si="13"/>
        <v>146</v>
      </c>
      <c r="B159" s="31" t="s">
        <v>311</v>
      </c>
      <c r="C159" s="32" t="s">
        <v>10</v>
      </c>
      <c r="D159" s="33" t="s">
        <v>312</v>
      </c>
      <c r="E159" s="44">
        <v>1865337</v>
      </c>
      <c r="F159" s="44">
        <f>F160+F161</f>
        <v>918123</v>
      </c>
      <c r="G159" s="44">
        <v>912549.24</v>
      </c>
      <c r="H159" s="49">
        <f t="shared" si="14"/>
        <v>99.392917942367205</v>
      </c>
      <c r="I159" s="44">
        <v>0</v>
      </c>
      <c r="J159" s="44">
        <v>0</v>
      </c>
      <c r="K159" s="44">
        <v>0</v>
      </c>
      <c r="L159" s="49">
        <v>0</v>
      </c>
      <c r="M159" s="44">
        <f t="shared" si="15"/>
        <v>1865337</v>
      </c>
      <c r="N159" s="44">
        <f t="shared" si="16"/>
        <v>918123</v>
      </c>
      <c r="O159" s="69">
        <f t="shared" si="17"/>
        <v>912549.24</v>
      </c>
      <c r="P159" s="70">
        <f t="shared" si="18"/>
        <v>99.392917942367205</v>
      </c>
      <c r="Q159" s="30"/>
    </row>
    <row r="160" spans="1:17" ht="32.25">
      <c r="A160" s="30">
        <f t="shared" si="13"/>
        <v>147</v>
      </c>
      <c r="B160" s="31" t="s">
        <v>313</v>
      </c>
      <c r="C160" s="32" t="s">
        <v>314</v>
      </c>
      <c r="D160" s="33" t="s">
        <v>315</v>
      </c>
      <c r="E160" s="44">
        <v>575437</v>
      </c>
      <c r="F160" s="44">
        <v>289653</v>
      </c>
      <c r="G160" s="44">
        <v>285090.68</v>
      </c>
      <c r="H160" s="49">
        <f t="shared" si="14"/>
        <v>98.424901520094721</v>
      </c>
      <c r="I160" s="44">
        <v>0</v>
      </c>
      <c r="J160" s="44">
        <v>0</v>
      </c>
      <c r="K160" s="44">
        <v>0</v>
      </c>
      <c r="L160" s="49">
        <v>0</v>
      </c>
      <c r="M160" s="44">
        <f t="shared" si="15"/>
        <v>575437</v>
      </c>
      <c r="N160" s="44">
        <f t="shared" si="16"/>
        <v>289653</v>
      </c>
      <c r="O160" s="69">
        <f t="shared" si="17"/>
        <v>285090.68</v>
      </c>
      <c r="P160" s="70">
        <f t="shared" si="18"/>
        <v>98.424901520094721</v>
      </c>
      <c r="Q160" s="30"/>
    </row>
    <row r="161" spans="1:17" ht="18.75">
      <c r="A161" s="30">
        <f t="shared" si="13"/>
        <v>148</v>
      </c>
      <c r="B161" s="31" t="s">
        <v>316</v>
      </c>
      <c r="C161" s="32" t="s">
        <v>314</v>
      </c>
      <c r="D161" s="33" t="s">
        <v>317</v>
      </c>
      <c r="E161" s="44">
        <v>1289900</v>
      </c>
      <c r="F161" s="44">
        <v>628470</v>
      </c>
      <c r="G161" s="44">
        <v>627458.56000000006</v>
      </c>
      <c r="H161" s="49">
        <f t="shared" si="14"/>
        <v>99.839063121549174</v>
      </c>
      <c r="I161" s="44">
        <v>0</v>
      </c>
      <c r="J161" s="44">
        <v>0</v>
      </c>
      <c r="K161" s="44">
        <v>0</v>
      </c>
      <c r="L161" s="49">
        <v>0</v>
      </c>
      <c r="M161" s="44">
        <f t="shared" si="15"/>
        <v>1289900</v>
      </c>
      <c r="N161" s="44">
        <f t="shared" si="16"/>
        <v>628470</v>
      </c>
      <c r="O161" s="69">
        <f t="shared" si="17"/>
        <v>627458.56000000006</v>
      </c>
      <c r="P161" s="70">
        <f t="shared" si="18"/>
        <v>99.839063121549174</v>
      </c>
      <c r="Q161" s="30"/>
    </row>
    <row r="162" spans="1:17" ht="18.75">
      <c r="A162" s="30">
        <f t="shared" si="13"/>
        <v>149</v>
      </c>
      <c r="B162" s="75" t="s">
        <v>318</v>
      </c>
      <c r="C162" s="76" t="s">
        <v>10</v>
      </c>
      <c r="D162" s="77" t="s">
        <v>319</v>
      </c>
      <c r="E162" s="68">
        <v>1953820</v>
      </c>
      <c r="F162" s="68">
        <v>1073518</v>
      </c>
      <c r="G162" s="68">
        <v>883328.33</v>
      </c>
      <c r="H162" s="49">
        <f t="shared" si="14"/>
        <v>82.283513643925858</v>
      </c>
      <c r="I162" s="68">
        <v>150000</v>
      </c>
      <c r="J162" s="68">
        <v>0</v>
      </c>
      <c r="K162" s="68">
        <v>0</v>
      </c>
      <c r="L162" s="49">
        <v>0</v>
      </c>
      <c r="M162" s="68">
        <f t="shared" si="15"/>
        <v>2103820</v>
      </c>
      <c r="N162" s="68">
        <f t="shared" si="16"/>
        <v>1073518</v>
      </c>
      <c r="O162" s="78">
        <f t="shared" si="17"/>
        <v>883328.33</v>
      </c>
      <c r="P162" s="79">
        <f t="shared" si="18"/>
        <v>82.283513643925858</v>
      </c>
      <c r="Q162" s="30"/>
    </row>
    <row r="163" spans="1:17" ht="18.75">
      <c r="A163" s="30">
        <f t="shared" si="13"/>
        <v>150</v>
      </c>
      <c r="B163" s="31" t="s">
        <v>320</v>
      </c>
      <c r="C163" s="32" t="s">
        <v>10</v>
      </c>
      <c r="D163" s="33" t="s">
        <v>321</v>
      </c>
      <c r="E163" s="44">
        <v>102200</v>
      </c>
      <c r="F163" s="44">
        <v>63300</v>
      </c>
      <c r="G163" s="44">
        <v>29810</v>
      </c>
      <c r="H163" s="49">
        <f t="shared" si="14"/>
        <v>47.093206951026858</v>
      </c>
      <c r="I163" s="44">
        <v>0</v>
      </c>
      <c r="J163" s="44">
        <v>0</v>
      </c>
      <c r="K163" s="44">
        <v>0</v>
      </c>
      <c r="L163" s="49">
        <v>0</v>
      </c>
      <c r="M163" s="44">
        <f t="shared" si="15"/>
        <v>102200</v>
      </c>
      <c r="N163" s="44">
        <f t="shared" si="16"/>
        <v>63300</v>
      </c>
      <c r="O163" s="69">
        <f t="shared" si="17"/>
        <v>29810</v>
      </c>
      <c r="P163" s="70">
        <f t="shared" si="18"/>
        <v>47.093206951026858</v>
      </c>
      <c r="Q163" s="30"/>
    </row>
    <row r="164" spans="1:17" ht="32.25">
      <c r="A164" s="30">
        <f t="shared" si="13"/>
        <v>151</v>
      </c>
      <c r="B164" s="31" t="s">
        <v>322</v>
      </c>
      <c r="C164" s="32" t="s">
        <v>323</v>
      </c>
      <c r="D164" s="33" t="s">
        <v>324</v>
      </c>
      <c r="E164" s="44">
        <v>102200</v>
      </c>
      <c r="F164" s="44">
        <v>63300</v>
      </c>
      <c r="G164" s="44">
        <v>29810</v>
      </c>
      <c r="H164" s="49">
        <f t="shared" si="14"/>
        <v>47.093206951026858</v>
      </c>
      <c r="I164" s="44">
        <v>0</v>
      </c>
      <c r="J164" s="44">
        <v>0</v>
      </c>
      <c r="K164" s="44">
        <v>0</v>
      </c>
      <c r="L164" s="49">
        <v>0</v>
      </c>
      <c r="M164" s="44">
        <f t="shared" si="15"/>
        <v>102200</v>
      </c>
      <c r="N164" s="44">
        <f t="shared" si="16"/>
        <v>63300</v>
      </c>
      <c r="O164" s="69">
        <f t="shared" si="17"/>
        <v>29810</v>
      </c>
      <c r="P164" s="70">
        <f t="shared" si="18"/>
        <v>47.093206951026858</v>
      </c>
      <c r="Q164" s="30"/>
    </row>
    <row r="165" spans="1:17" ht="18.75">
      <c r="A165" s="30">
        <f t="shared" si="13"/>
        <v>152</v>
      </c>
      <c r="B165" s="31" t="s">
        <v>325</v>
      </c>
      <c r="C165" s="32" t="s">
        <v>10</v>
      </c>
      <c r="D165" s="33" t="s">
        <v>326</v>
      </c>
      <c r="E165" s="44">
        <v>1516966</v>
      </c>
      <c r="F165" s="44">
        <v>870895</v>
      </c>
      <c r="G165" s="44">
        <v>764121.97</v>
      </c>
      <c r="H165" s="49">
        <f t="shared" si="14"/>
        <v>87.739850383800558</v>
      </c>
      <c r="I165" s="44">
        <v>35000</v>
      </c>
      <c r="J165" s="44">
        <v>0</v>
      </c>
      <c r="K165" s="44">
        <v>0</v>
      </c>
      <c r="L165" s="49">
        <v>0</v>
      </c>
      <c r="M165" s="44">
        <f t="shared" si="15"/>
        <v>1551966</v>
      </c>
      <c r="N165" s="44">
        <f t="shared" si="16"/>
        <v>870895</v>
      </c>
      <c r="O165" s="69">
        <f t="shared" si="17"/>
        <v>764121.97</v>
      </c>
      <c r="P165" s="70">
        <f t="shared" si="18"/>
        <v>87.739850383800558</v>
      </c>
      <c r="Q165" s="30"/>
    </row>
    <row r="166" spans="1:17" ht="32.25">
      <c r="A166" s="30">
        <f t="shared" si="13"/>
        <v>153</v>
      </c>
      <c r="B166" s="31" t="s">
        <v>327</v>
      </c>
      <c r="C166" s="32" t="s">
        <v>323</v>
      </c>
      <c r="D166" s="33" t="s">
        <v>328</v>
      </c>
      <c r="E166" s="44">
        <v>1516966</v>
      </c>
      <c r="F166" s="44">
        <v>870895</v>
      </c>
      <c r="G166" s="44">
        <v>764121.97</v>
      </c>
      <c r="H166" s="49">
        <f t="shared" si="14"/>
        <v>87.739850383800558</v>
      </c>
      <c r="I166" s="44">
        <v>35000</v>
      </c>
      <c r="J166" s="44">
        <v>0</v>
      </c>
      <c r="K166" s="44">
        <v>0</v>
      </c>
      <c r="L166" s="49">
        <v>0</v>
      </c>
      <c r="M166" s="44">
        <f t="shared" si="15"/>
        <v>1551966</v>
      </c>
      <c r="N166" s="44">
        <f t="shared" si="16"/>
        <v>870895</v>
      </c>
      <c r="O166" s="69">
        <f t="shared" si="17"/>
        <v>764121.97</v>
      </c>
      <c r="P166" s="70">
        <f t="shared" si="18"/>
        <v>87.739850383800558</v>
      </c>
      <c r="Q166" s="30"/>
    </row>
    <row r="167" spans="1:17" ht="18.75">
      <c r="A167" s="30">
        <f t="shared" si="13"/>
        <v>154</v>
      </c>
      <c r="B167" s="31" t="s">
        <v>329</v>
      </c>
      <c r="C167" s="32" t="s">
        <v>10</v>
      </c>
      <c r="D167" s="33" t="s">
        <v>330</v>
      </c>
      <c r="E167" s="44">
        <v>184654</v>
      </c>
      <c r="F167" s="44">
        <v>135443</v>
      </c>
      <c r="G167" s="44">
        <v>85516.36</v>
      </c>
      <c r="H167" s="49">
        <f t="shared" si="14"/>
        <v>63.138264805120969</v>
      </c>
      <c r="I167" s="44">
        <v>65000</v>
      </c>
      <c r="J167" s="44">
        <v>0</v>
      </c>
      <c r="K167" s="44">
        <v>0</v>
      </c>
      <c r="L167" s="49">
        <v>0</v>
      </c>
      <c r="M167" s="44">
        <f t="shared" si="15"/>
        <v>249654</v>
      </c>
      <c r="N167" s="44">
        <f t="shared" si="16"/>
        <v>135443</v>
      </c>
      <c r="O167" s="69">
        <f t="shared" si="17"/>
        <v>85516.36</v>
      </c>
      <c r="P167" s="70">
        <f t="shared" si="18"/>
        <v>63.138264805120969</v>
      </c>
      <c r="Q167" s="30"/>
    </row>
    <row r="168" spans="1:17" ht="48">
      <c r="A168" s="30">
        <f t="shared" si="13"/>
        <v>155</v>
      </c>
      <c r="B168" s="31" t="s">
        <v>331</v>
      </c>
      <c r="C168" s="32" t="s">
        <v>323</v>
      </c>
      <c r="D168" s="33" t="s">
        <v>332</v>
      </c>
      <c r="E168" s="44">
        <v>184654</v>
      </c>
      <c r="F168" s="44">
        <v>135443</v>
      </c>
      <c r="G168" s="44">
        <v>85516.36</v>
      </c>
      <c r="H168" s="49">
        <f t="shared" si="14"/>
        <v>63.138264805120969</v>
      </c>
      <c r="I168" s="44">
        <v>65000</v>
      </c>
      <c r="J168" s="44">
        <v>0</v>
      </c>
      <c r="K168" s="44">
        <v>0</v>
      </c>
      <c r="L168" s="49">
        <v>0</v>
      </c>
      <c r="M168" s="44">
        <f t="shared" si="15"/>
        <v>249654</v>
      </c>
      <c r="N168" s="44">
        <f t="shared" si="16"/>
        <v>135443</v>
      </c>
      <c r="O168" s="69">
        <f t="shared" si="17"/>
        <v>85516.36</v>
      </c>
      <c r="P168" s="70">
        <f t="shared" si="18"/>
        <v>63.138264805120969</v>
      </c>
      <c r="Q168" s="30"/>
    </row>
    <row r="169" spans="1:17" ht="18.75">
      <c r="A169" s="30">
        <f t="shared" si="13"/>
        <v>156</v>
      </c>
      <c r="B169" s="31" t="s">
        <v>333</v>
      </c>
      <c r="C169" s="32" t="s">
        <v>10</v>
      </c>
      <c r="D169" s="33" t="s">
        <v>334</v>
      </c>
      <c r="E169" s="44">
        <v>150000</v>
      </c>
      <c r="F169" s="44">
        <v>3880</v>
      </c>
      <c r="G169" s="44">
        <v>3880</v>
      </c>
      <c r="H169" s="49">
        <f t="shared" si="14"/>
        <v>100.00000000000001</v>
      </c>
      <c r="I169" s="44">
        <v>50000</v>
      </c>
      <c r="J169" s="44">
        <v>0</v>
      </c>
      <c r="K169" s="44">
        <v>0</v>
      </c>
      <c r="L169" s="49">
        <v>0</v>
      </c>
      <c r="M169" s="44">
        <f t="shared" si="15"/>
        <v>200000</v>
      </c>
      <c r="N169" s="44">
        <f t="shared" si="16"/>
        <v>3880</v>
      </c>
      <c r="O169" s="69">
        <f t="shared" si="17"/>
        <v>3880</v>
      </c>
      <c r="P169" s="70">
        <f t="shared" si="18"/>
        <v>100.00000000000001</v>
      </c>
      <c r="Q169" s="30"/>
    </row>
    <row r="170" spans="1:17" ht="48">
      <c r="A170" s="30">
        <f t="shared" si="13"/>
        <v>157</v>
      </c>
      <c r="B170" s="31" t="s">
        <v>335</v>
      </c>
      <c r="C170" s="32" t="s">
        <v>323</v>
      </c>
      <c r="D170" s="33" t="s">
        <v>336</v>
      </c>
      <c r="E170" s="44">
        <v>150000</v>
      </c>
      <c r="F170" s="44">
        <v>3880</v>
      </c>
      <c r="G170" s="44">
        <v>3880</v>
      </c>
      <c r="H170" s="49">
        <f t="shared" si="14"/>
        <v>100.00000000000001</v>
      </c>
      <c r="I170" s="44">
        <v>50000</v>
      </c>
      <c r="J170" s="44">
        <v>0</v>
      </c>
      <c r="K170" s="44">
        <v>0</v>
      </c>
      <c r="L170" s="49">
        <v>0</v>
      </c>
      <c r="M170" s="44">
        <f t="shared" si="15"/>
        <v>200000</v>
      </c>
      <c r="N170" s="44">
        <f t="shared" si="16"/>
        <v>3880</v>
      </c>
      <c r="O170" s="69">
        <f t="shared" si="17"/>
        <v>3880</v>
      </c>
      <c r="P170" s="70">
        <f t="shared" si="18"/>
        <v>100.00000000000001</v>
      </c>
      <c r="Q170" s="30"/>
    </row>
    <row r="171" spans="1:17" ht="18.75">
      <c r="A171" s="30">
        <f t="shared" si="13"/>
        <v>158</v>
      </c>
      <c r="B171" s="75" t="s">
        <v>337</v>
      </c>
      <c r="C171" s="76" t="s">
        <v>10</v>
      </c>
      <c r="D171" s="77" t="s">
        <v>338</v>
      </c>
      <c r="E171" s="68">
        <v>5547659</v>
      </c>
      <c r="F171" s="68">
        <v>2978602</v>
      </c>
      <c r="G171" s="68">
        <v>2977684.57</v>
      </c>
      <c r="H171" s="49">
        <f t="shared" si="14"/>
        <v>99.969199308937547</v>
      </c>
      <c r="I171" s="68">
        <v>2495938</v>
      </c>
      <c r="J171" s="68">
        <v>1289938</v>
      </c>
      <c r="K171" s="68">
        <v>478534.44</v>
      </c>
      <c r="L171" s="49">
        <f>K171/J171%</f>
        <v>37.097476002722615</v>
      </c>
      <c r="M171" s="68">
        <f t="shared" si="15"/>
        <v>8043597</v>
      </c>
      <c r="N171" s="68">
        <f t="shared" si="16"/>
        <v>4268540</v>
      </c>
      <c r="O171" s="78">
        <f t="shared" si="17"/>
        <v>3456219.01</v>
      </c>
      <c r="P171" s="79">
        <f t="shared" si="18"/>
        <v>80.969582339629</v>
      </c>
      <c r="Q171" s="30"/>
    </row>
    <row r="172" spans="1:17" ht="32.25">
      <c r="A172" s="30">
        <f t="shared" si="13"/>
        <v>159</v>
      </c>
      <c r="B172" s="31" t="s">
        <v>339</v>
      </c>
      <c r="C172" s="32" t="s">
        <v>10</v>
      </c>
      <c r="D172" s="33" t="s">
        <v>340</v>
      </c>
      <c r="E172" s="44">
        <v>0</v>
      </c>
      <c r="F172" s="44">
        <v>0</v>
      </c>
      <c r="G172" s="44">
        <v>0</v>
      </c>
      <c r="H172" s="49">
        <v>0</v>
      </c>
      <c r="I172" s="44">
        <v>88193</v>
      </c>
      <c r="J172" s="44">
        <f>J173+J174</f>
        <v>88193</v>
      </c>
      <c r="K172" s="44">
        <v>135876.57</v>
      </c>
      <c r="L172" s="49">
        <f>K172/J172%</f>
        <v>154.06729559035298</v>
      </c>
      <c r="M172" s="44">
        <f t="shared" si="15"/>
        <v>88193</v>
      </c>
      <c r="N172" s="44">
        <f t="shared" si="16"/>
        <v>88193</v>
      </c>
      <c r="O172" s="69">
        <f t="shared" si="17"/>
        <v>135876.57</v>
      </c>
      <c r="P172" s="70">
        <f t="shared" si="18"/>
        <v>154.06729559035298</v>
      </c>
      <c r="Q172" s="30"/>
    </row>
    <row r="173" spans="1:17" ht="32.25">
      <c r="A173" s="30">
        <f t="shared" si="13"/>
        <v>160</v>
      </c>
      <c r="B173" s="31" t="s">
        <v>341</v>
      </c>
      <c r="C173" s="32" t="s">
        <v>342</v>
      </c>
      <c r="D173" s="33" t="s">
        <v>343</v>
      </c>
      <c r="E173" s="44">
        <v>0</v>
      </c>
      <c r="F173" s="44">
        <v>0</v>
      </c>
      <c r="G173" s="44">
        <v>0</v>
      </c>
      <c r="H173" s="49">
        <v>0</v>
      </c>
      <c r="I173" s="44">
        <v>88193</v>
      </c>
      <c r="J173" s="44">
        <v>88193</v>
      </c>
      <c r="K173" s="44">
        <v>88193</v>
      </c>
      <c r="L173" s="49">
        <f>K173/J173%</f>
        <v>100</v>
      </c>
      <c r="M173" s="44">
        <f t="shared" si="15"/>
        <v>88193</v>
      </c>
      <c r="N173" s="44">
        <f t="shared" si="16"/>
        <v>88193</v>
      </c>
      <c r="O173" s="69">
        <f t="shared" si="17"/>
        <v>88193</v>
      </c>
      <c r="P173" s="70">
        <f t="shared" si="18"/>
        <v>100</v>
      </c>
      <c r="Q173" s="30"/>
    </row>
    <row r="174" spans="1:17" ht="32.25">
      <c r="A174" s="30">
        <f t="shared" si="13"/>
        <v>161</v>
      </c>
      <c r="B174" s="31" t="s">
        <v>344</v>
      </c>
      <c r="C174" s="32" t="s">
        <v>342</v>
      </c>
      <c r="D174" s="33" t="s">
        <v>345</v>
      </c>
      <c r="E174" s="44">
        <v>0</v>
      </c>
      <c r="F174" s="44">
        <v>0</v>
      </c>
      <c r="G174" s="44">
        <v>0</v>
      </c>
      <c r="H174" s="49">
        <v>0</v>
      </c>
      <c r="I174" s="44" t="s">
        <v>527</v>
      </c>
      <c r="J174" s="44">
        <v>0</v>
      </c>
      <c r="K174" s="44">
        <v>47683.57</v>
      </c>
      <c r="L174" s="49">
        <v>0</v>
      </c>
      <c r="M174" s="44" t="e">
        <f t="shared" si="15"/>
        <v>#VALUE!</v>
      </c>
      <c r="N174" s="44">
        <f t="shared" si="16"/>
        <v>0</v>
      </c>
      <c r="O174" s="69">
        <f t="shared" si="17"/>
        <v>47683.57</v>
      </c>
      <c r="P174" s="70">
        <v>0</v>
      </c>
      <c r="Q174" s="30"/>
    </row>
    <row r="175" spans="1:17" ht="18.75">
      <c r="A175" s="30">
        <f t="shared" si="13"/>
        <v>162</v>
      </c>
      <c r="B175" s="31" t="s">
        <v>346</v>
      </c>
      <c r="C175" s="32" t="s">
        <v>342</v>
      </c>
      <c r="D175" s="33" t="s">
        <v>347</v>
      </c>
      <c r="E175" s="44">
        <v>5547659</v>
      </c>
      <c r="F175" s="44">
        <v>2978602</v>
      </c>
      <c r="G175" s="44">
        <v>2977684.57</v>
      </c>
      <c r="H175" s="49">
        <f t="shared" si="14"/>
        <v>99.969199308937547</v>
      </c>
      <c r="I175" s="44">
        <v>2087745</v>
      </c>
      <c r="J175" s="44">
        <v>896902</v>
      </c>
      <c r="K175" s="44">
        <v>342657.87</v>
      </c>
      <c r="L175" s="49">
        <f>K175/J175%</f>
        <v>38.20460540839467</v>
      </c>
      <c r="M175" s="44">
        <f t="shared" si="15"/>
        <v>7635404</v>
      </c>
      <c r="N175" s="44">
        <f t="shared" si="16"/>
        <v>3875504</v>
      </c>
      <c r="O175" s="69">
        <f t="shared" si="17"/>
        <v>3320342.44</v>
      </c>
      <c r="P175" s="70">
        <f t="shared" si="18"/>
        <v>85.675113223983246</v>
      </c>
      <c r="Q175" s="30"/>
    </row>
    <row r="176" spans="1:17" ht="32.25">
      <c r="A176" s="30">
        <f t="shared" si="13"/>
        <v>163</v>
      </c>
      <c r="B176" s="31" t="s">
        <v>348</v>
      </c>
      <c r="C176" s="32" t="s">
        <v>10</v>
      </c>
      <c r="D176" s="33" t="s">
        <v>349</v>
      </c>
      <c r="E176" s="44">
        <v>0</v>
      </c>
      <c r="F176" s="44">
        <v>0</v>
      </c>
      <c r="G176" s="44">
        <v>0</v>
      </c>
      <c r="H176" s="49">
        <v>0</v>
      </c>
      <c r="I176" s="44">
        <v>320000</v>
      </c>
      <c r="J176" s="44">
        <v>304843</v>
      </c>
      <c r="K176" s="44">
        <v>0</v>
      </c>
      <c r="L176" s="49">
        <f>K176/J176%</f>
        <v>0</v>
      </c>
      <c r="M176" s="44">
        <f t="shared" si="15"/>
        <v>320000</v>
      </c>
      <c r="N176" s="44">
        <f t="shared" si="16"/>
        <v>304843</v>
      </c>
      <c r="O176" s="69">
        <f t="shared" si="17"/>
        <v>0</v>
      </c>
      <c r="P176" s="70">
        <f t="shared" si="18"/>
        <v>0</v>
      </c>
      <c r="Q176" s="30"/>
    </row>
    <row r="177" spans="1:17" ht="95.25">
      <c r="A177" s="30">
        <f t="shared" si="13"/>
        <v>164</v>
      </c>
      <c r="B177" s="31" t="s">
        <v>350</v>
      </c>
      <c r="C177" s="32" t="s">
        <v>351</v>
      </c>
      <c r="D177" s="33" t="s">
        <v>352</v>
      </c>
      <c r="E177" s="44">
        <v>0</v>
      </c>
      <c r="F177" s="44">
        <v>0</v>
      </c>
      <c r="G177" s="44">
        <v>0</v>
      </c>
      <c r="H177" s="49">
        <v>0</v>
      </c>
      <c r="I177" s="44">
        <v>320000</v>
      </c>
      <c r="J177" s="44">
        <v>304843</v>
      </c>
      <c r="K177" s="44">
        <v>0</v>
      </c>
      <c r="L177" s="49">
        <f>K177/J177%</f>
        <v>0</v>
      </c>
      <c r="M177" s="44">
        <f t="shared" si="15"/>
        <v>320000</v>
      </c>
      <c r="N177" s="44">
        <f t="shared" si="16"/>
        <v>304843</v>
      </c>
      <c r="O177" s="69">
        <f t="shared" si="17"/>
        <v>0</v>
      </c>
      <c r="P177" s="70">
        <f t="shared" si="18"/>
        <v>0</v>
      </c>
      <c r="Q177" s="30"/>
    </row>
    <row r="178" spans="1:17" ht="18.75">
      <c r="A178" s="30">
        <f t="shared" si="13"/>
        <v>165</v>
      </c>
      <c r="B178" s="75" t="s">
        <v>353</v>
      </c>
      <c r="C178" s="76" t="s">
        <v>10</v>
      </c>
      <c r="D178" s="77" t="s">
        <v>354</v>
      </c>
      <c r="E178" s="68">
        <v>3201125</v>
      </c>
      <c r="F178" s="68">
        <v>1825485</v>
      </c>
      <c r="G178" s="68">
        <v>1817992.45</v>
      </c>
      <c r="H178" s="49">
        <f t="shared" si="14"/>
        <v>99.589558391331622</v>
      </c>
      <c r="I178" s="68">
        <v>36045090</v>
      </c>
      <c r="J178" s="68">
        <v>12380016</v>
      </c>
      <c r="K178" s="68">
        <v>1751689.51</v>
      </c>
      <c r="L178" s="49">
        <f t="shared" ref="L178:L240" si="19">K178/J178%</f>
        <v>14.149331551752438</v>
      </c>
      <c r="M178" s="68">
        <f t="shared" si="15"/>
        <v>39246215</v>
      </c>
      <c r="N178" s="68">
        <f t="shared" si="16"/>
        <v>14205501</v>
      </c>
      <c r="O178" s="78">
        <f t="shared" si="17"/>
        <v>3569681.96</v>
      </c>
      <c r="P178" s="79">
        <f t="shared" si="18"/>
        <v>25.128870569225256</v>
      </c>
      <c r="Q178" s="30"/>
    </row>
    <row r="179" spans="1:17" ht="32.25">
      <c r="A179" s="30">
        <f t="shared" si="13"/>
        <v>166</v>
      </c>
      <c r="B179" s="31" t="s">
        <v>355</v>
      </c>
      <c r="C179" s="32" t="s">
        <v>10</v>
      </c>
      <c r="D179" s="33" t="s">
        <v>356</v>
      </c>
      <c r="E179" s="44">
        <v>1083500</v>
      </c>
      <c r="F179" s="44">
        <v>484528</v>
      </c>
      <c r="G179" s="44">
        <v>477708.27</v>
      </c>
      <c r="H179" s="49">
        <f t="shared" si="14"/>
        <v>98.592500330218286</v>
      </c>
      <c r="I179" s="44">
        <v>386440</v>
      </c>
      <c r="J179" s="44">
        <f>J180+J181</f>
        <v>376384</v>
      </c>
      <c r="K179" s="44">
        <v>341018</v>
      </c>
      <c r="L179" s="49">
        <f t="shared" si="19"/>
        <v>90.603745111375616</v>
      </c>
      <c r="M179" s="44">
        <f t="shared" si="15"/>
        <v>1469940</v>
      </c>
      <c r="N179" s="44">
        <f t="shared" si="16"/>
        <v>860912</v>
      </c>
      <c r="O179" s="69">
        <f t="shared" si="17"/>
        <v>818726.27</v>
      </c>
      <c r="P179" s="70">
        <f t="shared" si="18"/>
        <v>95.099878965562098</v>
      </c>
      <c r="Q179" s="30"/>
    </row>
    <row r="180" spans="1:17" ht="18.75">
      <c r="A180" s="30">
        <f t="shared" si="13"/>
        <v>167</v>
      </c>
      <c r="B180" s="31" t="s">
        <v>357</v>
      </c>
      <c r="C180" s="32" t="s">
        <v>358</v>
      </c>
      <c r="D180" s="33" t="s">
        <v>359</v>
      </c>
      <c r="E180" s="44">
        <v>1083500</v>
      </c>
      <c r="F180" s="44">
        <v>484528</v>
      </c>
      <c r="G180" s="44">
        <v>477708.27</v>
      </c>
      <c r="H180" s="49">
        <f t="shared" si="14"/>
        <v>98.592500330218286</v>
      </c>
      <c r="I180" s="44">
        <v>112056</v>
      </c>
      <c r="J180" s="44">
        <v>102000</v>
      </c>
      <c r="K180" s="44">
        <v>66634</v>
      </c>
      <c r="L180" s="49">
        <f t="shared" si="19"/>
        <v>65.327450980392157</v>
      </c>
      <c r="M180" s="44">
        <f t="shared" si="15"/>
        <v>1195556</v>
      </c>
      <c r="N180" s="44">
        <f t="shared" si="16"/>
        <v>586528</v>
      </c>
      <c r="O180" s="69">
        <f t="shared" si="17"/>
        <v>544342.27</v>
      </c>
      <c r="P180" s="70">
        <f t="shared" si="18"/>
        <v>92.807550534671833</v>
      </c>
      <c r="Q180" s="30"/>
    </row>
    <row r="181" spans="1:17" ht="32.25">
      <c r="A181" s="30">
        <f t="shared" si="13"/>
        <v>168</v>
      </c>
      <c r="B181" s="31" t="s">
        <v>360</v>
      </c>
      <c r="C181" s="32" t="s">
        <v>361</v>
      </c>
      <c r="D181" s="33" t="s">
        <v>362</v>
      </c>
      <c r="E181" s="44">
        <v>0</v>
      </c>
      <c r="F181" s="44">
        <v>0</v>
      </c>
      <c r="G181" s="44">
        <v>0</v>
      </c>
      <c r="H181" s="49">
        <v>0</v>
      </c>
      <c r="I181" s="44">
        <v>274384</v>
      </c>
      <c r="J181" s="44">
        <v>274384</v>
      </c>
      <c r="K181" s="44">
        <v>274384</v>
      </c>
      <c r="L181" s="49">
        <f t="shared" si="19"/>
        <v>100</v>
      </c>
      <c r="M181" s="44">
        <f t="shared" si="15"/>
        <v>274384</v>
      </c>
      <c r="N181" s="44">
        <f t="shared" si="16"/>
        <v>274384</v>
      </c>
      <c r="O181" s="69">
        <f t="shared" si="17"/>
        <v>274384</v>
      </c>
      <c r="P181" s="70">
        <f t="shared" si="18"/>
        <v>100</v>
      </c>
      <c r="Q181" s="30"/>
    </row>
    <row r="182" spans="1:17" ht="18.75">
      <c r="A182" s="30">
        <f t="shared" si="13"/>
        <v>169</v>
      </c>
      <c r="B182" s="31" t="s">
        <v>363</v>
      </c>
      <c r="C182" s="32" t="s">
        <v>10</v>
      </c>
      <c r="D182" s="33" t="s">
        <v>364</v>
      </c>
      <c r="E182" s="44">
        <v>0</v>
      </c>
      <c r="F182" s="44">
        <v>0</v>
      </c>
      <c r="G182" s="44">
        <v>0</v>
      </c>
      <c r="H182" s="49">
        <v>0</v>
      </c>
      <c r="I182" s="44">
        <v>19958650</v>
      </c>
      <c r="J182" s="44">
        <f>J183+J184+J187+J188+J189</f>
        <v>7477069</v>
      </c>
      <c r="K182" s="44">
        <v>848423.26</v>
      </c>
      <c r="L182" s="49">
        <f t="shared" si="19"/>
        <v>11.347003217437207</v>
      </c>
      <c r="M182" s="44">
        <f t="shared" si="15"/>
        <v>19958650</v>
      </c>
      <c r="N182" s="44">
        <f t="shared" si="16"/>
        <v>7477069</v>
      </c>
      <c r="O182" s="69">
        <f t="shared" si="17"/>
        <v>848423.26</v>
      </c>
      <c r="P182" s="70">
        <f t="shared" si="18"/>
        <v>11.347003217437207</v>
      </c>
      <c r="Q182" s="30"/>
    </row>
    <row r="183" spans="1:17" ht="32.25">
      <c r="A183" s="30">
        <f t="shared" si="13"/>
        <v>170</v>
      </c>
      <c r="B183" s="31" t="s">
        <v>365</v>
      </c>
      <c r="C183" s="32" t="s">
        <v>366</v>
      </c>
      <c r="D183" s="33" t="s">
        <v>367</v>
      </c>
      <c r="E183" s="44">
        <v>0</v>
      </c>
      <c r="F183" s="44">
        <v>0</v>
      </c>
      <c r="G183" s="44">
        <v>0</v>
      </c>
      <c r="H183" s="49">
        <v>0</v>
      </c>
      <c r="I183" s="44">
        <v>60000</v>
      </c>
      <c r="J183" s="44">
        <v>60000</v>
      </c>
      <c r="K183" s="44">
        <v>0</v>
      </c>
      <c r="L183" s="49">
        <f t="shared" si="19"/>
        <v>0</v>
      </c>
      <c r="M183" s="44">
        <f t="shared" si="15"/>
        <v>60000</v>
      </c>
      <c r="N183" s="44">
        <f t="shared" si="16"/>
        <v>60000</v>
      </c>
      <c r="O183" s="69">
        <f t="shared" si="17"/>
        <v>0</v>
      </c>
      <c r="P183" s="70">
        <f t="shared" si="18"/>
        <v>0</v>
      </c>
      <c r="Q183" s="30"/>
    </row>
    <row r="184" spans="1:17" ht="32.25">
      <c r="A184" s="30">
        <f t="shared" si="13"/>
        <v>171</v>
      </c>
      <c r="B184" s="31" t="s">
        <v>368</v>
      </c>
      <c r="C184" s="32" t="s">
        <v>10</v>
      </c>
      <c r="D184" s="33" t="s">
        <v>369</v>
      </c>
      <c r="E184" s="44">
        <v>0</v>
      </c>
      <c r="F184" s="44">
        <v>0</v>
      </c>
      <c r="G184" s="44">
        <v>0</v>
      </c>
      <c r="H184" s="49">
        <v>0</v>
      </c>
      <c r="I184" s="44">
        <v>1290510</v>
      </c>
      <c r="J184" s="44">
        <f>J185+J186</f>
        <v>20000</v>
      </c>
      <c r="K184" s="44">
        <v>0</v>
      </c>
      <c r="L184" s="49">
        <f t="shared" si="19"/>
        <v>0</v>
      </c>
      <c r="M184" s="44">
        <f t="shared" si="15"/>
        <v>1290510</v>
      </c>
      <c r="N184" s="44">
        <f t="shared" si="16"/>
        <v>20000</v>
      </c>
      <c r="O184" s="69">
        <f t="shared" si="17"/>
        <v>0</v>
      </c>
      <c r="P184" s="70">
        <f t="shared" si="18"/>
        <v>0</v>
      </c>
      <c r="Q184" s="30"/>
    </row>
    <row r="185" spans="1:17" ht="18.75">
      <c r="A185" s="30">
        <f t="shared" si="13"/>
        <v>172</v>
      </c>
      <c r="B185" s="31" t="s">
        <v>370</v>
      </c>
      <c r="C185" s="32" t="s">
        <v>366</v>
      </c>
      <c r="D185" s="33" t="s">
        <v>371</v>
      </c>
      <c r="E185" s="44">
        <v>0</v>
      </c>
      <c r="F185" s="44">
        <v>0</v>
      </c>
      <c r="G185" s="44">
        <v>0</v>
      </c>
      <c r="H185" s="49">
        <v>0</v>
      </c>
      <c r="I185" s="44">
        <v>26490</v>
      </c>
      <c r="J185" s="44">
        <v>20000</v>
      </c>
      <c r="K185" s="44">
        <v>0</v>
      </c>
      <c r="L185" s="49">
        <f t="shared" si="19"/>
        <v>0</v>
      </c>
      <c r="M185" s="44">
        <f t="shared" si="15"/>
        <v>26490</v>
      </c>
      <c r="N185" s="44">
        <f t="shared" si="16"/>
        <v>20000</v>
      </c>
      <c r="O185" s="69">
        <f t="shared" si="17"/>
        <v>0</v>
      </c>
      <c r="P185" s="70">
        <f t="shared" si="18"/>
        <v>0</v>
      </c>
      <c r="Q185" s="30"/>
    </row>
    <row r="186" spans="1:17" ht="32.25">
      <c r="A186" s="30">
        <f t="shared" si="13"/>
        <v>173</v>
      </c>
      <c r="B186" s="31" t="s">
        <v>372</v>
      </c>
      <c r="C186" s="32" t="s">
        <v>366</v>
      </c>
      <c r="D186" s="33" t="s">
        <v>373</v>
      </c>
      <c r="E186" s="44">
        <v>0</v>
      </c>
      <c r="F186" s="44">
        <v>0</v>
      </c>
      <c r="G186" s="44">
        <v>0</v>
      </c>
      <c r="H186" s="49">
        <v>0</v>
      </c>
      <c r="I186" s="44">
        <v>1264020</v>
      </c>
      <c r="J186" s="44">
        <v>0</v>
      </c>
      <c r="K186" s="44">
        <v>0</v>
      </c>
      <c r="L186" s="49">
        <v>0</v>
      </c>
      <c r="M186" s="44">
        <f t="shared" si="15"/>
        <v>1264020</v>
      </c>
      <c r="N186" s="44">
        <f t="shared" si="16"/>
        <v>0</v>
      </c>
      <c r="O186" s="69">
        <f t="shared" si="17"/>
        <v>0</v>
      </c>
      <c r="P186" s="70">
        <v>0</v>
      </c>
      <c r="Q186" s="30"/>
    </row>
    <row r="187" spans="1:17" ht="18.75">
      <c r="A187" s="30">
        <f t="shared" si="13"/>
        <v>174</v>
      </c>
      <c r="B187" s="31" t="s">
        <v>374</v>
      </c>
      <c r="C187" s="32" t="s">
        <v>366</v>
      </c>
      <c r="D187" s="33" t="s">
        <v>375</v>
      </c>
      <c r="E187" s="44">
        <v>0</v>
      </c>
      <c r="F187" s="44">
        <v>0</v>
      </c>
      <c r="G187" s="44">
        <v>0</v>
      </c>
      <c r="H187" s="49">
        <v>0</v>
      </c>
      <c r="I187" s="44">
        <v>335000</v>
      </c>
      <c r="J187" s="44">
        <v>335000</v>
      </c>
      <c r="K187" s="44">
        <v>0</v>
      </c>
      <c r="L187" s="49">
        <f t="shared" si="19"/>
        <v>0</v>
      </c>
      <c r="M187" s="44">
        <f t="shared" si="15"/>
        <v>335000</v>
      </c>
      <c r="N187" s="44">
        <f t="shared" si="16"/>
        <v>335000</v>
      </c>
      <c r="O187" s="69">
        <f t="shared" si="17"/>
        <v>0</v>
      </c>
      <c r="P187" s="70">
        <f t="shared" si="18"/>
        <v>0</v>
      </c>
      <c r="Q187" s="30"/>
    </row>
    <row r="188" spans="1:17" ht="32.25">
      <c r="A188" s="30">
        <f t="shared" si="13"/>
        <v>175</v>
      </c>
      <c r="B188" s="31" t="s">
        <v>376</v>
      </c>
      <c r="C188" s="32" t="s">
        <v>366</v>
      </c>
      <c r="D188" s="33" t="s">
        <v>377</v>
      </c>
      <c r="E188" s="44">
        <v>0</v>
      </c>
      <c r="F188" s="44">
        <v>0</v>
      </c>
      <c r="G188" s="44">
        <v>0</v>
      </c>
      <c r="H188" s="49">
        <v>0</v>
      </c>
      <c r="I188" s="44">
        <v>416500</v>
      </c>
      <c r="J188" s="44">
        <v>151729</v>
      </c>
      <c r="K188" s="44">
        <v>151728.26</v>
      </c>
      <c r="L188" s="49">
        <f t="shared" si="19"/>
        <v>99.999512288356229</v>
      </c>
      <c r="M188" s="44">
        <f t="shared" si="15"/>
        <v>416500</v>
      </c>
      <c r="N188" s="44">
        <f t="shared" si="16"/>
        <v>151729</v>
      </c>
      <c r="O188" s="69">
        <f t="shared" si="17"/>
        <v>151728.26</v>
      </c>
      <c r="P188" s="70">
        <f t="shared" si="18"/>
        <v>99.999512288356229</v>
      </c>
      <c r="Q188" s="30"/>
    </row>
    <row r="189" spans="1:17" ht="18.75">
      <c r="A189" s="30">
        <f t="shared" si="13"/>
        <v>176</v>
      </c>
      <c r="B189" s="31" t="s">
        <v>378</v>
      </c>
      <c r="C189" s="32" t="s">
        <v>10</v>
      </c>
      <c r="D189" s="33" t="s">
        <v>379</v>
      </c>
      <c r="E189" s="44">
        <v>0</v>
      </c>
      <c r="F189" s="44">
        <v>0</v>
      </c>
      <c r="G189" s="44">
        <v>0</v>
      </c>
      <c r="H189" s="49">
        <v>0</v>
      </c>
      <c r="I189" s="44">
        <v>17856640</v>
      </c>
      <c r="J189" s="44">
        <f>J190+J191</f>
        <v>6910340</v>
      </c>
      <c r="K189" s="44">
        <v>696695</v>
      </c>
      <c r="L189" s="49">
        <f t="shared" si="19"/>
        <v>10.081920715912677</v>
      </c>
      <c r="M189" s="44">
        <f t="shared" si="15"/>
        <v>17856640</v>
      </c>
      <c r="N189" s="44">
        <f t="shared" si="16"/>
        <v>6910340</v>
      </c>
      <c r="O189" s="69">
        <f t="shared" si="17"/>
        <v>696695</v>
      </c>
      <c r="P189" s="70">
        <f t="shared" si="18"/>
        <v>10.081920715912677</v>
      </c>
      <c r="Q189" s="30"/>
    </row>
    <row r="190" spans="1:17" ht="48">
      <c r="A190" s="30">
        <f t="shared" si="13"/>
        <v>177</v>
      </c>
      <c r="B190" s="31" t="s">
        <v>380</v>
      </c>
      <c r="C190" s="32" t="s">
        <v>381</v>
      </c>
      <c r="D190" s="33" t="s">
        <v>382</v>
      </c>
      <c r="E190" s="44">
        <v>0</v>
      </c>
      <c r="F190" s="44">
        <v>0</v>
      </c>
      <c r="G190" s="44">
        <v>0</v>
      </c>
      <c r="H190" s="49">
        <v>0</v>
      </c>
      <c r="I190" s="44">
        <v>16418300</v>
      </c>
      <c r="J190" s="44">
        <v>5472000</v>
      </c>
      <c r="K190" s="44">
        <v>0</v>
      </c>
      <c r="L190" s="49">
        <f t="shared" si="19"/>
        <v>0</v>
      </c>
      <c r="M190" s="44">
        <f t="shared" si="15"/>
        <v>16418300</v>
      </c>
      <c r="N190" s="44">
        <f t="shared" si="16"/>
        <v>5472000</v>
      </c>
      <c r="O190" s="69">
        <f t="shared" si="17"/>
        <v>0</v>
      </c>
      <c r="P190" s="70">
        <f t="shared" si="18"/>
        <v>0</v>
      </c>
      <c r="Q190" s="30"/>
    </row>
    <row r="191" spans="1:17" ht="48">
      <c r="A191" s="30">
        <f t="shared" si="13"/>
        <v>178</v>
      </c>
      <c r="B191" s="31" t="s">
        <v>383</v>
      </c>
      <c r="C191" s="32" t="s">
        <v>381</v>
      </c>
      <c r="D191" s="33" t="s">
        <v>384</v>
      </c>
      <c r="E191" s="44">
        <v>0</v>
      </c>
      <c r="F191" s="44">
        <v>0</v>
      </c>
      <c r="G191" s="44">
        <v>0</v>
      </c>
      <c r="H191" s="49">
        <v>0</v>
      </c>
      <c r="I191" s="44">
        <v>1438340</v>
      </c>
      <c r="J191" s="44">
        <v>1438340</v>
      </c>
      <c r="K191" s="44">
        <v>696695</v>
      </c>
      <c r="L191" s="49">
        <f t="shared" si="19"/>
        <v>48.437434820696083</v>
      </c>
      <c r="M191" s="44">
        <f t="shared" si="15"/>
        <v>1438340</v>
      </c>
      <c r="N191" s="44">
        <f t="shared" si="16"/>
        <v>1438340</v>
      </c>
      <c r="O191" s="69">
        <f t="shared" si="17"/>
        <v>696695</v>
      </c>
      <c r="P191" s="70">
        <f t="shared" si="18"/>
        <v>48.437434820696083</v>
      </c>
      <c r="Q191" s="30"/>
    </row>
    <row r="192" spans="1:17" ht="32.25">
      <c r="A192" s="30">
        <f t="shared" si="13"/>
        <v>179</v>
      </c>
      <c r="B192" s="31" t="s">
        <v>385</v>
      </c>
      <c r="C192" s="32" t="s">
        <v>10</v>
      </c>
      <c r="D192" s="33" t="s">
        <v>386</v>
      </c>
      <c r="E192" s="44">
        <v>1820625</v>
      </c>
      <c r="F192" s="44">
        <v>1340957</v>
      </c>
      <c r="G192" s="44">
        <v>1340284.18</v>
      </c>
      <c r="H192" s="49">
        <f t="shared" si="14"/>
        <v>99.949825385899771</v>
      </c>
      <c r="I192" s="44">
        <v>2000000</v>
      </c>
      <c r="J192" s="44">
        <f>J193</f>
        <v>70000</v>
      </c>
      <c r="K192" s="44">
        <v>562248.25</v>
      </c>
      <c r="L192" s="49">
        <f t="shared" si="19"/>
        <v>803.21178571428572</v>
      </c>
      <c r="M192" s="44">
        <f t="shared" si="15"/>
        <v>3820625</v>
      </c>
      <c r="N192" s="44">
        <f t="shared" si="16"/>
        <v>1410957</v>
      </c>
      <c r="O192" s="69">
        <f t="shared" si="17"/>
        <v>1902532.43</v>
      </c>
      <c r="P192" s="70">
        <f t="shared" si="18"/>
        <v>134.83985904602338</v>
      </c>
      <c r="Q192" s="30"/>
    </row>
    <row r="193" spans="1:17" ht="32.25">
      <c r="A193" s="30">
        <f t="shared" si="13"/>
        <v>180</v>
      </c>
      <c r="B193" s="31" t="s">
        <v>387</v>
      </c>
      <c r="C193" s="32" t="s">
        <v>10</v>
      </c>
      <c r="D193" s="33" t="s">
        <v>388</v>
      </c>
      <c r="E193" s="44">
        <v>1820625</v>
      </c>
      <c r="F193" s="44">
        <v>1340597</v>
      </c>
      <c r="G193" s="44">
        <v>1340284.18</v>
      </c>
      <c r="H193" s="49">
        <f t="shared" si="14"/>
        <v>99.976665619869351</v>
      </c>
      <c r="I193" s="44">
        <v>2000000</v>
      </c>
      <c r="J193" s="44">
        <f>J194</f>
        <v>70000</v>
      </c>
      <c r="K193" s="44">
        <v>562248.25</v>
      </c>
      <c r="L193" s="49">
        <f t="shared" si="19"/>
        <v>803.21178571428572</v>
      </c>
      <c r="M193" s="44">
        <f t="shared" si="15"/>
        <v>3820625</v>
      </c>
      <c r="N193" s="44">
        <f t="shared" si="16"/>
        <v>1410597</v>
      </c>
      <c r="O193" s="69">
        <f t="shared" si="17"/>
        <v>1902532.43</v>
      </c>
      <c r="P193" s="70">
        <f t="shared" si="18"/>
        <v>134.87427167362472</v>
      </c>
      <c r="Q193" s="30"/>
    </row>
    <row r="194" spans="1:17" ht="48">
      <c r="A194" s="30">
        <f t="shared" si="13"/>
        <v>181</v>
      </c>
      <c r="B194" s="31" t="s">
        <v>389</v>
      </c>
      <c r="C194" s="32" t="s">
        <v>390</v>
      </c>
      <c r="D194" s="33" t="s">
        <v>391</v>
      </c>
      <c r="E194" s="44">
        <v>1820625</v>
      </c>
      <c r="F194" s="44">
        <v>1340957</v>
      </c>
      <c r="G194" s="44">
        <v>1340284.18</v>
      </c>
      <c r="H194" s="49">
        <f t="shared" si="14"/>
        <v>99.949825385899771</v>
      </c>
      <c r="I194" s="44">
        <v>2000000</v>
      </c>
      <c r="J194" s="44">
        <v>70000</v>
      </c>
      <c r="K194" s="44">
        <v>562248.25</v>
      </c>
      <c r="L194" s="49">
        <f t="shared" si="19"/>
        <v>803.21178571428572</v>
      </c>
      <c r="M194" s="44">
        <f t="shared" si="15"/>
        <v>3820625</v>
      </c>
      <c r="N194" s="44">
        <f t="shared" si="16"/>
        <v>1410957</v>
      </c>
      <c r="O194" s="69">
        <f t="shared" si="17"/>
        <v>1902532.43</v>
      </c>
      <c r="P194" s="70">
        <f t="shared" si="18"/>
        <v>134.83985904602338</v>
      </c>
      <c r="Q194" s="30"/>
    </row>
    <row r="195" spans="1:17" ht="32.25">
      <c r="A195" s="30">
        <f t="shared" si="13"/>
        <v>182</v>
      </c>
      <c r="B195" s="31" t="s">
        <v>392</v>
      </c>
      <c r="C195" s="32" t="s">
        <v>10</v>
      </c>
      <c r="D195" s="33" t="s">
        <v>393</v>
      </c>
      <c r="E195" s="44">
        <v>297000</v>
      </c>
      <c r="F195" s="44">
        <v>0</v>
      </c>
      <c r="G195" s="44">
        <v>0</v>
      </c>
      <c r="H195" s="49">
        <v>0</v>
      </c>
      <c r="I195" s="44">
        <v>13700000</v>
      </c>
      <c r="J195" s="44">
        <v>3826563</v>
      </c>
      <c r="K195" s="44">
        <v>0</v>
      </c>
      <c r="L195" s="49">
        <f t="shared" si="19"/>
        <v>0</v>
      </c>
      <c r="M195" s="44">
        <f t="shared" si="15"/>
        <v>13997000</v>
      </c>
      <c r="N195" s="44">
        <f t="shared" si="16"/>
        <v>3826563</v>
      </c>
      <c r="O195" s="69">
        <f t="shared" si="17"/>
        <v>0</v>
      </c>
      <c r="P195" s="70">
        <f t="shared" si="18"/>
        <v>0</v>
      </c>
      <c r="Q195" s="30"/>
    </row>
    <row r="196" spans="1:17" ht="18.75">
      <c r="A196" s="30">
        <f t="shared" si="13"/>
        <v>183</v>
      </c>
      <c r="B196" s="31" t="s">
        <v>394</v>
      </c>
      <c r="C196" s="32" t="s">
        <v>395</v>
      </c>
      <c r="D196" s="33" t="s">
        <v>396</v>
      </c>
      <c r="E196" s="44">
        <v>200000</v>
      </c>
      <c r="F196" s="44">
        <v>0</v>
      </c>
      <c r="G196" s="44">
        <v>0</v>
      </c>
      <c r="H196" s="49">
        <v>0</v>
      </c>
      <c r="I196" s="44">
        <v>13700000</v>
      </c>
      <c r="J196" s="44">
        <v>3826563</v>
      </c>
      <c r="K196" s="44">
        <v>0</v>
      </c>
      <c r="L196" s="49">
        <f t="shared" si="19"/>
        <v>0</v>
      </c>
      <c r="M196" s="44">
        <f t="shared" si="15"/>
        <v>13900000</v>
      </c>
      <c r="N196" s="44">
        <f t="shared" si="16"/>
        <v>3826563</v>
      </c>
      <c r="O196" s="69">
        <f t="shared" si="17"/>
        <v>0</v>
      </c>
      <c r="P196" s="70">
        <f t="shared" si="18"/>
        <v>0</v>
      </c>
      <c r="Q196" s="30"/>
    </row>
    <row r="197" spans="1:17" ht="32.25">
      <c r="A197" s="30">
        <f t="shared" si="13"/>
        <v>184</v>
      </c>
      <c r="B197" s="31" t="s">
        <v>397</v>
      </c>
      <c r="C197" s="32" t="s">
        <v>381</v>
      </c>
      <c r="D197" s="33" t="s">
        <v>398</v>
      </c>
      <c r="E197" s="44">
        <v>50000</v>
      </c>
      <c r="F197" s="44">
        <v>0</v>
      </c>
      <c r="G197" s="44">
        <v>0</v>
      </c>
      <c r="H197" s="49">
        <v>0</v>
      </c>
      <c r="I197" s="44">
        <v>0</v>
      </c>
      <c r="J197" s="44">
        <v>0</v>
      </c>
      <c r="K197" s="44">
        <v>0</v>
      </c>
      <c r="L197" s="49">
        <v>0</v>
      </c>
      <c r="M197" s="44">
        <f t="shared" si="15"/>
        <v>50000</v>
      </c>
      <c r="N197" s="44">
        <f t="shared" si="16"/>
        <v>0</v>
      </c>
      <c r="O197" s="69">
        <f t="shared" si="17"/>
        <v>0</v>
      </c>
      <c r="P197" s="70">
        <v>0</v>
      </c>
      <c r="Q197" s="30"/>
    </row>
    <row r="198" spans="1:17" ht="18.75">
      <c r="A198" s="30">
        <f t="shared" si="13"/>
        <v>185</v>
      </c>
      <c r="B198" s="31" t="s">
        <v>399</v>
      </c>
      <c r="C198" s="32" t="s">
        <v>10</v>
      </c>
      <c r="D198" s="33" t="s">
        <v>400</v>
      </c>
      <c r="E198" s="44">
        <v>47000</v>
      </c>
      <c r="F198" s="44">
        <v>0</v>
      </c>
      <c r="G198" s="44">
        <v>0</v>
      </c>
      <c r="H198" s="49">
        <v>0</v>
      </c>
      <c r="I198" s="44">
        <v>0</v>
      </c>
      <c r="J198" s="44">
        <v>0</v>
      </c>
      <c r="K198" s="44">
        <v>0</v>
      </c>
      <c r="L198" s="49">
        <v>0</v>
      </c>
      <c r="M198" s="44">
        <f t="shared" si="15"/>
        <v>47000</v>
      </c>
      <c r="N198" s="44">
        <f t="shared" si="16"/>
        <v>0</v>
      </c>
      <c r="O198" s="69">
        <f t="shared" si="17"/>
        <v>0</v>
      </c>
      <c r="P198" s="70">
        <v>0</v>
      </c>
      <c r="Q198" s="30"/>
    </row>
    <row r="199" spans="1:17" ht="18.75">
      <c r="A199" s="30">
        <f t="shared" si="13"/>
        <v>186</v>
      </c>
      <c r="B199" s="31" t="s">
        <v>401</v>
      </c>
      <c r="C199" s="32" t="s">
        <v>381</v>
      </c>
      <c r="D199" s="33" t="s">
        <v>402</v>
      </c>
      <c r="E199" s="44">
        <v>47000</v>
      </c>
      <c r="F199" s="44">
        <v>0</v>
      </c>
      <c r="G199" s="44">
        <v>0</v>
      </c>
      <c r="H199" s="49">
        <v>0</v>
      </c>
      <c r="I199" s="44">
        <v>0</v>
      </c>
      <c r="J199" s="44">
        <v>0</v>
      </c>
      <c r="K199" s="44">
        <v>0</v>
      </c>
      <c r="L199" s="49">
        <v>0</v>
      </c>
      <c r="M199" s="44">
        <f t="shared" si="15"/>
        <v>47000</v>
      </c>
      <c r="N199" s="44">
        <f t="shared" si="16"/>
        <v>0</v>
      </c>
      <c r="O199" s="69">
        <f t="shared" si="17"/>
        <v>0</v>
      </c>
      <c r="P199" s="70">
        <v>0</v>
      </c>
      <c r="Q199" s="30"/>
    </row>
    <row r="200" spans="1:17" ht="18.75">
      <c r="A200" s="30">
        <f t="shared" si="13"/>
        <v>187</v>
      </c>
      <c r="B200" s="75" t="s">
        <v>403</v>
      </c>
      <c r="C200" s="76" t="s">
        <v>10</v>
      </c>
      <c r="D200" s="77" t="s">
        <v>404</v>
      </c>
      <c r="E200" s="68">
        <v>613929</v>
      </c>
      <c r="F200" s="68">
        <v>257201</v>
      </c>
      <c r="G200" s="68">
        <v>175306.18</v>
      </c>
      <c r="H200" s="49">
        <f t="shared" si="14"/>
        <v>68.159213999945564</v>
      </c>
      <c r="I200" s="68">
        <v>67100</v>
      </c>
      <c r="J200" s="68">
        <v>18100</v>
      </c>
      <c r="K200" s="68">
        <v>16500</v>
      </c>
      <c r="L200" s="49">
        <f t="shared" si="19"/>
        <v>91.160220994475139</v>
      </c>
      <c r="M200" s="68">
        <f t="shared" si="15"/>
        <v>681029</v>
      </c>
      <c r="N200" s="68">
        <f t="shared" si="16"/>
        <v>275301</v>
      </c>
      <c r="O200" s="78">
        <f t="shared" si="17"/>
        <v>191806.18</v>
      </c>
      <c r="P200" s="79">
        <f t="shared" si="18"/>
        <v>69.671443256653617</v>
      </c>
      <c r="Q200" s="30"/>
    </row>
    <row r="201" spans="1:17" ht="32.25">
      <c r="A201" s="30">
        <f t="shared" si="13"/>
        <v>188</v>
      </c>
      <c r="B201" s="31" t="s">
        <v>405</v>
      </c>
      <c r="C201" s="32" t="s">
        <v>10</v>
      </c>
      <c r="D201" s="33" t="s">
        <v>406</v>
      </c>
      <c r="E201" s="44">
        <v>325970</v>
      </c>
      <c r="F201" s="44">
        <f>F202+F203</f>
        <v>203484</v>
      </c>
      <c r="G201" s="44">
        <f>G202+G203</f>
        <v>171882.18</v>
      </c>
      <c r="H201" s="49">
        <f t="shared" si="14"/>
        <v>84.469629061744413</v>
      </c>
      <c r="I201" s="44">
        <v>18100</v>
      </c>
      <c r="J201" s="44">
        <v>18100</v>
      </c>
      <c r="K201" s="44">
        <v>16500</v>
      </c>
      <c r="L201" s="49">
        <f t="shared" si="19"/>
        <v>91.160220994475139</v>
      </c>
      <c r="M201" s="44">
        <f t="shared" si="15"/>
        <v>344070</v>
      </c>
      <c r="N201" s="44">
        <f t="shared" si="16"/>
        <v>221584</v>
      </c>
      <c r="O201" s="69">
        <f t="shared" si="17"/>
        <v>188382.18</v>
      </c>
      <c r="P201" s="70">
        <f t="shared" si="18"/>
        <v>85.016147375261738</v>
      </c>
      <c r="Q201" s="30"/>
    </row>
    <row r="202" spans="1:17" ht="32.25">
      <c r="A202" s="30">
        <f t="shared" si="13"/>
        <v>189</v>
      </c>
      <c r="B202" s="31" t="s">
        <v>407</v>
      </c>
      <c r="C202" s="32" t="s">
        <v>408</v>
      </c>
      <c r="D202" s="33" t="s">
        <v>409</v>
      </c>
      <c r="E202" s="44">
        <v>75670</v>
      </c>
      <c r="F202" s="44">
        <v>75670</v>
      </c>
      <c r="G202" s="44">
        <v>75590.34</v>
      </c>
      <c r="H202" s="49">
        <f t="shared" si="14"/>
        <v>99.894727104532834</v>
      </c>
      <c r="I202" s="44">
        <v>18100</v>
      </c>
      <c r="J202" s="44">
        <v>18100</v>
      </c>
      <c r="K202" s="44">
        <v>16500</v>
      </c>
      <c r="L202" s="49">
        <f t="shared" si="19"/>
        <v>91.160220994475139</v>
      </c>
      <c r="M202" s="44">
        <f t="shared" si="15"/>
        <v>93770</v>
      </c>
      <c r="N202" s="44">
        <f t="shared" si="16"/>
        <v>93770</v>
      </c>
      <c r="O202" s="69">
        <f t="shared" si="17"/>
        <v>92090.34</v>
      </c>
      <c r="P202" s="70">
        <f t="shared" si="18"/>
        <v>98.208744801109091</v>
      </c>
      <c r="Q202" s="30"/>
    </row>
    <row r="203" spans="1:17" ht="32.25">
      <c r="A203" s="30">
        <f t="shared" si="13"/>
        <v>190</v>
      </c>
      <c r="B203" s="31" t="s">
        <v>410</v>
      </c>
      <c r="C203" s="32" t="s">
        <v>411</v>
      </c>
      <c r="D203" s="33" t="s">
        <v>412</v>
      </c>
      <c r="E203" s="44">
        <v>250300</v>
      </c>
      <c r="F203" s="44">
        <v>127814</v>
      </c>
      <c r="G203" s="44">
        <v>96291.839999999997</v>
      </c>
      <c r="H203" s="49">
        <f t="shared" si="14"/>
        <v>75.337474768022275</v>
      </c>
      <c r="I203" s="44">
        <v>0</v>
      </c>
      <c r="J203" s="44">
        <v>0</v>
      </c>
      <c r="K203" s="44">
        <v>0</v>
      </c>
      <c r="L203" s="49">
        <v>0</v>
      </c>
      <c r="M203" s="44">
        <f t="shared" si="15"/>
        <v>250300</v>
      </c>
      <c r="N203" s="44">
        <f t="shared" si="16"/>
        <v>127814</v>
      </c>
      <c r="O203" s="69">
        <f t="shared" si="17"/>
        <v>96291.839999999997</v>
      </c>
      <c r="P203" s="70">
        <f t="shared" si="18"/>
        <v>75.337474768022275</v>
      </c>
      <c r="Q203" s="30"/>
    </row>
    <row r="204" spans="1:17" ht="18.75">
      <c r="A204" s="30">
        <f t="shared" si="13"/>
        <v>191</v>
      </c>
      <c r="B204" s="31" t="s">
        <v>413</v>
      </c>
      <c r="C204" s="32" t="s">
        <v>10</v>
      </c>
      <c r="D204" s="33" t="s">
        <v>414</v>
      </c>
      <c r="E204" s="44">
        <v>80915</v>
      </c>
      <c r="F204" s="44">
        <v>3424</v>
      </c>
      <c r="G204" s="44">
        <v>3424</v>
      </c>
      <c r="H204" s="49">
        <f t="shared" si="14"/>
        <v>100</v>
      </c>
      <c r="I204" s="44">
        <v>0</v>
      </c>
      <c r="J204" s="44">
        <v>0</v>
      </c>
      <c r="K204" s="44">
        <v>0</v>
      </c>
      <c r="L204" s="49">
        <v>0</v>
      </c>
      <c r="M204" s="44">
        <f t="shared" si="15"/>
        <v>80915</v>
      </c>
      <c r="N204" s="44">
        <f t="shared" si="16"/>
        <v>3424</v>
      </c>
      <c r="O204" s="69">
        <f t="shared" si="17"/>
        <v>3424</v>
      </c>
      <c r="P204" s="70">
        <f t="shared" si="18"/>
        <v>100</v>
      </c>
      <c r="Q204" s="30"/>
    </row>
    <row r="205" spans="1:17" ht="18.75">
      <c r="A205" s="30">
        <f t="shared" si="13"/>
        <v>192</v>
      </c>
      <c r="B205" s="31" t="s">
        <v>415</v>
      </c>
      <c r="C205" s="32" t="s">
        <v>416</v>
      </c>
      <c r="D205" s="33" t="s">
        <v>417</v>
      </c>
      <c r="E205" s="44">
        <v>80915</v>
      </c>
      <c r="F205" s="44">
        <v>3424</v>
      </c>
      <c r="G205" s="44">
        <v>3424</v>
      </c>
      <c r="H205" s="49">
        <f t="shared" si="14"/>
        <v>100</v>
      </c>
      <c r="I205" s="44">
        <v>0</v>
      </c>
      <c r="J205" s="44">
        <v>0</v>
      </c>
      <c r="K205" s="44">
        <v>0</v>
      </c>
      <c r="L205" s="49">
        <v>0</v>
      </c>
      <c r="M205" s="44">
        <f t="shared" si="15"/>
        <v>80915</v>
      </c>
      <c r="N205" s="44">
        <f t="shared" si="16"/>
        <v>3424</v>
      </c>
      <c r="O205" s="69">
        <f t="shared" si="17"/>
        <v>3424</v>
      </c>
      <c r="P205" s="70">
        <f t="shared" si="18"/>
        <v>100</v>
      </c>
      <c r="Q205" s="30"/>
    </row>
    <row r="206" spans="1:17" ht="18.75">
      <c r="A206" s="30">
        <f t="shared" si="13"/>
        <v>193</v>
      </c>
      <c r="B206" s="31" t="s">
        <v>418</v>
      </c>
      <c r="C206" s="32" t="s">
        <v>10</v>
      </c>
      <c r="D206" s="33" t="s">
        <v>419</v>
      </c>
      <c r="E206" s="44">
        <v>0</v>
      </c>
      <c r="F206" s="44">
        <v>0</v>
      </c>
      <c r="G206" s="44">
        <v>0</v>
      </c>
      <c r="H206" s="49">
        <v>0</v>
      </c>
      <c r="I206" s="44">
        <v>49000</v>
      </c>
      <c r="J206" s="44">
        <v>0</v>
      </c>
      <c r="K206" s="44">
        <v>0</v>
      </c>
      <c r="L206" s="49">
        <v>0</v>
      </c>
      <c r="M206" s="44">
        <f t="shared" si="15"/>
        <v>49000</v>
      </c>
      <c r="N206" s="44">
        <f t="shared" si="16"/>
        <v>0</v>
      </c>
      <c r="O206" s="69">
        <f t="shared" si="17"/>
        <v>0</v>
      </c>
      <c r="P206" s="70">
        <v>0</v>
      </c>
      <c r="Q206" s="30"/>
    </row>
    <row r="207" spans="1:17" ht="32.25">
      <c r="A207" s="30">
        <f t="shared" ref="A207:A266" si="20">A206+1</f>
        <v>194</v>
      </c>
      <c r="B207" s="31" t="s">
        <v>420</v>
      </c>
      <c r="C207" s="32" t="s">
        <v>10</v>
      </c>
      <c r="D207" s="33" t="s">
        <v>421</v>
      </c>
      <c r="E207" s="44">
        <v>0</v>
      </c>
      <c r="F207" s="44">
        <v>0</v>
      </c>
      <c r="G207" s="44">
        <v>0</v>
      </c>
      <c r="H207" s="49">
        <v>0</v>
      </c>
      <c r="I207" s="44">
        <v>49000</v>
      </c>
      <c r="J207" s="44">
        <v>0</v>
      </c>
      <c r="K207" s="44">
        <v>0</v>
      </c>
      <c r="L207" s="49">
        <v>0</v>
      </c>
      <c r="M207" s="44">
        <f t="shared" ref="M207:M266" si="21">E207+I207</f>
        <v>49000</v>
      </c>
      <c r="N207" s="44">
        <f t="shared" ref="N207:N266" si="22">F207+J207</f>
        <v>0</v>
      </c>
      <c r="O207" s="69">
        <f t="shared" ref="O207:O266" si="23">G207+K207</f>
        <v>0</v>
      </c>
      <c r="P207" s="70">
        <v>0</v>
      </c>
      <c r="Q207" s="30"/>
    </row>
    <row r="208" spans="1:17" ht="32.25">
      <c r="A208" s="30">
        <f t="shared" si="20"/>
        <v>195</v>
      </c>
      <c r="B208" s="31" t="s">
        <v>422</v>
      </c>
      <c r="C208" s="32" t="s">
        <v>423</v>
      </c>
      <c r="D208" s="33" t="s">
        <v>424</v>
      </c>
      <c r="E208" s="44">
        <v>0</v>
      </c>
      <c r="F208" s="44">
        <v>0</v>
      </c>
      <c r="G208" s="44">
        <v>0</v>
      </c>
      <c r="H208" s="49">
        <v>0</v>
      </c>
      <c r="I208" s="44">
        <v>49000</v>
      </c>
      <c r="J208" s="44">
        <v>0</v>
      </c>
      <c r="K208" s="44">
        <v>0</v>
      </c>
      <c r="L208" s="49">
        <v>0</v>
      </c>
      <c r="M208" s="44">
        <f t="shared" si="21"/>
        <v>49000</v>
      </c>
      <c r="N208" s="44">
        <f t="shared" si="22"/>
        <v>0</v>
      </c>
      <c r="O208" s="69">
        <f t="shared" si="23"/>
        <v>0</v>
      </c>
      <c r="P208" s="70">
        <v>0</v>
      </c>
      <c r="Q208" s="30"/>
    </row>
    <row r="209" spans="1:17" ht="18.75">
      <c r="A209" s="30">
        <f t="shared" si="20"/>
        <v>196</v>
      </c>
      <c r="B209" s="31" t="s">
        <v>425</v>
      </c>
      <c r="C209" s="32" t="s">
        <v>426</v>
      </c>
      <c r="D209" s="33" t="s">
        <v>427</v>
      </c>
      <c r="E209" s="44">
        <v>170814</v>
      </c>
      <c r="F209" s="44">
        <v>14063</v>
      </c>
      <c r="G209" s="44">
        <v>0</v>
      </c>
      <c r="H209" s="49">
        <f>G209/F209%</f>
        <v>0</v>
      </c>
      <c r="I209" s="44">
        <v>0</v>
      </c>
      <c r="J209" s="44">
        <v>0</v>
      </c>
      <c r="K209" s="44">
        <v>0</v>
      </c>
      <c r="L209" s="49">
        <v>0</v>
      </c>
      <c r="M209" s="44">
        <f t="shared" si="21"/>
        <v>170814</v>
      </c>
      <c r="N209" s="44">
        <f t="shared" si="22"/>
        <v>14063</v>
      </c>
      <c r="O209" s="69">
        <f t="shared" si="23"/>
        <v>0</v>
      </c>
      <c r="P209" s="70">
        <f t="shared" ref="P209:P265" si="24">O209/N209%</f>
        <v>0</v>
      </c>
      <c r="Q209" s="30"/>
    </row>
    <row r="210" spans="1:17" ht="18.75">
      <c r="A210" s="30">
        <f t="shared" si="20"/>
        <v>197</v>
      </c>
      <c r="B210" s="31" t="s">
        <v>428</v>
      </c>
      <c r="C210" s="32" t="s">
        <v>429</v>
      </c>
      <c r="D210" s="33" t="s">
        <v>430</v>
      </c>
      <c r="E210" s="44">
        <v>36230</v>
      </c>
      <c r="F210" s="44">
        <v>36230</v>
      </c>
      <c r="G210" s="44">
        <v>0</v>
      </c>
      <c r="H210" s="49">
        <f>G210/F210%</f>
        <v>0</v>
      </c>
      <c r="I210" s="44">
        <v>0</v>
      </c>
      <c r="J210" s="44">
        <v>0</v>
      </c>
      <c r="K210" s="44">
        <v>0</v>
      </c>
      <c r="L210" s="49">
        <v>0</v>
      </c>
      <c r="M210" s="44">
        <f t="shared" si="21"/>
        <v>36230</v>
      </c>
      <c r="N210" s="44">
        <f t="shared" si="22"/>
        <v>36230</v>
      </c>
      <c r="O210" s="69">
        <f t="shared" si="23"/>
        <v>0</v>
      </c>
      <c r="P210" s="70">
        <f t="shared" si="24"/>
        <v>0</v>
      </c>
      <c r="Q210" s="30"/>
    </row>
    <row r="211" spans="1:17" ht="32.25">
      <c r="A211" s="30">
        <f t="shared" si="20"/>
        <v>198</v>
      </c>
      <c r="B211" s="31" t="s">
        <v>431</v>
      </c>
      <c r="C211" s="32" t="s">
        <v>10</v>
      </c>
      <c r="D211" s="33" t="s">
        <v>432</v>
      </c>
      <c r="E211" s="44">
        <v>238901169</v>
      </c>
      <c r="F211" s="44">
        <v>136521209</v>
      </c>
      <c r="G211" s="44">
        <v>127245842.17</v>
      </c>
      <c r="H211" s="49">
        <f>G211/F211%</f>
        <v>93.205915111695205</v>
      </c>
      <c r="I211" s="44">
        <v>49549326</v>
      </c>
      <c r="J211" s="44">
        <v>22188284</v>
      </c>
      <c r="K211" s="44">
        <v>6438944.5300000003</v>
      </c>
      <c r="L211" s="49">
        <f t="shared" si="19"/>
        <v>29.019569652164179</v>
      </c>
      <c r="M211" s="44">
        <f t="shared" si="21"/>
        <v>288450495</v>
      </c>
      <c r="N211" s="44">
        <f t="shared" si="22"/>
        <v>158709493</v>
      </c>
      <c r="O211" s="69">
        <f t="shared" si="23"/>
        <v>133684786.7</v>
      </c>
      <c r="P211" s="70">
        <f t="shared" si="24"/>
        <v>84.232382180188807</v>
      </c>
      <c r="Q211" s="30"/>
    </row>
    <row r="212" spans="1:17" ht="48">
      <c r="A212" s="30">
        <f t="shared" si="20"/>
        <v>199</v>
      </c>
      <c r="B212" s="31" t="s">
        <v>433</v>
      </c>
      <c r="C212" s="32" t="s">
        <v>231</v>
      </c>
      <c r="D212" s="33" t="s">
        <v>434</v>
      </c>
      <c r="E212" s="44">
        <v>79085</v>
      </c>
      <c r="F212" s="44">
        <v>79085</v>
      </c>
      <c r="G212" s="44">
        <v>79085</v>
      </c>
      <c r="H212" s="49">
        <f>G212/F212%</f>
        <v>100</v>
      </c>
      <c r="I212" s="44">
        <v>0</v>
      </c>
      <c r="J212" s="44">
        <v>0</v>
      </c>
      <c r="K212" s="44">
        <v>0</v>
      </c>
      <c r="L212" s="49">
        <v>0</v>
      </c>
      <c r="M212" s="44">
        <f t="shared" si="21"/>
        <v>79085</v>
      </c>
      <c r="N212" s="44">
        <f t="shared" si="22"/>
        <v>79085</v>
      </c>
      <c r="O212" s="69">
        <f t="shared" si="23"/>
        <v>79085</v>
      </c>
      <c r="P212" s="70">
        <f t="shared" si="24"/>
        <v>100</v>
      </c>
      <c r="Q212" s="30"/>
    </row>
    <row r="213" spans="1:17" ht="32.25">
      <c r="A213" s="30">
        <f t="shared" si="20"/>
        <v>200</v>
      </c>
      <c r="B213" s="31" t="s">
        <v>435</v>
      </c>
      <c r="C213" s="32" t="s">
        <v>10</v>
      </c>
      <c r="D213" s="33" t="s">
        <v>436</v>
      </c>
      <c r="E213" s="44">
        <v>238980254</v>
      </c>
      <c r="F213" s="44">
        <f>F211+F212</f>
        <v>136600294</v>
      </c>
      <c r="G213" s="44">
        <v>127324927.17</v>
      </c>
      <c r="H213" s="49">
        <f>G213/F213%</f>
        <v>93.209848560062397</v>
      </c>
      <c r="I213" s="44">
        <v>49549326</v>
      </c>
      <c r="J213" s="44">
        <v>0</v>
      </c>
      <c r="K213" s="44">
        <v>6438944.5300000003</v>
      </c>
      <c r="L213" s="49">
        <v>0</v>
      </c>
      <c r="M213" s="44">
        <f t="shared" si="21"/>
        <v>288529580</v>
      </c>
      <c r="N213" s="44">
        <f t="shared" si="22"/>
        <v>136600294</v>
      </c>
      <c r="O213" s="69">
        <f t="shared" si="23"/>
        <v>133763871.7</v>
      </c>
      <c r="P213" s="70">
        <f t="shared" si="24"/>
        <v>97.923560618398085</v>
      </c>
      <c r="Q213" s="30"/>
    </row>
    <row r="214" spans="1:17" ht="48">
      <c r="A214" s="30">
        <f t="shared" si="20"/>
        <v>201</v>
      </c>
      <c r="B214" s="31" t="s">
        <v>437</v>
      </c>
      <c r="C214" s="32" t="s">
        <v>10</v>
      </c>
      <c r="D214" s="33" t="s">
        <v>438</v>
      </c>
      <c r="E214" s="44">
        <v>546700</v>
      </c>
      <c r="F214" s="44">
        <v>0</v>
      </c>
      <c r="G214" s="44">
        <v>380000</v>
      </c>
      <c r="H214" s="49">
        <v>0</v>
      </c>
      <c r="I214" s="44">
        <v>2396064</v>
      </c>
      <c r="J214" s="44">
        <f>J215+J216</f>
        <v>1596064</v>
      </c>
      <c r="K214" s="44">
        <v>299064</v>
      </c>
      <c r="L214" s="49">
        <f t="shared" si="19"/>
        <v>18.737594482426772</v>
      </c>
      <c r="M214" s="44">
        <f t="shared" si="21"/>
        <v>2942764</v>
      </c>
      <c r="N214" s="44">
        <f t="shared" si="22"/>
        <v>1596064</v>
      </c>
      <c r="O214" s="69">
        <f t="shared" si="23"/>
        <v>679064</v>
      </c>
      <c r="P214" s="70">
        <f t="shared" si="24"/>
        <v>42.546163562363418</v>
      </c>
      <c r="Q214" s="30"/>
    </row>
    <row r="215" spans="1:17" ht="32.25">
      <c r="A215" s="30">
        <f t="shared" si="20"/>
        <v>202</v>
      </c>
      <c r="B215" s="31" t="s">
        <v>439</v>
      </c>
      <c r="C215" s="32" t="s">
        <v>231</v>
      </c>
      <c r="D215" s="33" t="s">
        <v>440</v>
      </c>
      <c r="E215" s="44">
        <v>0</v>
      </c>
      <c r="F215" s="44">
        <v>0</v>
      </c>
      <c r="G215" s="44">
        <v>0</v>
      </c>
      <c r="H215" s="49">
        <v>0</v>
      </c>
      <c r="I215" s="44">
        <v>2340064</v>
      </c>
      <c r="J215" s="44">
        <v>1540064</v>
      </c>
      <c r="K215" s="44">
        <v>299064</v>
      </c>
      <c r="L215" s="49">
        <f t="shared" si="19"/>
        <v>19.418933239138113</v>
      </c>
      <c r="M215" s="44">
        <f t="shared" si="21"/>
        <v>2340064</v>
      </c>
      <c r="N215" s="44">
        <f t="shared" si="22"/>
        <v>1540064</v>
      </c>
      <c r="O215" s="69">
        <f t="shared" si="23"/>
        <v>299064</v>
      </c>
      <c r="P215" s="70">
        <f t="shared" si="24"/>
        <v>19.418933239138113</v>
      </c>
      <c r="Q215" s="30"/>
    </row>
    <row r="216" spans="1:17" ht="18.75">
      <c r="A216" s="30">
        <f t="shared" si="20"/>
        <v>203</v>
      </c>
      <c r="B216" s="31" t="s">
        <v>218</v>
      </c>
      <c r="C216" s="32" t="s">
        <v>231</v>
      </c>
      <c r="D216" s="33" t="s">
        <v>441</v>
      </c>
      <c r="E216" s="44">
        <v>546700</v>
      </c>
      <c r="F216" s="44">
        <v>380000</v>
      </c>
      <c r="G216" s="44">
        <v>380000</v>
      </c>
      <c r="H216" s="49">
        <f>G216/F216%</f>
        <v>100</v>
      </c>
      <c r="I216" s="44">
        <v>56000</v>
      </c>
      <c r="J216" s="44">
        <v>56000</v>
      </c>
      <c r="K216" s="44">
        <v>0</v>
      </c>
      <c r="L216" s="49">
        <f t="shared" si="19"/>
        <v>0</v>
      </c>
      <c r="M216" s="44">
        <f t="shared" si="21"/>
        <v>602700</v>
      </c>
      <c r="N216" s="44">
        <f t="shared" si="22"/>
        <v>436000</v>
      </c>
      <c r="O216" s="69">
        <f t="shared" si="23"/>
        <v>380000</v>
      </c>
      <c r="P216" s="70">
        <f t="shared" si="24"/>
        <v>87.155963302752298</v>
      </c>
      <c r="Q216" s="30"/>
    </row>
    <row r="217" spans="1:17" ht="18.75">
      <c r="A217" s="30">
        <f t="shared" si="20"/>
        <v>204</v>
      </c>
      <c r="B217" s="75" t="s">
        <v>220</v>
      </c>
      <c r="C217" s="76" t="s">
        <v>10</v>
      </c>
      <c r="D217" s="77" t="s">
        <v>442</v>
      </c>
      <c r="E217" s="68">
        <v>239526954</v>
      </c>
      <c r="F217" s="68">
        <v>136980294</v>
      </c>
      <c r="G217" s="68">
        <v>127704927.17</v>
      </c>
      <c r="H217" s="49">
        <f>G217/F217%</f>
        <v>93.228685266217937</v>
      </c>
      <c r="I217" s="68">
        <v>51945390</v>
      </c>
      <c r="J217" s="68">
        <v>23784348</v>
      </c>
      <c r="K217" s="68">
        <v>6738008.5300000003</v>
      </c>
      <c r="L217" s="49">
        <f t="shared" si="19"/>
        <v>28.329591082337007</v>
      </c>
      <c r="M217" s="68">
        <f t="shared" si="21"/>
        <v>291472344</v>
      </c>
      <c r="N217" s="68">
        <f t="shared" si="22"/>
        <v>160764642</v>
      </c>
      <c r="O217" s="78">
        <f t="shared" si="23"/>
        <v>134442935.69999999</v>
      </c>
      <c r="P217" s="79">
        <f t="shared" si="24"/>
        <v>83.627179476442336</v>
      </c>
      <c r="Q217" s="30"/>
    </row>
    <row r="218" spans="1:17" ht="18.75">
      <c r="A218" s="30">
        <f t="shared" si="20"/>
        <v>205</v>
      </c>
      <c r="B218" s="31" t="s">
        <v>443</v>
      </c>
      <c r="C218" s="32" t="s">
        <v>10</v>
      </c>
      <c r="D218" s="33" t="s">
        <v>444</v>
      </c>
      <c r="E218" s="44">
        <v>30032088</v>
      </c>
      <c r="F218" s="44">
        <v>11100433</v>
      </c>
      <c r="G218" s="44">
        <v>22499665.859999999</v>
      </c>
      <c r="H218" s="49">
        <f>G218/F218%</f>
        <v>202.69178562674085</v>
      </c>
      <c r="I218" s="44">
        <v>-45572772</v>
      </c>
      <c r="J218" s="44">
        <v>-19206780</v>
      </c>
      <c r="K218" s="44">
        <v>-766581.85</v>
      </c>
      <c r="L218" s="49">
        <f t="shared" si="19"/>
        <v>3.991204408026749</v>
      </c>
      <c r="M218" s="44">
        <f t="shared" si="21"/>
        <v>-15540684</v>
      </c>
      <c r="N218" s="44">
        <f t="shared" si="22"/>
        <v>-8106347</v>
      </c>
      <c r="O218" s="69">
        <f t="shared" si="23"/>
        <v>21733084.009999998</v>
      </c>
      <c r="P218" s="70">
        <v>268.10000000000002</v>
      </c>
      <c r="Q218" s="30"/>
    </row>
    <row r="219" spans="1:17" ht="18.75">
      <c r="A219" s="30">
        <f t="shared" si="20"/>
        <v>206</v>
      </c>
      <c r="B219" s="31" t="s">
        <v>445</v>
      </c>
      <c r="C219" s="32" t="s">
        <v>10</v>
      </c>
      <c r="D219" s="33" t="s">
        <v>446</v>
      </c>
      <c r="E219" s="44">
        <v>0</v>
      </c>
      <c r="F219" s="44"/>
      <c r="G219" s="44">
        <v>7754725.8600000003</v>
      </c>
      <c r="H219" s="49">
        <v>0</v>
      </c>
      <c r="I219" s="44">
        <v>0</v>
      </c>
      <c r="J219" s="44"/>
      <c r="K219" s="44">
        <v>-1036517.85</v>
      </c>
      <c r="L219" s="49"/>
      <c r="M219" s="44">
        <f t="shared" si="21"/>
        <v>0</v>
      </c>
      <c r="N219" s="44">
        <f t="shared" si="22"/>
        <v>0</v>
      </c>
      <c r="O219" s="69">
        <f t="shared" si="23"/>
        <v>6718208.0100000007</v>
      </c>
      <c r="P219" s="70"/>
      <c r="Q219" s="30"/>
    </row>
    <row r="220" spans="1:17" ht="18.75">
      <c r="A220" s="30">
        <f t="shared" si="20"/>
        <v>207</v>
      </c>
      <c r="B220" s="31" t="s">
        <v>447</v>
      </c>
      <c r="C220" s="32" t="s">
        <v>10</v>
      </c>
      <c r="D220" s="33" t="s">
        <v>448</v>
      </c>
      <c r="E220" s="44">
        <v>-30032088</v>
      </c>
      <c r="F220" s="44">
        <v>-11100433</v>
      </c>
      <c r="G220" s="44">
        <v>-22499665.859999999</v>
      </c>
      <c r="H220" s="49">
        <f>G220/F220%</f>
        <v>202.69178562674085</v>
      </c>
      <c r="I220" s="44">
        <v>34562372</v>
      </c>
      <c r="J220" s="44">
        <v>15456780</v>
      </c>
      <c r="K220" s="44">
        <v>766581.85</v>
      </c>
      <c r="L220" s="49">
        <f t="shared" si="19"/>
        <v>4.9595184119849023</v>
      </c>
      <c r="M220" s="44">
        <f t="shared" si="21"/>
        <v>4530284</v>
      </c>
      <c r="N220" s="44">
        <f t="shared" si="22"/>
        <v>4356347</v>
      </c>
      <c r="O220" s="69">
        <f t="shared" si="23"/>
        <v>-21733084.009999998</v>
      </c>
      <c r="P220" s="70">
        <v>498.88</v>
      </c>
      <c r="Q220" s="30"/>
    </row>
    <row r="221" spans="1:17" ht="18.75">
      <c r="A221" s="30">
        <f t="shared" si="20"/>
        <v>208</v>
      </c>
      <c r="B221" s="31" t="s">
        <v>449</v>
      </c>
      <c r="C221" s="32" t="s">
        <v>10</v>
      </c>
      <c r="D221" s="33" t="s">
        <v>450</v>
      </c>
      <c r="E221" s="44">
        <v>0</v>
      </c>
      <c r="F221" s="44"/>
      <c r="G221" s="44">
        <v>-7754725.8600000003</v>
      </c>
      <c r="H221" s="49"/>
      <c r="I221" s="44">
        <v>0</v>
      </c>
      <c r="J221" s="44"/>
      <c r="K221" s="44">
        <v>1036517.85</v>
      </c>
      <c r="L221" s="49"/>
      <c r="M221" s="44">
        <f t="shared" si="21"/>
        <v>0</v>
      </c>
      <c r="N221" s="44">
        <f t="shared" si="22"/>
        <v>0</v>
      </c>
      <c r="O221" s="69">
        <f t="shared" si="23"/>
        <v>-6718208.0100000007</v>
      </c>
      <c r="P221" s="70"/>
      <c r="Q221" s="30"/>
    </row>
    <row r="222" spans="1:17" ht="32.25">
      <c r="A222" s="30">
        <f t="shared" si="20"/>
        <v>209</v>
      </c>
      <c r="B222" s="31" t="s">
        <v>451</v>
      </c>
      <c r="C222" s="32" t="s">
        <v>10</v>
      </c>
      <c r="D222" s="33" t="s">
        <v>452</v>
      </c>
      <c r="E222" s="44">
        <v>0</v>
      </c>
      <c r="F222" s="44"/>
      <c r="G222" s="44">
        <v>-64191.68</v>
      </c>
      <c r="H222" s="49"/>
      <c r="I222" s="44">
        <v>0</v>
      </c>
      <c r="J222" s="44"/>
      <c r="K222" s="44">
        <v>-319857.57</v>
      </c>
      <c r="L222" s="49"/>
      <c r="M222" s="44">
        <f t="shared" si="21"/>
        <v>0</v>
      </c>
      <c r="N222" s="44">
        <f t="shared" si="22"/>
        <v>0</v>
      </c>
      <c r="O222" s="69">
        <f t="shared" si="23"/>
        <v>-384049.25</v>
      </c>
      <c r="P222" s="70"/>
      <c r="Q222" s="30"/>
    </row>
    <row r="223" spans="1:17" ht="32.25">
      <c r="A223" s="30">
        <f t="shared" si="20"/>
        <v>210</v>
      </c>
      <c r="B223" s="31" t="s">
        <v>453</v>
      </c>
      <c r="C223" s="32" t="s">
        <v>10</v>
      </c>
      <c r="D223" s="33" t="s">
        <v>454</v>
      </c>
      <c r="E223" s="44">
        <v>0</v>
      </c>
      <c r="F223" s="44"/>
      <c r="G223" s="44">
        <v>-64191.68</v>
      </c>
      <c r="H223" s="49"/>
      <c r="I223" s="44">
        <v>0</v>
      </c>
      <c r="J223" s="44"/>
      <c r="K223" s="44">
        <v>-319857.57</v>
      </c>
      <c r="L223" s="49"/>
      <c r="M223" s="44">
        <f t="shared" si="21"/>
        <v>0</v>
      </c>
      <c r="N223" s="44">
        <f t="shared" si="22"/>
        <v>0</v>
      </c>
      <c r="O223" s="69">
        <f t="shared" si="23"/>
        <v>-384049.25</v>
      </c>
      <c r="P223" s="70"/>
      <c r="Q223" s="30"/>
    </row>
    <row r="224" spans="1:17" ht="18.75">
      <c r="A224" s="30">
        <f t="shared" si="20"/>
        <v>211</v>
      </c>
      <c r="B224" s="31" t="s">
        <v>455</v>
      </c>
      <c r="C224" s="32" t="s">
        <v>10</v>
      </c>
      <c r="D224" s="33" t="s">
        <v>456</v>
      </c>
      <c r="E224" s="44">
        <v>0</v>
      </c>
      <c r="F224" s="44"/>
      <c r="G224" s="44">
        <v>0</v>
      </c>
      <c r="H224" s="49"/>
      <c r="I224" s="44">
        <v>0</v>
      </c>
      <c r="J224" s="44"/>
      <c r="K224" s="44">
        <v>651797.53</v>
      </c>
      <c r="L224" s="49"/>
      <c r="M224" s="44">
        <f t="shared" si="21"/>
        <v>0</v>
      </c>
      <c r="N224" s="44">
        <f t="shared" si="22"/>
        <v>0</v>
      </c>
      <c r="O224" s="69">
        <f t="shared" si="23"/>
        <v>651797.53</v>
      </c>
      <c r="P224" s="70"/>
      <c r="Q224" s="30"/>
    </row>
    <row r="225" spans="1:17" ht="18.75">
      <c r="A225" s="30">
        <f t="shared" si="20"/>
        <v>212</v>
      </c>
      <c r="B225" s="31" t="s">
        <v>457</v>
      </c>
      <c r="C225" s="32" t="s">
        <v>10</v>
      </c>
      <c r="D225" s="33" t="s">
        <v>458</v>
      </c>
      <c r="E225" s="44">
        <v>0</v>
      </c>
      <c r="F225" s="44"/>
      <c r="G225" s="44">
        <v>64191.68</v>
      </c>
      <c r="H225" s="49"/>
      <c r="I225" s="44">
        <v>0</v>
      </c>
      <c r="J225" s="44"/>
      <c r="K225" s="44">
        <v>971655.1</v>
      </c>
      <c r="L225" s="49"/>
      <c r="M225" s="44">
        <f t="shared" si="21"/>
        <v>0</v>
      </c>
      <c r="N225" s="44">
        <f t="shared" si="22"/>
        <v>0</v>
      </c>
      <c r="O225" s="69">
        <f t="shared" si="23"/>
        <v>1035846.78</v>
      </c>
      <c r="P225" s="70"/>
      <c r="Q225" s="30"/>
    </row>
    <row r="226" spans="1:17" ht="32.25">
      <c r="A226" s="30">
        <f t="shared" si="20"/>
        <v>213</v>
      </c>
      <c r="B226" s="31" t="s">
        <v>459</v>
      </c>
      <c r="C226" s="32" t="s">
        <v>10</v>
      </c>
      <c r="D226" s="33" t="s">
        <v>460</v>
      </c>
      <c r="E226" s="44">
        <v>0</v>
      </c>
      <c r="F226" s="44"/>
      <c r="G226" s="44">
        <v>0</v>
      </c>
      <c r="H226" s="49"/>
      <c r="I226" s="44">
        <v>0</v>
      </c>
      <c r="J226" s="44"/>
      <c r="K226" s="44">
        <v>-50000</v>
      </c>
      <c r="L226" s="49"/>
      <c r="M226" s="44">
        <f t="shared" si="21"/>
        <v>0</v>
      </c>
      <c r="N226" s="44">
        <f t="shared" si="22"/>
        <v>0</v>
      </c>
      <c r="O226" s="69">
        <f t="shared" si="23"/>
        <v>-50000</v>
      </c>
      <c r="P226" s="70"/>
      <c r="Q226" s="30"/>
    </row>
    <row r="227" spans="1:17" ht="48">
      <c r="A227" s="30">
        <f t="shared" si="20"/>
        <v>214</v>
      </c>
      <c r="B227" s="31" t="s">
        <v>461</v>
      </c>
      <c r="C227" s="32" t="s">
        <v>10</v>
      </c>
      <c r="D227" s="33" t="s">
        <v>462</v>
      </c>
      <c r="E227" s="44">
        <v>0</v>
      </c>
      <c r="F227" s="44"/>
      <c r="G227" s="44">
        <v>0</v>
      </c>
      <c r="H227" s="49"/>
      <c r="I227" s="44">
        <v>50000</v>
      </c>
      <c r="J227" s="44">
        <v>50000</v>
      </c>
      <c r="K227" s="44">
        <v>0</v>
      </c>
      <c r="L227" s="49">
        <f t="shared" si="19"/>
        <v>0</v>
      </c>
      <c r="M227" s="44">
        <f t="shared" si="21"/>
        <v>50000</v>
      </c>
      <c r="N227" s="44">
        <f t="shared" si="22"/>
        <v>50000</v>
      </c>
      <c r="O227" s="69">
        <f t="shared" si="23"/>
        <v>0</v>
      </c>
      <c r="P227" s="70">
        <f t="shared" si="24"/>
        <v>0</v>
      </c>
      <c r="Q227" s="30"/>
    </row>
    <row r="228" spans="1:17" ht="18.75">
      <c r="A228" s="30">
        <f t="shared" si="20"/>
        <v>215</v>
      </c>
      <c r="B228" s="31" t="s">
        <v>463</v>
      </c>
      <c r="C228" s="32" t="s">
        <v>10</v>
      </c>
      <c r="D228" s="33" t="s">
        <v>464</v>
      </c>
      <c r="E228" s="44">
        <v>0</v>
      </c>
      <c r="F228" s="44"/>
      <c r="G228" s="44">
        <v>0</v>
      </c>
      <c r="H228" s="49"/>
      <c r="I228" s="44">
        <v>50000</v>
      </c>
      <c r="J228" s="44">
        <v>50000</v>
      </c>
      <c r="K228" s="44">
        <v>0</v>
      </c>
      <c r="L228" s="49">
        <f t="shared" si="19"/>
        <v>0</v>
      </c>
      <c r="M228" s="44">
        <f t="shared" si="21"/>
        <v>50000</v>
      </c>
      <c r="N228" s="44">
        <f t="shared" si="22"/>
        <v>50000</v>
      </c>
      <c r="O228" s="69">
        <f t="shared" si="23"/>
        <v>0</v>
      </c>
      <c r="P228" s="70">
        <f t="shared" si="24"/>
        <v>0</v>
      </c>
      <c r="Q228" s="30"/>
    </row>
    <row r="229" spans="1:17" ht="32.25">
      <c r="A229" s="30">
        <f t="shared" si="20"/>
        <v>216</v>
      </c>
      <c r="B229" s="31" t="s">
        <v>465</v>
      </c>
      <c r="C229" s="32" t="s">
        <v>10</v>
      </c>
      <c r="D229" s="33" t="s">
        <v>466</v>
      </c>
      <c r="E229" s="44">
        <v>0</v>
      </c>
      <c r="F229" s="44"/>
      <c r="G229" s="44">
        <v>0</v>
      </c>
      <c r="H229" s="49"/>
      <c r="I229" s="44">
        <v>-50000</v>
      </c>
      <c r="J229" s="44">
        <v>-50000</v>
      </c>
      <c r="K229" s="44">
        <v>-50000</v>
      </c>
      <c r="L229" s="49">
        <f t="shared" si="19"/>
        <v>100</v>
      </c>
      <c r="M229" s="44">
        <f t="shared" si="21"/>
        <v>-50000</v>
      </c>
      <c r="N229" s="44">
        <f t="shared" si="22"/>
        <v>-50000</v>
      </c>
      <c r="O229" s="69">
        <f t="shared" si="23"/>
        <v>-50000</v>
      </c>
      <c r="P229" s="70">
        <f t="shared" si="24"/>
        <v>100</v>
      </c>
      <c r="Q229" s="30"/>
    </row>
    <row r="230" spans="1:17" ht="18.75">
      <c r="A230" s="30">
        <f t="shared" si="20"/>
        <v>217</v>
      </c>
      <c r="B230" s="31" t="s">
        <v>467</v>
      </c>
      <c r="C230" s="32" t="s">
        <v>10</v>
      </c>
      <c r="D230" s="33" t="s">
        <v>468</v>
      </c>
      <c r="E230" s="44">
        <v>0</v>
      </c>
      <c r="F230" s="44"/>
      <c r="G230" s="44">
        <v>0</v>
      </c>
      <c r="H230" s="49"/>
      <c r="I230" s="44">
        <v>-50000</v>
      </c>
      <c r="J230" s="44">
        <v>-50000</v>
      </c>
      <c r="K230" s="44">
        <v>-50000</v>
      </c>
      <c r="L230" s="49">
        <f t="shared" si="19"/>
        <v>100</v>
      </c>
      <c r="M230" s="44">
        <f t="shared" si="21"/>
        <v>-50000</v>
      </c>
      <c r="N230" s="44">
        <f t="shared" si="22"/>
        <v>-50000</v>
      </c>
      <c r="O230" s="69">
        <f t="shared" si="23"/>
        <v>-50000</v>
      </c>
      <c r="P230" s="70">
        <f t="shared" si="24"/>
        <v>100</v>
      </c>
      <c r="Q230" s="30"/>
    </row>
    <row r="231" spans="1:17" ht="32.25">
      <c r="A231" s="30">
        <f t="shared" si="20"/>
        <v>218</v>
      </c>
      <c r="B231" s="31" t="s">
        <v>469</v>
      </c>
      <c r="C231" s="32" t="s">
        <v>10</v>
      </c>
      <c r="D231" s="33" t="s">
        <v>470</v>
      </c>
      <c r="E231" s="44">
        <v>-30032088</v>
      </c>
      <c r="F231" s="44">
        <v>-11100433</v>
      </c>
      <c r="G231" s="44">
        <v>-22435474.18</v>
      </c>
      <c r="H231" s="49">
        <f>G231/F231%</f>
        <v>202.11350476148093</v>
      </c>
      <c r="I231" s="44">
        <v>34562372</v>
      </c>
      <c r="J231" s="44">
        <v>15456780</v>
      </c>
      <c r="K231" s="44">
        <v>1136439.42</v>
      </c>
      <c r="L231" s="49">
        <f t="shared" si="19"/>
        <v>7.3523684751934102</v>
      </c>
      <c r="M231" s="44">
        <f t="shared" si="21"/>
        <v>4530284</v>
      </c>
      <c r="N231" s="44">
        <f t="shared" si="22"/>
        <v>4356347</v>
      </c>
      <c r="O231" s="69">
        <f t="shared" si="23"/>
        <v>-21299034.759999998</v>
      </c>
      <c r="P231" s="70">
        <v>488.92</v>
      </c>
      <c r="Q231" s="30"/>
    </row>
    <row r="232" spans="1:17" ht="32.25">
      <c r="A232" s="30">
        <f t="shared" si="20"/>
        <v>219</v>
      </c>
      <c r="B232" s="31" t="s">
        <v>471</v>
      </c>
      <c r="C232" s="32" t="s">
        <v>10</v>
      </c>
      <c r="D232" s="33" t="s">
        <v>472</v>
      </c>
      <c r="E232" s="44">
        <v>0</v>
      </c>
      <c r="F232" s="44"/>
      <c r="G232" s="44">
        <v>-7690534.1799999997</v>
      </c>
      <c r="H232" s="49"/>
      <c r="I232" s="44">
        <v>0</v>
      </c>
      <c r="J232" s="44"/>
      <c r="K232" s="44">
        <v>1406375.42</v>
      </c>
      <c r="L232" s="49"/>
      <c r="M232" s="44">
        <f t="shared" si="21"/>
        <v>0</v>
      </c>
      <c r="N232" s="44">
        <f t="shared" si="22"/>
        <v>0</v>
      </c>
      <c r="O232" s="69">
        <f t="shared" si="23"/>
        <v>-6284158.7599999998</v>
      </c>
      <c r="P232" s="70"/>
      <c r="Q232" s="30"/>
    </row>
    <row r="233" spans="1:17" ht="18.75">
      <c r="A233" s="30">
        <f t="shared" si="20"/>
        <v>220</v>
      </c>
      <c r="B233" s="31" t="s">
        <v>455</v>
      </c>
      <c r="C233" s="32" t="s">
        <v>10</v>
      </c>
      <c r="D233" s="33" t="s">
        <v>473</v>
      </c>
      <c r="E233" s="44">
        <v>3722384</v>
      </c>
      <c r="F233" s="44">
        <v>3722384</v>
      </c>
      <c r="G233" s="44">
        <v>3954586.88</v>
      </c>
      <c r="H233" s="49">
        <f>G233/F233%</f>
        <v>106.23801520745846</v>
      </c>
      <c r="I233" s="44">
        <v>807900</v>
      </c>
      <c r="J233" s="44">
        <v>807900</v>
      </c>
      <c r="K233" s="44">
        <v>966990.31</v>
      </c>
      <c r="L233" s="49">
        <f t="shared" si="19"/>
        <v>119.69183190988984</v>
      </c>
      <c r="M233" s="44">
        <f t="shared" si="21"/>
        <v>4530284</v>
      </c>
      <c r="N233" s="44">
        <f t="shared" si="22"/>
        <v>4530284</v>
      </c>
      <c r="O233" s="69">
        <f t="shared" si="23"/>
        <v>4921577.1899999995</v>
      </c>
      <c r="P233" s="70">
        <f t="shared" si="24"/>
        <v>108.63727726561955</v>
      </c>
      <c r="Q233" s="30"/>
    </row>
    <row r="234" spans="1:17" ht="18.75">
      <c r="A234" s="30">
        <f t="shared" si="20"/>
        <v>221</v>
      </c>
      <c r="B234" s="31" t="s">
        <v>457</v>
      </c>
      <c r="C234" s="32" t="s">
        <v>10</v>
      </c>
      <c r="D234" s="33" t="s">
        <v>474</v>
      </c>
      <c r="E234" s="44">
        <v>0</v>
      </c>
      <c r="F234" s="44"/>
      <c r="G234" s="44">
        <v>23948013.809999999</v>
      </c>
      <c r="H234" s="49"/>
      <c r="I234" s="44">
        <v>0</v>
      </c>
      <c r="J234" s="44"/>
      <c r="K234" s="44">
        <v>2272598.14</v>
      </c>
      <c r="L234" s="49"/>
      <c r="M234" s="44">
        <f t="shared" si="21"/>
        <v>0</v>
      </c>
      <c r="N234" s="44">
        <f t="shared" si="22"/>
        <v>0</v>
      </c>
      <c r="O234" s="69">
        <f t="shared" si="23"/>
        <v>26220611.949999999</v>
      </c>
      <c r="P234" s="70"/>
      <c r="Q234" s="30"/>
    </row>
    <row r="235" spans="1:17" ht="18.75">
      <c r="A235" s="30">
        <f t="shared" si="20"/>
        <v>222</v>
      </c>
      <c r="B235" s="31" t="s">
        <v>475</v>
      </c>
      <c r="C235" s="32" t="s">
        <v>10</v>
      </c>
      <c r="D235" s="33" t="s">
        <v>476</v>
      </c>
      <c r="E235" s="44">
        <v>0</v>
      </c>
      <c r="F235" s="44"/>
      <c r="G235" s="44">
        <v>14744940</v>
      </c>
      <c r="H235" s="49"/>
      <c r="I235" s="44">
        <v>0</v>
      </c>
      <c r="J235" s="44"/>
      <c r="K235" s="44">
        <v>269936</v>
      </c>
      <c r="L235" s="49"/>
      <c r="M235" s="44">
        <f t="shared" si="21"/>
        <v>0</v>
      </c>
      <c r="N235" s="44">
        <f t="shared" si="22"/>
        <v>0</v>
      </c>
      <c r="O235" s="69">
        <f t="shared" si="23"/>
        <v>15014876</v>
      </c>
      <c r="P235" s="70"/>
      <c r="Q235" s="30"/>
    </row>
    <row r="236" spans="1:17" ht="18.75">
      <c r="A236" s="30">
        <f t="shared" si="20"/>
        <v>223</v>
      </c>
      <c r="B236" s="31" t="s">
        <v>475</v>
      </c>
      <c r="C236" s="32" t="s">
        <v>10</v>
      </c>
      <c r="D236" s="33" t="s">
        <v>477</v>
      </c>
      <c r="E236" s="44">
        <v>0</v>
      </c>
      <c r="F236" s="44"/>
      <c r="G236" s="44">
        <v>14744940</v>
      </c>
      <c r="H236" s="49"/>
      <c r="I236" s="44">
        <v>0</v>
      </c>
      <c r="J236" s="44"/>
      <c r="K236" s="44">
        <v>269936</v>
      </c>
      <c r="L236" s="49"/>
      <c r="M236" s="44">
        <f t="shared" si="21"/>
        <v>0</v>
      </c>
      <c r="N236" s="44">
        <f t="shared" si="22"/>
        <v>0</v>
      </c>
      <c r="O236" s="69">
        <f t="shared" si="23"/>
        <v>15014876</v>
      </c>
      <c r="P236" s="70"/>
      <c r="Q236" s="30"/>
    </row>
    <row r="237" spans="1:17" ht="48">
      <c r="A237" s="30">
        <f t="shared" si="20"/>
        <v>224</v>
      </c>
      <c r="B237" s="31" t="s">
        <v>478</v>
      </c>
      <c r="C237" s="32" t="s">
        <v>10</v>
      </c>
      <c r="D237" s="33" t="s">
        <v>479</v>
      </c>
      <c r="E237" s="44">
        <v>-33754472</v>
      </c>
      <c r="F237" s="44">
        <v>-14822817</v>
      </c>
      <c r="G237" s="44">
        <v>-2442047.25</v>
      </c>
      <c r="H237" s="49">
        <f>G237/F237%</f>
        <v>16.474920050621954</v>
      </c>
      <c r="I237" s="44">
        <v>33754472</v>
      </c>
      <c r="J237" s="44">
        <v>14648880</v>
      </c>
      <c r="K237" s="44">
        <v>2442047.25</v>
      </c>
      <c r="L237" s="49">
        <f t="shared" si="19"/>
        <v>16.670538976358603</v>
      </c>
      <c r="M237" s="44">
        <f t="shared" si="21"/>
        <v>0</v>
      </c>
      <c r="N237" s="44">
        <f t="shared" si="22"/>
        <v>-173937</v>
      </c>
      <c r="O237" s="69">
        <f t="shared" si="23"/>
        <v>0</v>
      </c>
      <c r="P237" s="70">
        <f t="shared" si="24"/>
        <v>0</v>
      </c>
      <c r="Q237" s="30"/>
    </row>
    <row r="238" spans="1:17" ht="18.75">
      <c r="A238" s="30">
        <f t="shared" si="20"/>
        <v>225</v>
      </c>
      <c r="B238" s="31" t="s">
        <v>480</v>
      </c>
      <c r="C238" s="32" t="s">
        <v>10</v>
      </c>
      <c r="D238" s="33" t="s">
        <v>481</v>
      </c>
      <c r="E238" s="44">
        <v>0</v>
      </c>
      <c r="F238" s="44"/>
      <c r="G238" s="44">
        <v>0</v>
      </c>
      <c r="H238" s="49"/>
      <c r="I238" s="44">
        <v>11010400</v>
      </c>
      <c r="J238" s="44">
        <v>3750000</v>
      </c>
      <c r="K238" s="44">
        <v>0</v>
      </c>
      <c r="L238" s="49">
        <f t="shared" si="19"/>
        <v>0</v>
      </c>
      <c r="M238" s="44">
        <f t="shared" si="21"/>
        <v>11010400</v>
      </c>
      <c r="N238" s="44">
        <f t="shared" si="22"/>
        <v>3750000</v>
      </c>
      <c r="O238" s="69">
        <f t="shared" si="23"/>
        <v>0</v>
      </c>
      <c r="P238" s="70">
        <f t="shared" si="24"/>
        <v>0</v>
      </c>
      <c r="Q238" s="30"/>
    </row>
    <row r="239" spans="1:17" ht="32.25">
      <c r="A239" s="30">
        <f t="shared" si="20"/>
        <v>226</v>
      </c>
      <c r="B239" s="31" t="s">
        <v>482</v>
      </c>
      <c r="C239" s="32" t="s">
        <v>10</v>
      </c>
      <c r="D239" s="33" t="s">
        <v>483</v>
      </c>
      <c r="E239" s="44">
        <v>0</v>
      </c>
      <c r="F239" s="44"/>
      <c r="G239" s="44">
        <v>0</v>
      </c>
      <c r="H239" s="49"/>
      <c r="I239" s="44">
        <v>11010400</v>
      </c>
      <c r="J239" s="44">
        <v>3750000</v>
      </c>
      <c r="K239" s="44">
        <v>0</v>
      </c>
      <c r="L239" s="49">
        <f t="shared" si="19"/>
        <v>0</v>
      </c>
      <c r="M239" s="44">
        <f t="shared" si="21"/>
        <v>11010400</v>
      </c>
      <c r="N239" s="44">
        <f t="shared" si="22"/>
        <v>3750000</v>
      </c>
      <c r="O239" s="69">
        <f t="shared" si="23"/>
        <v>0</v>
      </c>
      <c r="P239" s="70">
        <f t="shared" si="24"/>
        <v>0</v>
      </c>
      <c r="Q239" s="30"/>
    </row>
    <row r="240" spans="1:17" ht="18.75">
      <c r="A240" s="30">
        <f t="shared" si="20"/>
        <v>227</v>
      </c>
      <c r="B240" s="31" t="s">
        <v>484</v>
      </c>
      <c r="C240" s="32" t="s">
        <v>10</v>
      </c>
      <c r="D240" s="33" t="s">
        <v>485</v>
      </c>
      <c r="E240" s="44">
        <v>0</v>
      </c>
      <c r="F240" s="44"/>
      <c r="G240" s="44">
        <v>0</v>
      </c>
      <c r="H240" s="49"/>
      <c r="I240" s="44">
        <v>12500000</v>
      </c>
      <c r="J240" s="44">
        <v>3750000</v>
      </c>
      <c r="K240" s="44">
        <v>0</v>
      </c>
      <c r="L240" s="49">
        <f t="shared" si="19"/>
        <v>0</v>
      </c>
      <c r="M240" s="44">
        <f t="shared" si="21"/>
        <v>12500000</v>
      </c>
      <c r="N240" s="44">
        <f t="shared" si="22"/>
        <v>3750000</v>
      </c>
      <c r="O240" s="69">
        <f t="shared" si="23"/>
        <v>0</v>
      </c>
      <c r="P240" s="70">
        <f t="shared" si="24"/>
        <v>0</v>
      </c>
      <c r="Q240" s="30"/>
    </row>
    <row r="241" spans="1:17" ht="18.75">
      <c r="A241" s="30">
        <f t="shared" si="20"/>
        <v>228</v>
      </c>
      <c r="B241" s="31" t="s">
        <v>486</v>
      </c>
      <c r="C241" s="32" t="s">
        <v>10</v>
      </c>
      <c r="D241" s="33" t="s">
        <v>487</v>
      </c>
      <c r="E241" s="44">
        <v>0</v>
      </c>
      <c r="F241" s="44"/>
      <c r="G241" s="44">
        <v>0</v>
      </c>
      <c r="H241" s="49"/>
      <c r="I241" s="44">
        <v>-1489600</v>
      </c>
      <c r="J241" s="44"/>
      <c r="K241" s="44">
        <v>0</v>
      </c>
      <c r="L241" s="49"/>
      <c r="M241" s="44">
        <f t="shared" si="21"/>
        <v>-1489600</v>
      </c>
      <c r="N241" s="44">
        <f t="shared" si="22"/>
        <v>0</v>
      </c>
      <c r="O241" s="69">
        <f t="shared" si="23"/>
        <v>0</v>
      </c>
      <c r="P241" s="70"/>
      <c r="Q241" s="30"/>
    </row>
    <row r="242" spans="1:17" ht="32.25">
      <c r="A242" s="30">
        <f t="shared" si="20"/>
        <v>229</v>
      </c>
      <c r="B242" s="31" t="s">
        <v>488</v>
      </c>
      <c r="C242" s="32" t="s">
        <v>10</v>
      </c>
      <c r="D242" s="33" t="s">
        <v>489</v>
      </c>
      <c r="E242" s="44">
        <v>-30032088</v>
      </c>
      <c r="F242" s="44">
        <v>-11100433</v>
      </c>
      <c r="G242" s="44">
        <v>-22499665.859999999</v>
      </c>
      <c r="H242" s="49">
        <f>G242/F242%</f>
        <v>202.69178562674085</v>
      </c>
      <c r="I242" s="44">
        <v>45572772</v>
      </c>
      <c r="J242" s="44">
        <v>19206780</v>
      </c>
      <c r="K242" s="44">
        <v>766581.85</v>
      </c>
      <c r="L242" s="49">
        <f t="shared" ref="L242:L265" si="25">K242/J242%</f>
        <v>3.991204408026749</v>
      </c>
      <c r="M242" s="44">
        <f t="shared" si="21"/>
        <v>15540684</v>
      </c>
      <c r="N242" s="44">
        <f t="shared" si="22"/>
        <v>8106347</v>
      </c>
      <c r="O242" s="69">
        <f t="shared" si="23"/>
        <v>-21733084.009999998</v>
      </c>
      <c r="P242" s="70">
        <v>268.10000000000002</v>
      </c>
      <c r="Q242" s="30"/>
    </row>
    <row r="243" spans="1:17" ht="32.25">
      <c r="A243" s="30">
        <f t="shared" si="20"/>
        <v>230</v>
      </c>
      <c r="B243" s="31" t="s">
        <v>490</v>
      </c>
      <c r="C243" s="32" t="s">
        <v>10</v>
      </c>
      <c r="D243" s="33" t="s">
        <v>491</v>
      </c>
      <c r="E243" s="44">
        <v>0</v>
      </c>
      <c r="F243" s="44"/>
      <c r="G243" s="44">
        <v>-7754725.8600000003</v>
      </c>
      <c r="H243" s="49"/>
      <c r="I243" s="44">
        <v>0</v>
      </c>
      <c r="J243" s="44"/>
      <c r="K243" s="44">
        <v>1036517.85</v>
      </c>
      <c r="L243" s="49"/>
      <c r="M243" s="44">
        <f t="shared" si="21"/>
        <v>0</v>
      </c>
      <c r="N243" s="44">
        <f t="shared" si="22"/>
        <v>0</v>
      </c>
      <c r="O243" s="69">
        <f t="shared" si="23"/>
        <v>-6718208.0100000007</v>
      </c>
      <c r="P243" s="70"/>
      <c r="Q243" s="30"/>
    </row>
    <row r="244" spans="1:17" ht="18.75">
      <c r="A244" s="30">
        <f t="shared" si="20"/>
        <v>231</v>
      </c>
      <c r="B244" s="31" t="s">
        <v>492</v>
      </c>
      <c r="C244" s="32" t="s">
        <v>10</v>
      </c>
      <c r="D244" s="33" t="s">
        <v>493</v>
      </c>
      <c r="E244" s="44">
        <v>0</v>
      </c>
      <c r="F244" s="44"/>
      <c r="G244" s="44">
        <v>0</v>
      </c>
      <c r="H244" s="49"/>
      <c r="I244" s="44">
        <v>11010400</v>
      </c>
      <c r="J244" s="44">
        <v>3750000</v>
      </c>
      <c r="K244" s="44">
        <v>0</v>
      </c>
      <c r="L244" s="49">
        <f t="shared" si="25"/>
        <v>0</v>
      </c>
      <c r="M244" s="44">
        <f t="shared" si="21"/>
        <v>11010400</v>
      </c>
      <c r="N244" s="44">
        <f t="shared" si="22"/>
        <v>3750000</v>
      </c>
      <c r="O244" s="69">
        <f t="shared" si="23"/>
        <v>0</v>
      </c>
      <c r="P244" s="70">
        <f t="shared" si="24"/>
        <v>0</v>
      </c>
      <c r="Q244" s="30"/>
    </row>
    <row r="245" spans="1:17" ht="18.75">
      <c r="A245" s="30">
        <f t="shared" si="20"/>
        <v>232</v>
      </c>
      <c r="B245" s="31" t="s">
        <v>494</v>
      </c>
      <c r="C245" s="32" t="s">
        <v>10</v>
      </c>
      <c r="D245" s="33" t="s">
        <v>495</v>
      </c>
      <c r="E245" s="44">
        <v>0</v>
      </c>
      <c r="F245" s="44"/>
      <c r="G245" s="44">
        <v>0</v>
      </c>
      <c r="H245" s="49"/>
      <c r="I245" s="44">
        <v>12500000</v>
      </c>
      <c r="J245" s="44">
        <v>3750000</v>
      </c>
      <c r="K245" s="44">
        <v>0</v>
      </c>
      <c r="L245" s="49">
        <f t="shared" si="25"/>
        <v>0</v>
      </c>
      <c r="M245" s="44">
        <f t="shared" si="21"/>
        <v>12500000</v>
      </c>
      <c r="N245" s="44">
        <f t="shared" si="22"/>
        <v>3750000</v>
      </c>
      <c r="O245" s="69">
        <f t="shared" si="23"/>
        <v>0</v>
      </c>
      <c r="P245" s="70">
        <f t="shared" si="24"/>
        <v>0</v>
      </c>
      <c r="Q245" s="30"/>
    </row>
    <row r="246" spans="1:17" ht="18.75">
      <c r="A246" s="30">
        <f t="shared" si="20"/>
        <v>233</v>
      </c>
      <c r="B246" s="31" t="s">
        <v>496</v>
      </c>
      <c r="C246" s="32" t="s">
        <v>10</v>
      </c>
      <c r="D246" s="33" t="s">
        <v>497</v>
      </c>
      <c r="E246" s="44">
        <v>0</v>
      </c>
      <c r="F246" s="44"/>
      <c r="G246" s="44">
        <v>0</v>
      </c>
      <c r="H246" s="49"/>
      <c r="I246" s="44">
        <v>12500000</v>
      </c>
      <c r="J246" s="44">
        <v>3750000</v>
      </c>
      <c r="K246" s="44">
        <v>0</v>
      </c>
      <c r="L246" s="49">
        <f t="shared" si="25"/>
        <v>0</v>
      </c>
      <c r="M246" s="44">
        <f t="shared" si="21"/>
        <v>12500000</v>
      </c>
      <c r="N246" s="44">
        <f t="shared" si="22"/>
        <v>3750000</v>
      </c>
      <c r="O246" s="69">
        <f t="shared" si="23"/>
        <v>0</v>
      </c>
      <c r="P246" s="70">
        <f t="shared" si="24"/>
        <v>0</v>
      </c>
      <c r="Q246" s="30"/>
    </row>
    <row r="247" spans="1:17" ht="18.75">
      <c r="A247" s="30">
        <f t="shared" si="20"/>
        <v>234</v>
      </c>
      <c r="B247" s="31" t="s">
        <v>498</v>
      </c>
      <c r="C247" s="32" t="s">
        <v>10</v>
      </c>
      <c r="D247" s="33" t="s">
        <v>499</v>
      </c>
      <c r="E247" s="44">
        <v>0</v>
      </c>
      <c r="F247" s="44"/>
      <c r="G247" s="44">
        <v>0</v>
      </c>
      <c r="H247" s="49"/>
      <c r="I247" s="44">
        <v>12500000</v>
      </c>
      <c r="J247" s="44">
        <v>3750000</v>
      </c>
      <c r="K247" s="44">
        <v>0</v>
      </c>
      <c r="L247" s="49">
        <f t="shared" si="25"/>
        <v>0</v>
      </c>
      <c r="M247" s="44">
        <f t="shared" si="21"/>
        <v>12500000</v>
      </c>
      <c r="N247" s="44">
        <f t="shared" si="22"/>
        <v>3750000</v>
      </c>
      <c r="O247" s="69">
        <f t="shared" si="23"/>
        <v>0</v>
      </c>
      <c r="P247" s="70">
        <f t="shared" si="24"/>
        <v>0</v>
      </c>
      <c r="Q247" s="30"/>
    </row>
    <row r="248" spans="1:17" ht="18.75">
      <c r="A248" s="30">
        <f t="shared" si="20"/>
        <v>235</v>
      </c>
      <c r="B248" s="31" t="s">
        <v>500</v>
      </c>
      <c r="C248" s="32" t="s">
        <v>10</v>
      </c>
      <c r="D248" s="33" t="s">
        <v>501</v>
      </c>
      <c r="E248" s="44">
        <v>0</v>
      </c>
      <c r="F248" s="44"/>
      <c r="G248" s="44">
        <v>0</v>
      </c>
      <c r="H248" s="49"/>
      <c r="I248" s="44">
        <v>-1489600</v>
      </c>
      <c r="J248" s="44"/>
      <c r="K248" s="44">
        <v>0</v>
      </c>
      <c r="L248" s="49"/>
      <c r="M248" s="44">
        <f t="shared" si="21"/>
        <v>-1489600</v>
      </c>
      <c r="N248" s="44">
        <f t="shared" si="22"/>
        <v>0</v>
      </c>
      <c r="O248" s="69">
        <f t="shared" si="23"/>
        <v>0</v>
      </c>
      <c r="P248" s="70"/>
      <c r="Q248" s="30"/>
    </row>
    <row r="249" spans="1:17" ht="18.75">
      <c r="A249" s="30">
        <f t="shared" si="20"/>
        <v>236</v>
      </c>
      <c r="B249" s="31" t="s">
        <v>502</v>
      </c>
      <c r="C249" s="32" t="s">
        <v>10</v>
      </c>
      <c r="D249" s="33" t="s">
        <v>503</v>
      </c>
      <c r="E249" s="44">
        <v>0</v>
      </c>
      <c r="F249" s="44"/>
      <c r="G249" s="44">
        <v>0</v>
      </c>
      <c r="H249" s="49"/>
      <c r="I249" s="44">
        <v>-1489600</v>
      </c>
      <c r="J249" s="44"/>
      <c r="K249" s="44">
        <v>0</v>
      </c>
      <c r="L249" s="49"/>
      <c r="M249" s="44">
        <f t="shared" si="21"/>
        <v>-1489600</v>
      </c>
      <c r="N249" s="44">
        <f t="shared" si="22"/>
        <v>0</v>
      </c>
      <c r="O249" s="69">
        <f t="shared" si="23"/>
        <v>0</v>
      </c>
      <c r="P249" s="70"/>
      <c r="Q249" s="30"/>
    </row>
    <row r="250" spans="1:17" ht="18.75">
      <c r="A250" s="30">
        <f t="shared" si="20"/>
        <v>237</v>
      </c>
      <c r="B250" s="31" t="s">
        <v>498</v>
      </c>
      <c r="C250" s="32" t="s">
        <v>10</v>
      </c>
      <c r="D250" s="33" t="s">
        <v>504</v>
      </c>
      <c r="E250" s="44">
        <v>0</v>
      </c>
      <c r="F250" s="44"/>
      <c r="G250" s="44">
        <v>0</v>
      </c>
      <c r="H250" s="49"/>
      <c r="I250" s="44">
        <v>-1489600</v>
      </c>
      <c r="J250" s="44"/>
      <c r="K250" s="44">
        <v>0</v>
      </c>
      <c r="L250" s="49"/>
      <c r="M250" s="44">
        <f t="shared" si="21"/>
        <v>-1489600</v>
      </c>
      <c r="N250" s="44">
        <f t="shared" si="22"/>
        <v>0</v>
      </c>
      <c r="O250" s="69">
        <f t="shared" si="23"/>
        <v>0</v>
      </c>
      <c r="P250" s="70"/>
      <c r="Q250" s="30"/>
    </row>
    <row r="251" spans="1:17" ht="18.75">
      <c r="A251" s="30">
        <f t="shared" si="20"/>
        <v>238</v>
      </c>
      <c r="B251" s="31" t="s">
        <v>505</v>
      </c>
      <c r="C251" s="32" t="s">
        <v>10</v>
      </c>
      <c r="D251" s="33" t="s">
        <v>506</v>
      </c>
      <c r="E251" s="44">
        <v>-30032088</v>
      </c>
      <c r="F251" s="44">
        <v>-11100433</v>
      </c>
      <c r="G251" s="44">
        <v>-22499665.859999999</v>
      </c>
      <c r="H251" s="49">
        <f>G251/F251%</f>
        <v>202.69178562674085</v>
      </c>
      <c r="I251" s="44">
        <v>34562372</v>
      </c>
      <c r="J251" s="44">
        <v>15456780</v>
      </c>
      <c r="K251" s="44">
        <v>766581.85</v>
      </c>
      <c r="L251" s="49">
        <f t="shared" si="25"/>
        <v>4.9595184119849023</v>
      </c>
      <c r="M251" s="44">
        <f t="shared" si="21"/>
        <v>4530284</v>
      </c>
      <c r="N251" s="44">
        <f t="shared" si="22"/>
        <v>4356347</v>
      </c>
      <c r="O251" s="69">
        <f t="shared" si="23"/>
        <v>-21733084.009999998</v>
      </c>
      <c r="P251" s="70">
        <v>498.88</v>
      </c>
      <c r="Q251" s="30"/>
    </row>
    <row r="252" spans="1:17" ht="18.75">
      <c r="A252" s="30">
        <f t="shared" si="20"/>
        <v>239</v>
      </c>
      <c r="B252" s="31" t="s">
        <v>507</v>
      </c>
      <c r="C252" s="32" t="s">
        <v>10</v>
      </c>
      <c r="D252" s="33" t="s">
        <v>508</v>
      </c>
      <c r="E252" s="44">
        <v>0</v>
      </c>
      <c r="F252" s="44"/>
      <c r="G252" s="44">
        <v>-7754725.8600000003</v>
      </c>
      <c r="H252" s="49"/>
      <c r="I252" s="44">
        <v>0</v>
      </c>
      <c r="J252" s="44"/>
      <c r="K252" s="44">
        <v>1036517.85</v>
      </c>
      <c r="L252" s="49"/>
      <c r="M252" s="44">
        <f t="shared" si="21"/>
        <v>0</v>
      </c>
      <c r="N252" s="44">
        <f t="shared" si="22"/>
        <v>0</v>
      </c>
      <c r="O252" s="69">
        <f t="shared" si="23"/>
        <v>-6718208.0100000007</v>
      </c>
      <c r="P252" s="70"/>
      <c r="Q252" s="30"/>
    </row>
    <row r="253" spans="1:17" ht="32.25">
      <c r="A253" s="30">
        <f t="shared" si="20"/>
        <v>240</v>
      </c>
      <c r="B253" s="31" t="s">
        <v>459</v>
      </c>
      <c r="C253" s="32" t="s">
        <v>10</v>
      </c>
      <c r="D253" s="33" t="s">
        <v>509</v>
      </c>
      <c r="E253" s="44">
        <v>0</v>
      </c>
      <c r="F253" s="44"/>
      <c r="G253" s="44">
        <v>0</v>
      </c>
      <c r="H253" s="49"/>
      <c r="I253" s="44">
        <v>0</v>
      </c>
      <c r="J253" s="44"/>
      <c r="K253" s="44">
        <v>-50000</v>
      </c>
      <c r="L253" s="49"/>
      <c r="M253" s="44">
        <f t="shared" si="21"/>
        <v>0</v>
      </c>
      <c r="N253" s="44">
        <f t="shared" si="22"/>
        <v>0</v>
      </c>
      <c r="O253" s="69">
        <f t="shared" si="23"/>
        <v>-50000</v>
      </c>
      <c r="P253" s="70"/>
      <c r="Q253" s="30"/>
    </row>
    <row r="254" spans="1:17" ht="48">
      <c r="A254" s="30">
        <f t="shared" si="20"/>
        <v>241</v>
      </c>
      <c r="B254" s="31" t="s">
        <v>461</v>
      </c>
      <c r="C254" s="32" t="s">
        <v>10</v>
      </c>
      <c r="D254" s="33" t="s">
        <v>510</v>
      </c>
      <c r="E254" s="44">
        <v>0</v>
      </c>
      <c r="F254" s="44"/>
      <c r="G254" s="44">
        <v>0</v>
      </c>
      <c r="H254" s="49"/>
      <c r="I254" s="44">
        <v>50000</v>
      </c>
      <c r="J254" s="44">
        <v>50000</v>
      </c>
      <c r="K254" s="44">
        <v>0</v>
      </c>
      <c r="L254" s="49">
        <f t="shared" si="25"/>
        <v>0</v>
      </c>
      <c r="M254" s="44">
        <f t="shared" si="21"/>
        <v>50000</v>
      </c>
      <c r="N254" s="44">
        <f t="shared" si="22"/>
        <v>50000</v>
      </c>
      <c r="O254" s="69">
        <f t="shared" si="23"/>
        <v>0</v>
      </c>
      <c r="P254" s="70">
        <f t="shared" si="24"/>
        <v>0</v>
      </c>
      <c r="Q254" s="30"/>
    </row>
    <row r="255" spans="1:17" ht="18.75">
      <c r="A255" s="30">
        <f t="shared" si="20"/>
        <v>242</v>
      </c>
      <c r="B255" s="31" t="s">
        <v>463</v>
      </c>
      <c r="C255" s="32" t="s">
        <v>10</v>
      </c>
      <c r="D255" s="33" t="s">
        <v>511</v>
      </c>
      <c r="E255" s="44">
        <v>0</v>
      </c>
      <c r="F255" s="44"/>
      <c r="G255" s="44">
        <v>0</v>
      </c>
      <c r="H255" s="49"/>
      <c r="I255" s="44">
        <v>50000</v>
      </c>
      <c r="J255" s="44">
        <v>50000</v>
      </c>
      <c r="K255" s="44">
        <v>0</v>
      </c>
      <c r="L255" s="49">
        <f t="shared" si="25"/>
        <v>0</v>
      </c>
      <c r="M255" s="44">
        <f t="shared" si="21"/>
        <v>50000</v>
      </c>
      <c r="N255" s="44">
        <f t="shared" si="22"/>
        <v>50000</v>
      </c>
      <c r="O255" s="69">
        <f t="shared" si="23"/>
        <v>0</v>
      </c>
      <c r="P255" s="70">
        <f t="shared" si="24"/>
        <v>0</v>
      </c>
      <c r="Q255" s="30"/>
    </row>
    <row r="256" spans="1:17" ht="32.25">
      <c r="A256" s="30">
        <f t="shared" si="20"/>
        <v>243</v>
      </c>
      <c r="B256" s="31" t="s">
        <v>465</v>
      </c>
      <c r="C256" s="32" t="s">
        <v>10</v>
      </c>
      <c r="D256" s="33" t="s">
        <v>512</v>
      </c>
      <c r="E256" s="44">
        <v>0</v>
      </c>
      <c r="F256" s="44"/>
      <c r="G256" s="44">
        <v>0</v>
      </c>
      <c r="H256" s="49"/>
      <c r="I256" s="44">
        <v>-50000</v>
      </c>
      <c r="J256" s="44">
        <v>-50000</v>
      </c>
      <c r="K256" s="44">
        <v>-50000</v>
      </c>
      <c r="L256" s="49">
        <f t="shared" si="25"/>
        <v>100</v>
      </c>
      <c r="M256" s="44">
        <f t="shared" si="21"/>
        <v>-50000</v>
      </c>
      <c r="N256" s="44">
        <f t="shared" si="22"/>
        <v>-50000</v>
      </c>
      <c r="O256" s="69">
        <f t="shared" si="23"/>
        <v>-50000</v>
      </c>
      <c r="P256" s="70">
        <f t="shared" si="24"/>
        <v>100</v>
      </c>
      <c r="Q256" s="30"/>
    </row>
    <row r="257" spans="1:17" ht="18.75">
      <c r="A257" s="30">
        <f t="shared" si="20"/>
        <v>244</v>
      </c>
      <c r="B257" s="31" t="s">
        <v>467</v>
      </c>
      <c r="C257" s="32" t="s">
        <v>10</v>
      </c>
      <c r="D257" s="33" t="s">
        <v>513</v>
      </c>
      <c r="E257" s="44">
        <v>0</v>
      </c>
      <c r="F257" s="44"/>
      <c r="G257" s="44">
        <v>0</v>
      </c>
      <c r="H257" s="49"/>
      <c r="I257" s="44">
        <v>-50000</v>
      </c>
      <c r="J257" s="44">
        <v>-50000</v>
      </c>
      <c r="K257" s="44">
        <v>-50000</v>
      </c>
      <c r="L257" s="49">
        <f t="shared" si="25"/>
        <v>100</v>
      </c>
      <c r="M257" s="44">
        <f t="shared" si="21"/>
        <v>-50000</v>
      </c>
      <c r="N257" s="44">
        <f t="shared" si="22"/>
        <v>-50000</v>
      </c>
      <c r="O257" s="69">
        <f t="shared" si="23"/>
        <v>-50000</v>
      </c>
      <c r="P257" s="70">
        <f t="shared" si="24"/>
        <v>100</v>
      </c>
      <c r="Q257" s="30"/>
    </row>
    <row r="258" spans="1:17" ht="18.75">
      <c r="A258" s="30">
        <f t="shared" si="20"/>
        <v>245</v>
      </c>
      <c r="B258" s="31" t="s">
        <v>514</v>
      </c>
      <c r="C258" s="32" t="s">
        <v>10</v>
      </c>
      <c r="D258" s="33" t="s">
        <v>515</v>
      </c>
      <c r="E258" s="44">
        <v>-30032088</v>
      </c>
      <c r="F258" s="44">
        <v>-11100433</v>
      </c>
      <c r="G258" s="44">
        <v>-22499665.859999999</v>
      </c>
      <c r="H258" s="49">
        <f>G258/F258%</f>
        <v>202.69178562674085</v>
      </c>
      <c r="I258" s="44">
        <v>34562372</v>
      </c>
      <c r="J258" s="44">
        <v>15456780</v>
      </c>
      <c r="K258" s="44">
        <v>816581.85</v>
      </c>
      <c r="L258" s="49">
        <f t="shared" si="25"/>
        <v>5.2830010519655453</v>
      </c>
      <c r="M258" s="44">
        <f t="shared" si="21"/>
        <v>4530284</v>
      </c>
      <c r="N258" s="44">
        <f t="shared" si="22"/>
        <v>4356347</v>
      </c>
      <c r="O258" s="69">
        <f t="shared" si="23"/>
        <v>-21683084.009999998</v>
      </c>
      <c r="P258" s="70">
        <v>497.74</v>
      </c>
      <c r="Q258" s="30"/>
    </row>
    <row r="259" spans="1:17" ht="18.75">
      <c r="A259" s="30">
        <f t="shared" si="20"/>
        <v>246</v>
      </c>
      <c r="B259" s="31" t="s">
        <v>516</v>
      </c>
      <c r="C259" s="32" t="s">
        <v>10</v>
      </c>
      <c r="D259" s="33" t="s">
        <v>517</v>
      </c>
      <c r="E259" s="44">
        <v>0</v>
      </c>
      <c r="F259" s="44"/>
      <c r="G259" s="44">
        <v>-7754725.8600000003</v>
      </c>
      <c r="H259" s="49"/>
      <c r="I259" s="44">
        <v>0</v>
      </c>
      <c r="J259" s="44"/>
      <c r="K259" s="44">
        <v>1086517.8500000001</v>
      </c>
      <c r="L259" s="49"/>
      <c r="M259" s="44">
        <f t="shared" si="21"/>
        <v>0</v>
      </c>
      <c r="N259" s="44">
        <f t="shared" si="22"/>
        <v>0</v>
      </c>
      <c r="O259" s="69">
        <f t="shared" si="23"/>
        <v>-6668208.0099999998</v>
      </c>
      <c r="P259" s="70"/>
      <c r="Q259" s="30"/>
    </row>
    <row r="260" spans="1:17" ht="18.75">
      <c r="A260" s="30">
        <f t="shared" si="20"/>
        <v>247</v>
      </c>
      <c r="B260" s="31" t="s">
        <v>455</v>
      </c>
      <c r="C260" s="32" t="s">
        <v>10</v>
      </c>
      <c r="D260" s="33" t="s">
        <v>518</v>
      </c>
      <c r="E260" s="44">
        <v>3722384</v>
      </c>
      <c r="F260" s="44">
        <v>3722384</v>
      </c>
      <c r="G260" s="44">
        <v>3954586.88</v>
      </c>
      <c r="H260" s="49">
        <f>G260/F260%</f>
        <v>106.23801520745846</v>
      </c>
      <c r="I260" s="44">
        <v>807900</v>
      </c>
      <c r="J260" s="44">
        <v>807900</v>
      </c>
      <c r="K260" s="44">
        <v>1618787.84</v>
      </c>
      <c r="L260" s="49">
        <f t="shared" si="25"/>
        <v>200.36982794900359</v>
      </c>
      <c r="M260" s="44">
        <f t="shared" si="21"/>
        <v>4530284</v>
      </c>
      <c r="N260" s="44">
        <f t="shared" si="22"/>
        <v>4530284</v>
      </c>
      <c r="O260" s="69">
        <f t="shared" si="23"/>
        <v>5573374.7199999997</v>
      </c>
      <c r="P260" s="70">
        <f t="shared" si="24"/>
        <v>123.02484170970297</v>
      </c>
      <c r="Q260" s="30"/>
    </row>
    <row r="261" spans="1:17" ht="18.75">
      <c r="A261" s="30">
        <f t="shared" si="20"/>
        <v>248</v>
      </c>
      <c r="B261" s="31" t="s">
        <v>457</v>
      </c>
      <c r="C261" s="32" t="s">
        <v>10</v>
      </c>
      <c r="D261" s="33" t="s">
        <v>519</v>
      </c>
      <c r="E261" s="44">
        <v>0</v>
      </c>
      <c r="F261" s="44"/>
      <c r="G261" s="44">
        <v>24012205.489999998</v>
      </c>
      <c r="H261" s="49"/>
      <c r="I261" s="44">
        <v>0</v>
      </c>
      <c r="J261" s="44"/>
      <c r="K261" s="44">
        <v>3244253.24</v>
      </c>
      <c r="L261" s="49"/>
      <c r="M261" s="44">
        <f t="shared" si="21"/>
        <v>0</v>
      </c>
      <c r="N261" s="44">
        <f t="shared" si="22"/>
        <v>0</v>
      </c>
      <c r="O261" s="69">
        <f t="shared" si="23"/>
        <v>27256458.729999997</v>
      </c>
      <c r="P261" s="70"/>
      <c r="Q261" s="30"/>
    </row>
    <row r="262" spans="1:17" ht="18.75">
      <c r="A262" s="30">
        <f t="shared" si="20"/>
        <v>249</v>
      </c>
      <c r="B262" s="31" t="s">
        <v>475</v>
      </c>
      <c r="C262" s="32" t="s">
        <v>10</v>
      </c>
      <c r="D262" s="33" t="s">
        <v>520</v>
      </c>
      <c r="E262" s="44">
        <v>0</v>
      </c>
      <c r="F262" s="44"/>
      <c r="G262" s="44">
        <v>14744940</v>
      </c>
      <c r="H262" s="49"/>
      <c r="I262" s="44">
        <v>0</v>
      </c>
      <c r="J262" s="44"/>
      <c r="K262" s="44">
        <v>269936</v>
      </c>
      <c r="L262" s="49"/>
      <c r="M262" s="44">
        <f t="shared" si="21"/>
        <v>0</v>
      </c>
      <c r="N262" s="44">
        <f t="shared" si="22"/>
        <v>0</v>
      </c>
      <c r="O262" s="69">
        <f t="shared" si="23"/>
        <v>15014876</v>
      </c>
      <c r="P262" s="70"/>
      <c r="Q262" s="30"/>
    </row>
    <row r="263" spans="1:17" ht="18.75">
      <c r="A263" s="30">
        <f t="shared" si="20"/>
        <v>250</v>
      </c>
      <c r="B263" s="31" t="s">
        <v>475</v>
      </c>
      <c r="C263" s="32" t="s">
        <v>10</v>
      </c>
      <c r="D263" s="33" t="s">
        <v>521</v>
      </c>
      <c r="E263" s="44">
        <v>0</v>
      </c>
      <c r="F263" s="44"/>
      <c r="G263" s="44">
        <v>14744940</v>
      </c>
      <c r="H263" s="49"/>
      <c r="I263" s="44">
        <v>0</v>
      </c>
      <c r="J263" s="44"/>
      <c r="K263" s="44">
        <v>269936</v>
      </c>
      <c r="L263" s="49"/>
      <c r="M263" s="44">
        <f t="shared" si="21"/>
        <v>0</v>
      </c>
      <c r="N263" s="44">
        <f t="shared" si="22"/>
        <v>0</v>
      </c>
      <c r="O263" s="69">
        <f t="shared" si="23"/>
        <v>15014876</v>
      </c>
      <c r="P263" s="70"/>
      <c r="Q263" s="30"/>
    </row>
    <row r="264" spans="1:17" ht="48">
      <c r="A264" s="30">
        <f t="shared" si="20"/>
        <v>251</v>
      </c>
      <c r="B264" s="31" t="s">
        <v>478</v>
      </c>
      <c r="C264" s="32" t="s">
        <v>10</v>
      </c>
      <c r="D264" s="33" t="s">
        <v>522</v>
      </c>
      <c r="E264" s="44">
        <v>-33754472</v>
      </c>
      <c r="F264" s="44">
        <v>-14822817</v>
      </c>
      <c r="G264" s="44">
        <v>-2442047.25</v>
      </c>
      <c r="H264" s="49">
        <f>G264/F264%</f>
        <v>16.474920050621954</v>
      </c>
      <c r="I264" s="44">
        <v>33754472</v>
      </c>
      <c r="J264" s="44">
        <v>14648880</v>
      </c>
      <c r="K264" s="44">
        <v>2442047.25</v>
      </c>
      <c r="L264" s="49">
        <f t="shared" si="25"/>
        <v>16.670538976358603</v>
      </c>
      <c r="M264" s="44">
        <f t="shared" si="21"/>
        <v>0</v>
      </c>
      <c r="N264" s="44">
        <f t="shared" si="22"/>
        <v>-173937</v>
      </c>
      <c r="O264" s="69">
        <f t="shared" si="23"/>
        <v>0</v>
      </c>
      <c r="P264" s="70">
        <f t="shared" si="24"/>
        <v>0</v>
      </c>
      <c r="Q264" s="30"/>
    </row>
    <row r="265" spans="1:17" ht="48">
      <c r="A265" s="30">
        <f t="shared" si="20"/>
        <v>252</v>
      </c>
      <c r="B265" s="31" t="s">
        <v>523</v>
      </c>
      <c r="C265" s="32" t="s">
        <v>10</v>
      </c>
      <c r="D265" s="33" t="s">
        <v>524</v>
      </c>
      <c r="E265" s="44">
        <v>-30032088</v>
      </c>
      <c r="F265" s="44">
        <v>-11100433</v>
      </c>
      <c r="G265" s="44">
        <v>-22499665.859999999</v>
      </c>
      <c r="H265" s="49">
        <f>G265/F265%</f>
        <v>202.69178562674085</v>
      </c>
      <c r="I265" s="44">
        <v>45572772</v>
      </c>
      <c r="J265" s="44">
        <v>19206780</v>
      </c>
      <c r="K265" s="44">
        <v>766581.85</v>
      </c>
      <c r="L265" s="49">
        <f t="shared" si="25"/>
        <v>3.991204408026749</v>
      </c>
      <c r="M265" s="44">
        <f t="shared" si="21"/>
        <v>15540684</v>
      </c>
      <c r="N265" s="44">
        <f t="shared" si="22"/>
        <v>8106347</v>
      </c>
      <c r="O265" s="69">
        <f t="shared" si="23"/>
        <v>-21733084.009999998</v>
      </c>
      <c r="P265" s="70">
        <f t="shared" si="24"/>
        <v>-268.09960158379596</v>
      </c>
      <c r="Q265" s="30"/>
    </row>
    <row r="266" spans="1:17" ht="48">
      <c r="A266" s="30">
        <f t="shared" si="20"/>
        <v>253</v>
      </c>
      <c r="B266" s="31" t="s">
        <v>525</v>
      </c>
      <c r="C266" s="32" t="s">
        <v>10</v>
      </c>
      <c r="D266" s="33" t="s">
        <v>526</v>
      </c>
      <c r="E266" s="44">
        <v>0</v>
      </c>
      <c r="F266" s="44"/>
      <c r="G266" s="44">
        <v>-7754725.8600000003</v>
      </c>
      <c r="H266" s="49"/>
      <c r="I266" s="44">
        <v>0</v>
      </c>
      <c r="J266" s="44"/>
      <c r="K266" s="44">
        <v>1036517.85</v>
      </c>
      <c r="L266" s="49"/>
      <c r="M266" s="44">
        <f t="shared" si="21"/>
        <v>0</v>
      </c>
      <c r="N266" s="44">
        <f t="shared" si="22"/>
        <v>0</v>
      </c>
      <c r="O266" s="69">
        <f t="shared" si="23"/>
        <v>-6718208.0100000007</v>
      </c>
      <c r="P266" s="70"/>
      <c r="Q266" s="30"/>
    </row>
    <row r="267" spans="1:17" ht="18.75">
      <c r="B267" s="45" t="s">
        <v>531</v>
      </c>
      <c r="C267" s="37"/>
      <c r="D267" s="48"/>
      <c r="E267" s="38"/>
      <c r="F267" s="38"/>
      <c r="G267" s="38"/>
      <c r="H267" s="105" t="s">
        <v>532</v>
      </c>
      <c r="I267" s="105"/>
      <c r="J267" s="34"/>
      <c r="K267" s="34"/>
      <c r="L267" s="34"/>
      <c r="M267" s="34"/>
      <c r="N267" s="34"/>
      <c r="O267" s="34"/>
      <c r="P267" s="34"/>
    </row>
    <row r="268" spans="1:17" ht="18.75">
      <c r="B268" s="46"/>
      <c r="C268" s="40"/>
      <c r="D268" s="41" t="s">
        <v>7</v>
      </c>
      <c r="E268" s="42"/>
      <c r="F268" s="39"/>
      <c r="G268" s="39"/>
      <c r="H268" s="106" t="s">
        <v>8</v>
      </c>
      <c r="I268" s="106"/>
      <c r="J268" s="7"/>
      <c r="K268" s="7"/>
      <c r="L268" s="7"/>
      <c r="M268" s="7"/>
      <c r="N268" s="7"/>
      <c r="O268" s="35"/>
    </row>
    <row r="269" spans="1:17">
      <c r="A269" s="36"/>
      <c r="J269" s="39"/>
      <c r="K269" s="39"/>
      <c r="L269" s="39"/>
      <c r="M269" s="39"/>
      <c r="N269" s="39"/>
      <c r="O269" s="39"/>
      <c r="P269" s="39"/>
    </row>
    <row r="270" spans="1:17">
      <c r="A270" s="36"/>
      <c r="J270" s="39"/>
      <c r="K270" s="39"/>
      <c r="L270" s="39"/>
      <c r="M270" s="39"/>
      <c r="N270" s="39"/>
      <c r="O270" s="39"/>
      <c r="P270" s="39"/>
    </row>
    <row r="271" spans="1:17" ht="18.75">
      <c r="A271" s="36"/>
      <c r="B271" s="47"/>
      <c r="C271" s="43"/>
      <c r="D271" s="41"/>
      <c r="E271" s="42"/>
      <c r="F271" s="39"/>
      <c r="G271" s="39"/>
      <c r="H271" s="42"/>
      <c r="I271" s="42"/>
      <c r="J271" s="39"/>
      <c r="K271" s="39"/>
      <c r="L271" s="39"/>
      <c r="M271" s="39"/>
      <c r="N271" s="39"/>
      <c r="O271" s="39"/>
      <c r="P271" s="39"/>
    </row>
  </sheetData>
  <sheetProtection selectLockedCells="1" selectUnlockedCells="1"/>
  <mergeCells count="24">
    <mergeCell ref="H267:I267"/>
    <mergeCell ref="H268:I268"/>
    <mergeCell ref="L10:L12"/>
    <mergeCell ref="C9:D12"/>
    <mergeCell ref="M9:P9"/>
    <mergeCell ref="E10:E12"/>
    <mergeCell ref="F10:F12"/>
    <mergeCell ref="G10:G12"/>
    <mergeCell ref="J10:J12"/>
    <mergeCell ref="M10:M12"/>
    <mergeCell ref="O10:O12"/>
    <mergeCell ref="P10:P12"/>
    <mergeCell ref="B4:O4"/>
    <mergeCell ref="B5:O5"/>
    <mergeCell ref="B6:O6"/>
    <mergeCell ref="B9:B12"/>
    <mergeCell ref="E9:H9"/>
    <mergeCell ref="I9:L9"/>
    <mergeCell ref="K10:K12"/>
    <mergeCell ref="H10:H12"/>
    <mergeCell ref="I10:I12"/>
    <mergeCell ref="C13:D13"/>
    <mergeCell ref="M8:N8"/>
    <mergeCell ref="N10:N12"/>
  </mergeCells>
  <phoneticPr fontId="32" type="noConversion"/>
  <pageMargins left="0.27569444444444446" right="0.24652777777777779" top="0.83888888888888891" bottom="0.35416666666666669" header="0.51180555555555551" footer="0.51180555555555551"/>
  <pageSetup paperSize="9" scale="44" firstPageNumber="0" fitToHeight="100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Z2K_ZVED_742</vt:lpstr>
      <vt:lpstr>Data</vt:lpstr>
      <vt:lpstr>Date</vt:lpstr>
      <vt:lpstr>Date1</vt:lpstr>
      <vt:lpstr>SignD</vt:lpstr>
      <vt:lpstr>Z2K_ZVED_742!Заголовки_для_печати</vt:lpstr>
      <vt:lpstr>Z2K_ZVED_742!Область_печати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0617-isnykt</dc:creator>
  <cp:lastModifiedBy>Вікторія</cp:lastModifiedBy>
  <cp:lastPrinted>2019-07-19T08:44:08Z</cp:lastPrinted>
  <dcterms:created xsi:type="dcterms:W3CDTF">2019-07-17T12:28:29Z</dcterms:created>
  <dcterms:modified xsi:type="dcterms:W3CDTF">2019-07-19T13:25:54Z</dcterms:modified>
</cp:coreProperties>
</file>