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tabRatio="500"/>
  </bookViews>
  <sheets>
    <sheet name="Z2K_ZVED_742" sheetId="1" r:id="rId1"/>
  </sheets>
  <definedNames>
    <definedName name="Data">Z2K_ZVED_742!$A$14:$AB$266</definedName>
    <definedName name="Date">Z2K_ZVED_742!$B$5</definedName>
    <definedName name="Date1">Z2K_ZVED_742!$B$6</definedName>
    <definedName name="EXCEL_VER">11</definedName>
    <definedName name="PRINT_DATE">"17.07.2019 15:15:07"</definedName>
    <definedName name="PRINTER">"Eксель_Імпорт (XlRpt)  ДержКазначейство ЦА, Копичко Олександр"</definedName>
    <definedName name="REP_CREATOR">"0617-isnykt"</definedName>
    <definedName name="SignB">Z2K_ZVED_742!#REF!</definedName>
    <definedName name="SignD">Z2K_ZVED_742!$H$267</definedName>
    <definedName name="_xlnm.Print_Titles" localSheetId="0">Z2K_ZVED_742!$13:$13</definedName>
    <definedName name="_xlnm.Print_Area" localSheetId="0">Z2K_ZVED_742!$B$1:$P$269</definedName>
  </definedNames>
  <calcPr calcId="145621" fullCalcOnLoad="1"/>
</workbook>
</file>

<file path=xl/calcChain.xml><?xml version="1.0" encoding="utf-8"?>
<calcChain xmlns="http://schemas.openxmlformats.org/spreadsheetml/2006/main">
  <c r="M17" i="1"/>
  <c r="N17"/>
  <c r="O17"/>
  <c r="P17"/>
  <c r="M18"/>
  <c r="N18"/>
  <c r="O18"/>
  <c r="P18"/>
  <c r="M19"/>
  <c r="N19"/>
  <c r="O19"/>
  <c r="P19"/>
  <c r="M20"/>
  <c r="N20"/>
  <c r="O20"/>
  <c r="P20"/>
  <c r="M22"/>
  <c r="O22"/>
  <c r="M25"/>
  <c r="N25"/>
  <c r="O25"/>
  <c r="P25"/>
  <c r="M26"/>
  <c r="N26"/>
  <c r="O26"/>
  <c r="P26"/>
  <c r="M28"/>
  <c r="N28"/>
  <c r="O28"/>
  <c r="M29"/>
  <c r="N29"/>
  <c r="O29"/>
  <c r="P29"/>
  <c r="M31"/>
  <c r="M32"/>
  <c r="N32"/>
  <c r="O32"/>
  <c r="P32"/>
  <c r="M33"/>
  <c r="M34"/>
  <c r="N34"/>
  <c r="O34"/>
  <c r="P34"/>
  <c r="M35"/>
  <c r="N35"/>
  <c r="O35"/>
  <c r="P35"/>
  <c r="M38"/>
  <c r="N38"/>
  <c r="O38"/>
  <c r="P38"/>
  <c r="M39"/>
  <c r="N39"/>
  <c r="O39"/>
  <c r="P39"/>
  <c r="M40"/>
  <c r="N40"/>
  <c r="O40"/>
  <c r="P40"/>
  <c r="M41"/>
  <c r="N41"/>
  <c r="O41"/>
  <c r="P41"/>
  <c r="M42"/>
  <c r="N42"/>
  <c r="O42"/>
  <c r="P42"/>
  <c r="M43"/>
  <c r="N43"/>
  <c r="O43"/>
  <c r="P43"/>
  <c r="M44"/>
  <c r="N44"/>
  <c r="O44"/>
  <c r="P44"/>
  <c r="M45"/>
  <c r="N45"/>
  <c r="O45"/>
  <c r="P45"/>
  <c r="M46"/>
  <c r="N46"/>
  <c r="O46"/>
  <c r="P46"/>
  <c r="M47"/>
  <c r="N47"/>
  <c r="O47"/>
  <c r="P47"/>
  <c r="M49"/>
  <c r="N49"/>
  <c r="O49"/>
  <c r="P49"/>
  <c r="M50"/>
  <c r="N50"/>
  <c r="O50"/>
  <c r="P50"/>
  <c r="M52"/>
  <c r="N52"/>
  <c r="O52"/>
  <c r="P52"/>
  <c r="M53"/>
  <c r="N53"/>
  <c r="O53"/>
  <c r="P53"/>
  <c r="M54"/>
  <c r="N54"/>
  <c r="O54"/>
  <c r="P54"/>
  <c r="M57"/>
  <c r="N57"/>
  <c r="O57"/>
  <c r="P57"/>
  <c r="M58"/>
  <c r="N58"/>
  <c r="O58"/>
  <c r="P58"/>
  <c r="M59"/>
  <c r="N59"/>
  <c r="O59"/>
  <c r="P59"/>
  <c r="M62"/>
  <c r="N62"/>
  <c r="O62"/>
  <c r="M64"/>
  <c r="N64"/>
  <c r="O64"/>
  <c r="M65"/>
  <c r="N65"/>
  <c r="O65"/>
  <c r="P65"/>
  <c r="M66"/>
  <c r="N66"/>
  <c r="O66"/>
  <c r="M69"/>
  <c r="N69"/>
  <c r="O69"/>
  <c r="P69"/>
  <c r="M70"/>
  <c r="N70"/>
  <c r="O70"/>
  <c r="P70"/>
  <c r="M71"/>
  <c r="N71"/>
  <c r="O71"/>
  <c r="P71"/>
  <c r="M72"/>
  <c r="N72"/>
  <c r="O72"/>
  <c r="M74"/>
  <c r="N74"/>
  <c r="O74"/>
  <c r="P74"/>
  <c r="M76"/>
  <c r="N76"/>
  <c r="O76"/>
  <c r="P76"/>
  <c r="M77"/>
  <c r="N77"/>
  <c r="O77"/>
  <c r="M78"/>
  <c r="N78"/>
  <c r="O78"/>
  <c r="P78"/>
  <c r="M81"/>
  <c r="N81"/>
  <c r="O81"/>
  <c r="P81"/>
  <c r="M82"/>
  <c r="N82"/>
  <c r="O82"/>
  <c r="M83"/>
  <c r="N83"/>
  <c r="O83"/>
  <c r="P83"/>
  <c r="M86"/>
  <c r="N86"/>
  <c r="O86"/>
  <c r="P86"/>
  <c r="M87"/>
  <c r="N87"/>
  <c r="O87"/>
  <c r="M88"/>
  <c r="N88"/>
  <c r="O88"/>
  <c r="P88"/>
  <c r="M89"/>
  <c r="N89"/>
  <c r="O89"/>
  <c r="P89"/>
  <c r="M91"/>
  <c r="N91"/>
  <c r="O91"/>
  <c r="M92"/>
  <c r="N92"/>
  <c r="O92"/>
  <c r="M95"/>
  <c r="N95"/>
  <c r="O95"/>
  <c r="M98"/>
  <c r="N98"/>
  <c r="O98"/>
  <c r="P98"/>
  <c r="M103"/>
  <c r="N103"/>
  <c r="O103"/>
  <c r="P103"/>
  <c r="M105"/>
  <c r="N105"/>
  <c r="O105"/>
  <c r="M106"/>
  <c r="N106"/>
  <c r="O106"/>
  <c r="P106"/>
  <c r="M107"/>
  <c r="N107"/>
  <c r="O107"/>
  <c r="P107"/>
  <c r="M108"/>
  <c r="N108"/>
  <c r="O108"/>
  <c r="P108"/>
  <c r="M109"/>
  <c r="N109"/>
  <c r="O109"/>
  <c r="P109"/>
  <c r="M112"/>
  <c r="N112"/>
  <c r="O112"/>
  <c r="P112"/>
  <c r="M114"/>
  <c r="N114"/>
  <c r="O114"/>
  <c r="P114"/>
  <c r="M115"/>
  <c r="N115"/>
  <c r="O115"/>
  <c r="P115"/>
  <c r="M116"/>
  <c r="N116"/>
  <c r="O116"/>
  <c r="P116"/>
  <c r="M117"/>
  <c r="N117"/>
  <c r="O117"/>
  <c r="P117"/>
  <c r="M118"/>
  <c r="N118"/>
  <c r="O118"/>
  <c r="P118"/>
  <c r="M119"/>
  <c r="N119"/>
  <c r="O119"/>
  <c r="P119"/>
  <c r="M120"/>
  <c r="N120"/>
  <c r="O120"/>
  <c r="P120"/>
  <c r="M121"/>
  <c r="N121"/>
  <c r="O121"/>
  <c r="P121"/>
  <c r="M122"/>
  <c r="N122"/>
  <c r="O122"/>
  <c r="P122"/>
  <c r="M123"/>
  <c r="N123"/>
  <c r="O123"/>
  <c r="P123"/>
  <c r="M126"/>
  <c r="N126"/>
  <c r="O126"/>
  <c r="P126"/>
  <c r="M127"/>
  <c r="N127"/>
  <c r="O127"/>
  <c r="P127"/>
  <c r="M128"/>
  <c r="N128"/>
  <c r="O128"/>
  <c r="P128"/>
  <c r="M130"/>
  <c r="N130"/>
  <c r="O130"/>
  <c r="P130"/>
  <c r="M131"/>
  <c r="N131"/>
  <c r="O131"/>
  <c r="P131"/>
  <c r="M132"/>
  <c r="N132"/>
  <c r="O132"/>
  <c r="P132"/>
  <c r="M133"/>
  <c r="N133"/>
  <c r="O133"/>
  <c r="P133"/>
  <c r="M134"/>
  <c r="N134"/>
  <c r="O134"/>
  <c r="P134"/>
  <c r="M136"/>
  <c r="N136"/>
  <c r="O136"/>
  <c r="P136"/>
  <c r="M137"/>
  <c r="N137"/>
  <c r="O137"/>
  <c r="P137"/>
  <c r="M138"/>
  <c r="N138"/>
  <c r="O138"/>
  <c r="P138"/>
  <c r="I143"/>
  <c r="I139"/>
  <c r="J143"/>
  <c r="J139"/>
  <c r="K143"/>
  <c r="K139"/>
  <c r="M140"/>
  <c r="N140"/>
  <c r="O140"/>
  <c r="P140"/>
  <c r="M142"/>
  <c r="N142"/>
  <c r="O142"/>
  <c r="P142"/>
  <c r="M144"/>
  <c r="N144"/>
  <c r="O144"/>
  <c r="P144"/>
  <c r="M145"/>
  <c r="N145"/>
  <c r="O145"/>
  <c r="P145"/>
  <c r="M146"/>
  <c r="N146"/>
  <c r="O146"/>
  <c r="P146"/>
  <c r="M147"/>
  <c r="M148"/>
  <c r="N148"/>
  <c r="O148"/>
  <c r="P148"/>
  <c r="M151"/>
  <c r="N151"/>
  <c r="O151"/>
  <c r="P151"/>
  <c r="M153"/>
  <c r="N153"/>
  <c r="O153"/>
  <c r="P153"/>
  <c r="M154"/>
  <c r="N154"/>
  <c r="O154"/>
  <c r="P154"/>
  <c r="M156"/>
  <c r="N156"/>
  <c r="O156"/>
  <c r="P156"/>
  <c r="M157"/>
  <c r="N157"/>
  <c r="O157"/>
  <c r="P157"/>
  <c r="M159"/>
  <c r="N159"/>
  <c r="O159"/>
  <c r="P159"/>
  <c r="M161"/>
  <c r="N161"/>
  <c r="O161"/>
  <c r="P161"/>
  <c r="M162"/>
  <c r="N162"/>
  <c r="O162"/>
  <c r="P162"/>
  <c r="M163"/>
  <c r="N163"/>
  <c r="O163"/>
  <c r="P163"/>
  <c r="M165"/>
  <c r="N165"/>
  <c r="O165"/>
  <c r="P165"/>
  <c r="M166"/>
  <c r="N166"/>
  <c r="O166"/>
  <c r="P166"/>
  <c r="I172"/>
  <c r="M169"/>
  <c r="N169"/>
  <c r="O169"/>
  <c r="P169"/>
  <c r="M171"/>
  <c r="N171"/>
  <c r="O171"/>
  <c r="P171"/>
  <c r="M173"/>
  <c r="N173"/>
  <c r="O173"/>
  <c r="P173"/>
  <c r="M175"/>
  <c r="N175"/>
  <c r="O175"/>
  <c r="P175"/>
  <c r="M178"/>
  <c r="N178"/>
  <c r="O178"/>
  <c r="P178"/>
  <c r="M179"/>
  <c r="N179"/>
  <c r="O179"/>
  <c r="M180"/>
  <c r="N180"/>
  <c r="O180"/>
  <c r="P180"/>
  <c r="M182"/>
  <c r="N182"/>
  <c r="O182"/>
  <c r="P182"/>
  <c r="M185"/>
  <c r="N185"/>
  <c r="O185"/>
  <c r="P185"/>
  <c r="M186"/>
  <c r="N186"/>
  <c r="O186"/>
  <c r="P186"/>
  <c r="M188"/>
  <c r="N188"/>
  <c r="O188"/>
  <c r="P188"/>
  <c r="M190"/>
  <c r="N190"/>
  <c r="O190"/>
  <c r="P190"/>
  <c r="M191"/>
  <c r="N191"/>
  <c r="O191"/>
  <c r="M192"/>
  <c r="N192"/>
  <c r="O192"/>
  <c r="P192"/>
  <c r="M193"/>
  <c r="N193"/>
  <c r="O193"/>
  <c r="P193"/>
  <c r="M195"/>
  <c r="N195"/>
  <c r="O195"/>
  <c r="P195"/>
  <c r="M196"/>
  <c r="N196"/>
  <c r="O196"/>
  <c r="P196"/>
  <c r="M199"/>
  <c r="N199"/>
  <c r="O199"/>
  <c r="P199"/>
  <c r="M201"/>
  <c r="N201"/>
  <c r="O201"/>
  <c r="P201"/>
  <c r="M202"/>
  <c r="N202"/>
  <c r="O202"/>
  <c r="P202"/>
  <c r="M204"/>
  <c r="N204"/>
  <c r="O204"/>
  <c r="P204"/>
  <c r="M207"/>
  <c r="N207"/>
  <c r="O207"/>
  <c r="P207"/>
  <c r="M208"/>
  <c r="N208"/>
  <c r="O208"/>
  <c r="P208"/>
  <c r="M210"/>
  <c r="N210"/>
  <c r="O210"/>
  <c r="P210"/>
  <c r="M213"/>
  <c r="N213"/>
  <c r="O213"/>
  <c r="P213"/>
  <c r="M214"/>
  <c r="N214"/>
  <c r="O214"/>
  <c r="M215"/>
  <c r="N215"/>
  <c r="O215"/>
  <c r="P215"/>
  <c r="M216"/>
  <c r="N216"/>
  <c r="O216"/>
  <c r="P216"/>
  <c r="M218"/>
  <c r="N218"/>
  <c r="O218"/>
  <c r="P218"/>
  <c r="M221"/>
  <c r="N221"/>
  <c r="O221"/>
  <c r="P221"/>
  <c r="M222"/>
  <c r="N222"/>
  <c r="O222"/>
  <c r="P222"/>
  <c r="O225"/>
  <c r="M227"/>
  <c r="N227"/>
  <c r="O227"/>
  <c r="M228"/>
  <c r="N228"/>
  <c r="O228"/>
  <c r="M229"/>
  <c r="N229"/>
  <c r="O229"/>
  <c r="M230"/>
  <c r="N230"/>
  <c r="O230"/>
  <c r="M231"/>
  <c r="N231"/>
  <c r="O231"/>
  <c r="M232"/>
  <c r="N232"/>
  <c r="O232"/>
  <c r="M233"/>
  <c r="N233"/>
  <c r="O233"/>
  <c r="M234"/>
  <c r="N234"/>
  <c r="O234"/>
  <c r="M235"/>
  <c r="N235"/>
  <c r="M236"/>
  <c r="N236"/>
  <c r="O236"/>
  <c r="M237"/>
  <c r="N237"/>
  <c r="O237"/>
  <c r="M238"/>
  <c r="N238"/>
  <c r="O238"/>
  <c r="M239"/>
  <c r="N239"/>
  <c r="O239"/>
  <c r="M240"/>
  <c r="N240"/>
  <c r="O240"/>
  <c r="M241"/>
  <c r="N241"/>
  <c r="O241"/>
  <c r="M242"/>
  <c r="N242"/>
  <c r="O242"/>
  <c r="M243"/>
  <c r="N243"/>
  <c r="O243"/>
  <c r="M244"/>
  <c r="N244"/>
  <c r="O244"/>
  <c r="P244"/>
  <c r="M245"/>
  <c r="N245"/>
  <c r="O245"/>
  <c r="P245"/>
  <c r="M246"/>
  <c r="N246"/>
  <c r="O246"/>
  <c r="P246"/>
  <c r="M247"/>
  <c r="N247"/>
  <c r="O247"/>
  <c r="P247"/>
  <c r="M248"/>
  <c r="N248"/>
  <c r="O248"/>
  <c r="P248"/>
  <c r="M249"/>
  <c r="N249"/>
  <c r="O249"/>
  <c r="P249"/>
  <c r="M250"/>
  <c r="N250"/>
  <c r="O250"/>
  <c r="P250"/>
  <c r="M251"/>
  <c r="N251"/>
  <c r="O251"/>
  <c r="P251"/>
  <c r="M252"/>
  <c r="N252"/>
  <c r="O252"/>
  <c r="M253"/>
  <c r="N253"/>
  <c r="O253"/>
  <c r="M254"/>
  <c r="N254"/>
  <c r="O254"/>
  <c r="P254"/>
  <c r="M255"/>
  <c r="N255"/>
  <c r="O255"/>
  <c r="P255"/>
  <c r="M256"/>
  <c r="N256"/>
  <c r="O256"/>
  <c r="P256"/>
  <c r="M257"/>
  <c r="N257"/>
  <c r="O257"/>
  <c r="P257"/>
  <c r="M258"/>
  <c r="N258"/>
  <c r="O258"/>
  <c r="P258"/>
  <c r="M259"/>
  <c r="N259"/>
  <c r="O259"/>
  <c r="M260"/>
  <c r="N260"/>
  <c r="O260"/>
  <c r="P260"/>
  <c r="M261"/>
  <c r="N261"/>
  <c r="O261"/>
  <c r="M262"/>
  <c r="N262"/>
  <c r="O262"/>
  <c r="M263"/>
  <c r="N263"/>
  <c r="O263"/>
  <c r="M264"/>
  <c r="N264"/>
  <c r="O264"/>
  <c r="P264"/>
  <c r="M265"/>
  <c r="N265"/>
  <c r="O265"/>
  <c r="P265"/>
  <c r="M266"/>
  <c r="N266"/>
  <c r="O266"/>
  <c r="J68"/>
  <c r="J67"/>
  <c r="J102"/>
  <c r="K68"/>
  <c r="K67"/>
  <c r="L244"/>
  <c r="L245"/>
  <c r="L246"/>
  <c r="L247"/>
  <c r="L248"/>
  <c r="L249"/>
  <c r="L250"/>
  <c r="L251"/>
  <c r="L254"/>
  <c r="L255"/>
  <c r="L256"/>
  <c r="L257"/>
  <c r="L258"/>
  <c r="L260"/>
  <c r="L264"/>
  <c r="L265"/>
  <c r="G104"/>
  <c r="H251"/>
  <c r="H258"/>
  <c r="H260"/>
  <c r="H264"/>
  <c r="H265"/>
  <c r="G102"/>
  <c r="G16"/>
  <c r="G21"/>
  <c r="O21"/>
  <c r="G15"/>
  <c r="G24"/>
  <c r="O24"/>
  <c r="G27"/>
  <c r="O27"/>
  <c r="G23"/>
  <c r="O23"/>
  <c r="G31"/>
  <c r="O31"/>
  <c r="G33"/>
  <c r="O33"/>
  <c r="G37"/>
  <c r="O37"/>
  <c r="G48"/>
  <c r="O48"/>
  <c r="G51"/>
  <c r="O51"/>
  <c r="G56"/>
  <c r="G63"/>
  <c r="G61"/>
  <c r="G68"/>
  <c r="O68"/>
  <c r="G73"/>
  <c r="O73"/>
  <c r="G75"/>
  <c r="O75"/>
  <c r="G67"/>
  <c r="G80"/>
  <c r="G79"/>
  <c r="G85"/>
  <c r="G90"/>
  <c r="G94"/>
  <c r="G97"/>
  <c r="G111"/>
  <c r="G113"/>
  <c r="G206"/>
  <c r="G209"/>
  <c r="G205"/>
  <c r="G184"/>
  <c r="G198"/>
  <c r="G203"/>
  <c r="G200"/>
  <c r="G177"/>
  <c r="G176"/>
  <c r="G168"/>
  <c r="G170"/>
  <c r="G172"/>
  <c r="G174"/>
  <c r="G164"/>
  <c r="G150"/>
  <c r="G152"/>
  <c r="G155"/>
  <c r="G158"/>
  <c r="G149"/>
  <c r="G141"/>
  <c r="O141"/>
  <c r="G143"/>
  <c r="O143"/>
  <c r="G147"/>
  <c r="O147"/>
  <c r="G139"/>
  <c r="O139"/>
  <c r="G125"/>
  <c r="G135"/>
  <c r="G220"/>
  <c r="F206"/>
  <c r="F209"/>
  <c r="F205"/>
  <c r="F184"/>
  <c r="F198"/>
  <c r="F203"/>
  <c r="F177"/>
  <c r="F176"/>
  <c r="F168"/>
  <c r="F170"/>
  <c r="F172"/>
  <c r="F174"/>
  <c r="F164"/>
  <c r="F150"/>
  <c r="F152"/>
  <c r="F155"/>
  <c r="F158"/>
  <c r="F149"/>
  <c r="F141"/>
  <c r="N141"/>
  <c r="F143"/>
  <c r="N143"/>
  <c r="F147"/>
  <c r="N147"/>
  <c r="F139"/>
  <c r="N139"/>
  <c r="F125"/>
  <c r="F135"/>
  <c r="F220"/>
  <c r="F102"/>
  <c r="N102"/>
  <c r="F104"/>
  <c r="F101"/>
  <c r="F16"/>
  <c r="F21"/>
  <c r="F24"/>
  <c r="N24"/>
  <c r="F27"/>
  <c r="N27"/>
  <c r="F23"/>
  <c r="F31"/>
  <c r="N31"/>
  <c r="F33"/>
  <c r="F37"/>
  <c r="F48"/>
  <c r="N48"/>
  <c r="F51"/>
  <c r="N51"/>
  <c r="F56"/>
  <c r="F55"/>
  <c r="F63"/>
  <c r="F61"/>
  <c r="F68"/>
  <c r="N68"/>
  <c r="F73"/>
  <c r="N73"/>
  <c r="F75"/>
  <c r="N75"/>
  <c r="F80"/>
  <c r="F79"/>
  <c r="F85"/>
  <c r="F90"/>
  <c r="F84"/>
  <c r="F94"/>
  <c r="F93"/>
  <c r="F97"/>
  <c r="F96"/>
  <c r="F111"/>
  <c r="F113"/>
  <c r="E206"/>
  <c r="E209"/>
  <c r="E205"/>
  <c r="E184"/>
  <c r="E198"/>
  <c r="E197"/>
  <c r="E203"/>
  <c r="E200"/>
  <c r="E177"/>
  <c r="E176"/>
  <c r="E168"/>
  <c r="E170"/>
  <c r="E167"/>
  <c r="E172"/>
  <c r="M172"/>
  <c r="E174"/>
  <c r="E164"/>
  <c r="E160"/>
  <c r="M160"/>
  <c r="E150"/>
  <c r="E152"/>
  <c r="E155"/>
  <c r="E158"/>
  <c r="E149"/>
  <c r="E141"/>
  <c r="M141"/>
  <c r="E143"/>
  <c r="M143"/>
  <c r="E125"/>
  <c r="E135"/>
  <c r="E129"/>
  <c r="E220"/>
  <c r="E102"/>
  <c r="E104"/>
  <c r="E101"/>
  <c r="E16"/>
  <c r="M16"/>
  <c r="E21"/>
  <c r="M21"/>
  <c r="E15"/>
  <c r="M15"/>
  <c r="E24"/>
  <c r="M24"/>
  <c r="E27"/>
  <c r="M27"/>
  <c r="E30"/>
  <c r="M30"/>
  <c r="E37"/>
  <c r="M37"/>
  <c r="E48"/>
  <c r="M48"/>
  <c r="E51"/>
  <c r="M51"/>
  <c r="E36"/>
  <c r="M36"/>
  <c r="E56"/>
  <c r="E55"/>
  <c r="E63"/>
  <c r="M63"/>
  <c r="E68"/>
  <c r="M68"/>
  <c r="E73"/>
  <c r="M73"/>
  <c r="E75"/>
  <c r="M75"/>
  <c r="E80"/>
  <c r="M80"/>
  <c r="E85"/>
  <c r="M85"/>
  <c r="E90"/>
  <c r="E84"/>
  <c r="E94"/>
  <c r="M94"/>
  <c r="E97"/>
  <c r="E96"/>
  <c r="E111"/>
  <c r="M111"/>
  <c r="E113"/>
  <c r="I206"/>
  <c r="I209"/>
  <c r="I205"/>
  <c r="I212"/>
  <c r="M212"/>
  <c r="I211"/>
  <c r="M211"/>
  <c r="I184"/>
  <c r="I189"/>
  <c r="M189"/>
  <c r="I194"/>
  <c r="M194"/>
  <c r="I198"/>
  <c r="I197"/>
  <c r="I203"/>
  <c r="I200"/>
  <c r="I177"/>
  <c r="I181"/>
  <c r="M181"/>
  <c r="I168"/>
  <c r="I170"/>
  <c r="I174"/>
  <c r="I164"/>
  <c r="I160"/>
  <c r="I150"/>
  <c r="I152"/>
  <c r="I149"/>
  <c r="I155"/>
  <c r="I158"/>
  <c r="I125"/>
  <c r="I135"/>
  <c r="I129"/>
  <c r="I220"/>
  <c r="I102"/>
  <c r="I104"/>
  <c r="I101"/>
  <c r="I63"/>
  <c r="I61"/>
  <c r="I68"/>
  <c r="I67"/>
  <c r="I80"/>
  <c r="I79"/>
  <c r="I85"/>
  <c r="I90"/>
  <c r="I84"/>
  <c r="I60"/>
  <c r="I94"/>
  <c r="I97"/>
  <c r="I96"/>
  <c r="I93"/>
  <c r="I111"/>
  <c r="I113"/>
  <c r="J206"/>
  <c r="J209"/>
  <c r="J212"/>
  <c r="N212"/>
  <c r="J184"/>
  <c r="J189"/>
  <c r="N189"/>
  <c r="J194"/>
  <c r="N194"/>
  <c r="J187"/>
  <c r="N187"/>
  <c r="J198"/>
  <c r="J197"/>
  <c r="J203"/>
  <c r="J200"/>
  <c r="J177"/>
  <c r="J181"/>
  <c r="N181"/>
  <c r="J176"/>
  <c r="J168"/>
  <c r="J170"/>
  <c r="J167"/>
  <c r="J172"/>
  <c r="J174"/>
  <c r="J164"/>
  <c r="J160"/>
  <c r="J150"/>
  <c r="J152"/>
  <c r="J155"/>
  <c r="J158"/>
  <c r="J149"/>
  <c r="J125"/>
  <c r="J135"/>
  <c r="J129"/>
  <c r="L129"/>
  <c r="J220"/>
  <c r="J104"/>
  <c r="J16"/>
  <c r="J23"/>
  <c r="J22"/>
  <c r="N22"/>
  <c r="J56"/>
  <c r="J55"/>
  <c r="J63"/>
  <c r="J61"/>
  <c r="J60"/>
  <c r="J80"/>
  <c r="J79"/>
  <c r="J85"/>
  <c r="J90"/>
  <c r="J84"/>
  <c r="J94"/>
  <c r="J97"/>
  <c r="J96"/>
  <c r="J93"/>
  <c r="J111"/>
  <c r="J113"/>
  <c r="K206"/>
  <c r="K209"/>
  <c r="K205"/>
  <c r="K212"/>
  <c r="O212"/>
  <c r="K211"/>
  <c r="O211"/>
  <c r="K184"/>
  <c r="K189"/>
  <c r="O189"/>
  <c r="K194"/>
  <c r="O194"/>
  <c r="P194"/>
  <c r="K198"/>
  <c r="K197"/>
  <c r="L197"/>
  <c r="K203"/>
  <c r="K200"/>
  <c r="L200"/>
  <c r="K177"/>
  <c r="K181"/>
  <c r="O181"/>
  <c r="P181"/>
  <c r="K168"/>
  <c r="K170"/>
  <c r="K172"/>
  <c r="K174"/>
  <c r="K167"/>
  <c r="K164"/>
  <c r="K160"/>
  <c r="L160"/>
  <c r="K150"/>
  <c r="K152"/>
  <c r="K149"/>
  <c r="L149"/>
  <c r="K155"/>
  <c r="K158"/>
  <c r="K125"/>
  <c r="K135"/>
  <c r="K129"/>
  <c r="K220"/>
  <c r="K102"/>
  <c r="K104"/>
  <c r="K101"/>
  <c r="K100"/>
  <c r="K16"/>
  <c r="K15"/>
  <c r="K14"/>
  <c r="K56"/>
  <c r="K55"/>
  <c r="K63"/>
  <c r="K61"/>
  <c r="K60"/>
  <c r="L60"/>
  <c r="K80"/>
  <c r="K79"/>
  <c r="K85"/>
  <c r="K90"/>
  <c r="K84"/>
  <c r="K94"/>
  <c r="K97"/>
  <c r="K96"/>
  <c r="K111"/>
  <c r="K113"/>
  <c r="H135"/>
  <c r="H220"/>
  <c r="H201"/>
  <c r="H202"/>
  <c r="H203"/>
  <c r="H204"/>
  <c r="H205"/>
  <c r="H206"/>
  <c r="H207"/>
  <c r="H209"/>
  <c r="H198"/>
  <c r="H197"/>
  <c r="H185"/>
  <c r="H184"/>
  <c r="H176"/>
  <c r="H168"/>
  <c r="H169"/>
  <c r="H170"/>
  <c r="H171"/>
  <c r="H172"/>
  <c r="H173"/>
  <c r="H174"/>
  <c r="H175"/>
  <c r="H161"/>
  <c r="L161"/>
  <c r="H164"/>
  <c r="H149"/>
  <c r="H150"/>
  <c r="H151"/>
  <c r="H152"/>
  <c r="H153"/>
  <c r="H154"/>
  <c r="H155"/>
  <c r="H156"/>
  <c r="H157"/>
  <c r="H158"/>
  <c r="H159"/>
  <c r="H143"/>
  <c r="H144"/>
  <c r="H145"/>
  <c r="H147"/>
  <c r="H140"/>
  <c r="H141"/>
  <c r="H139"/>
  <c r="L140"/>
  <c r="L141"/>
  <c r="L142"/>
  <c r="H142"/>
  <c r="H146"/>
  <c r="H125"/>
  <c r="H123"/>
  <c r="L121"/>
  <c r="H113"/>
  <c r="F100"/>
  <c r="H102"/>
  <c r="H103"/>
  <c r="H104"/>
  <c r="H106"/>
  <c r="H107"/>
  <c r="H108"/>
  <c r="H109"/>
  <c r="H111"/>
  <c r="H112"/>
  <c r="H114"/>
  <c r="H115"/>
  <c r="H116"/>
  <c r="H117"/>
  <c r="H118"/>
  <c r="H119"/>
  <c r="H120"/>
  <c r="H122"/>
  <c r="I100"/>
  <c r="I56"/>
  <c r="I55"/>
  <c r="H63"/>
  <c r="H65"/>
  <c r="H68"/>
  <c r="H69"/>
  <c r="H70"/>
  <c r="H71"/>
  <c r="H73"/>
  <c r="H74"/>
  <c r="H75"/>
  <c r="H76"/>
  <c r="H78"/>
  <c r="H80"/>
  <c r="H81"/>
  <c r="H29"/>
  <c r="L130"/>
  <c r="H130"/>
  <c r="L125"/>
  <c r="L126"/>
  <c r="L131"/>
  <c r="L132"/>
  <c r="L133"/>
  <c r="L135"/>
  <c r="L136"/>
  <c r="L138"/>
  <c r="L139"/>
  <c r="L152"/>
  <c r="L153"/>
  <c r="L154"/>
  <c r="L163"/>
  <c r="L177"/>
  <c r="L178"/>
  <c r="L180"/>
  <c r="L181"/>
  <c r="L182"/>
  <c r="L184"/>
  <c r="L185"/>
  <c r="L186"/>
  <c r="L188"/>
  <c r="L189"/>
  <c r="L190"/>
  <c r="L192"/>
  <c r="L193"/>
  <c r="L194"/>
  <c r="L195"/>
  <c r="L196"/>
  <c r="L198"/>
  <c r="L199"/>
  <c r="L201"/>
  <c r="L206"/>
  <c r="L207"/>
  <c r="L220"/>
  <c r="L221"/>
  <c r="L222"/>
  <c r="L122"/>
  <c r="L84"/>
  <c r="L85"/>
  <c r="L86"/>
  <c r="L88"/>
  <c r="L89"/>
  <c r="L97"/>
  <c r="L98"/>
  <c r="L113"/>
  <c r="H16"/>
  <c r="H17"/>
  <c r="H18"/>
  <c r="H19"/>
  <c r="H20"/>
  <c r="H21"/>
  <c r="H22"/>
  <c r="H23"/>
  <c r="H24"/>
  <c r="H25"/>
  <c r="H26"/>
  <c r="H27"/>
  <c r="H31"/>
  <c r="H32"/>
  <c r="H33"/>
  <c r="H34"/>
  <c r="H35"/>
  <c r="H37"/>
  <c r="H38"/>
  <c r="H39"/>
  <c r="H40"/>
  <c r="H41"/>
  <c r="H42"/>
  <c r="H43"/>
  <c r="H44"/>
  <c r="H45"/>
  <c r="H48"/>
  <c r="H49"/>
  <c r="H50"/>
  <c r="H51"/>
  <c r="H52"/>
  <c r="H53"/>
  <c r="H54"/>
  <c r="H126"/>
  <c r="H127"/>
  <c r="H128"/>
  <c r="H131"/>
  <c r="H132"/>
  <c r="H133"/>
  <c r="H134"/>
  <c r="H136"/>
  <c r="H137"/>
  <c r="H138"/>
  <c r="H148"/>
  <c r="H162"/>
  <c r="H163"/>
  <c r="H165"/>
  <c r="H166"/>
  <c r="H180"/>
  <c r="H199"/>
  <c r="H208"/>
  <c r="H210"/>
  <c r="H215"/>
  <c r="H216"/>
  <c r="H218"/>
  <c r="H222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6"/>
  <c r="A107"/>
  <c r="A108"/>
  <c r="A109"/>
  <c r="A110"/>
  <c r="A111"/>
  <c r="A112"/>
  <c r="A113"/>
  <c r="A114"/>
  <c r="A115"/>
  <c r="A116"/>
  <c r="A117"/>
  <c r="A118"/>
  <c r="A119"/>
  <c r="A120"/>
  <c r="A122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K93"/>
  <c r="L93"/>
  <c r="L96"/>
  <c r="I99"/>
  <c r="I110"/>
  <c r="I124"/>
  <c r="M197"/>
  <c r="E183"/>
  <c r="K99"/>
  <c r="M101"/>
  <c r="E100"/>
  <c r="M100"/>
  <c r="M200"/>
  <c r="N93"/>
  <c r="N79"/>
  <c r="H79"/>
  <c r="N61"/>
  <c r="H61"/>
  <c r="K176"/>
  <c r="L176"/>
  <c r="K187"/>
  <c r="P189"/>
  <c r="P212"/>
  <c r="J21"/>
  <c r="J15"/>
  <c r="J14"/>
  <c r="J99"/>
  <c r="J183"/>
  <c r="J211"/>
  <c r="I176"/>
  <c r="I187"/>
  <c r="M113"/>
  <c r="E93"/>
  <c r="M93"/>
  <c r="M97"/>
  <c r="M90"/>
  <c r="E79"/>
  <c r="M79"/>
  <c r="E67"/>
  <c r="M67"/>
  <c r="E61"/>
  <c r="M56"/>
  <c r="E23"/>
  <c r="M23"/>
  <c r="M102"/>
  <c r="M220"/>
  <c r="M135"/>
  <c r="E139"/>
  <c r="M139"/>
  <c r="M158"/>
  <c r="M152"/>
  <c r="M168"/>
  <c r="M177"/>
  <c r="M184"/>
  <c r="M209"/>
  <c r="N113"/>
  <c r="N97"/>
  <c r="N90"/>
  <c r="F67"/>
  <c r="F60"/>
  <c r="N60"/>
  <c r="N56"/>
  <c r="N33"/>
  <c r="F30"/>
  <c r="N30"/>
  <c r="N23"/>
  <c r="N220"/>
  <c r="N135"/>
  <c r="F129"/>
  <c r="N129"/>
  <c r="O198"/>
  <c r="O205"/>
  <c r="O206"/>
  <c r="K110"/>
  <c r="K124"/>
  <c r="I167"/>
  <c r="M167"/>
  <c r="M96"/>
  <c r="M84"/>
  <c r="M55"/>
  <c r="M104"/>
  <c r="M129"/>
  <c r="M125"/>
  <c r="M149"/>
  <c r="M155"/>
  <c r="M150"/>
  <c r="M164"/>
  <c r="M174"/>
  <c r="M170"/>
  <c r="M176"/>
  <c r="M203"/>
  <c r="M198"/>
  <c r="M205"/>
  <c r="M206"/>
  <c r="N111"/>
  <c r="N96"/>
  <c r="N94"/>
  <c r="N84"/>
  <c r="N85"/>
  <c r="N80"/>
  <c r="N63"/>
  <c r="N55"/>
  <c r="N37"/>
  <c r="F36"/>
  <c r="N36"/>
  <c r="N21"/>
  <c r="F15"/>
  <c r="O200"/>
  <c r="O209"/>
  <c r="J101"/>
  <c r="N149"/>
  <c r="N155"/>
  <c r="N150"/>
  <c r="N164"/>
  <c r="N174"/>
  <c r="N170"/>
  <c r="N176"/>
  <c r="N203"/>
  <c r="N198"/>
  <c r="N206"/>
  <c r="O220"/>
  <c r="P220"/>
  <c r="O135"/>
  <c r="P135"/>
  <c r="P139"/>
  <c r="P143"/>
  <c r="O149"/>
  <c r="P149"/>
  <c r="O155"/>
  <c r="O150"/>
  <c r="P150"/>
  <c r="O164"/>
  <c r="O174"/>
  <c r="P174"/>
  <c r="O170"/>
  <c r="O176"/>
  <c r="P176"/>
  <c r="O111"/>
  <c r="P111"/>
  <c r="O97"/>
  <c r="P97"/>
  <c r="O90"/>
  <c r="O79"/>
  <c r="P79"/>
  <c r="O67"/>
  <c r="P73"/>
  <c r="O61"/>
  <c r="P61"/>
  <c r="O56"/>
  <c r="P56"/>
  <c r="P51"/>
  <c r="P37"/>
  <c r="P33"/>
  <c r="P23"/>
  <c r="P24"/>
  <c r="P21"/>
  <c r="O102"/>
  <c r="P102"/>
  <c r="O104"/>
  <c r="P104"/>
  <c r="O203"/>
  <c r="P203"/>
  <c r="N16"/>
  <c r="N104"/>
  <c r="N125"/>
  <c r="N158"/>
  <c r="N152"/>
  <c r="F160"/>
  <c r="N160"/>
  <c r="F167"/>
  <c r="N167"/>
  <c r="N172"/>
  <c r="N168"/>
  <c r="N177"/>
  <c r="F200"/>
  <c r="F197"/>
  <c r="N184"/>
  <c r="N209"/>
  <c r="G129"/>
  <c r="O125"/>
  <c r="P147"/>
  <c r="P141"/>
  <c r="O158"/>
  <c r="P158"/>
  <c r="O152"/>
  <c r="G160"/>
  <c r="G167"/>
  <c r="O172"/>
  <c r="P172"/>
  <c r="O168"/>
  <c r="O177"/>
  <c r="P177"/>
  <c r="G197"/>
  <c r="O184"/>
  <c r="P184"/>
  <c r="O113"/>
  <c r="P113"/>
  <c r="G96"/>
  <c r="O94"/>
  <c r="G84"/>
  <c r="O85"/>
  <c r="P85"/>
  <c r="O80"/>
  <c r="P80"/>
  <c r="P75"/>
  <c r="P68"/>
  <c r="O63"/>
  <c r="P63"/>
  <c r="G55"/>
  <c r="O55"/>
  <c r="P55"/>
  <c r="G36"/>
  <c r="P48"/>
  <c r="G30"/>
  <c r="P31"/>
  <c r="P27"/>
  <c r="O15"/>
  <c r="O16"/>
  <c r="P16"/>
  <c r="G101"/>
  <c r="P22"/>
  <c r="O96"/>
  <c r="P96"/>
  <c r="G93"/>
  <c r="O93"/>
  <c r="P93"/>
  <c r="O160"/>
  <c r="P160"/>
  <c r="H160"/>
  <c r="N200"/>
  <c r="H200"/>
  <c r="J110"/>
  <c r="J124"/>
  <c r="J100"/>
  <c r="N100"/>
  <c r="P200"/>
  <c r="N15"/>
  <c r="P15"/>
  <c r="H15"/>
  <c r="F14"/>
  <c r="M61"/>
  <c r="E60"/>
  <c r="M60"/>
  <c r="O187"/>
  <c r="P187"/>
  <c r="K183"/>
  <c r="L187"/>
  <c r="L99"/>
  <c r="O101"/>
  <c r="G100"/>
  <c r="H101"/>
  <c r="O84"/>
  <c r="P84"/>
  <c r="G60"/>
  <c r="O129"/>
  <c r="P129"/>
  <c r="H129"/>
  <c r="O30"/>
  <c r="P30"/>
  <c r="G14"/>
  <c r="H30"/>
  <c r="O36"/>
  <c r="P36"/>
  <c r="H36"/>
  <c r="O197"/>
  <c r="P197"/>
  <c r="G183"/>
  <c r="P168"/>
  <c r="O167"/>
  <c r="P167"/>
  <c r="H167"/>
  <c r="P152"/>
  <c r="P125"/>
  <c r="N197"/>
  <c r="F183"/>
  <c r="P170"/>
  <c r="P164"/>
  <c r="P155"/>
  <c r="P209"/>
  <c r="N101"/>
  <c r="L124"/>
  <c r="P206"/>
  <c r="P198"/>
  <c r="N67"/>
  <c r="P67"/>
  <c r="H67"/>
  <c r="E14"/>
  <c r="M187"/>
  <c r="I183"/>
  <c r="I217"/>
  <c r="I219"/>
  <c r="I223"/>
  <c r="N211"/>
  <c r="P211"/>
  <c r="J205"/>
  <c r="M183"/>
  <c r="E217"/>
  <c r="I224"/>
  <c r="N183"/>
  <c r="F217"/>
  <c r="G99"/>
  <c r="H14"/>
  <c r="O14"/>
  <c r="O60"/>
  <c r="P60"/>
  <c r="H60"/>
  <c r="L183"/>
  <c r="K217"/>
  <c r="M217"/>
  <c r="E219"/>
  <c r="J217"/>
  <c r="J219"/>
  <c r="J223"/>
  <c r="L205"/>
  <c r="N205"/>
  <c r="P205"/>
  <c r="E99"/>
  <c r="M14"/>
  <c r="O183"/>
  <c r="P183"/>
  <c r="G217"/>
  <c r="H183"/>
  <c r="O100"/>
  <c r="P100"/>
  <c r="H100"/>
  <c r="P101"/>
  <c r="F99"/>
  <c r="N14"/>
  <c r="N99"/>
  <c r="F110"/>
  <c r="M99"/>
  <c r="E110"/>
  <c r="M219"/>
  <c r="E223"/>
  <c r="J224"/>
  <c r="F219"/>
  <c r="N217"/>
  <c r="O217"/>
  <c r="P217"/>
  <c r="G219"/>
  <c r="H217"/>
  <c r="K219"/>
  <c r="K223"/>
  <c r="L217"/>
  <c r="P14"/>
  <c r="O99"/>
  <c r="P99"/>
  <c r="H99"/>
  <c r="G110"/>
  <c r="O110"/>
  <c r="G124"/>
  <c r="H110"/>
  <c r="N219"/>
  <c r="F223"/>
  <c r="M223"/>
  <c r="M110"/>
  <c r="E124"/>
  <c r="N110"/>
  <c r="F124"/>
  <c r="K226"/>
  <c r="L223"/>
  <c r="K224"/>
  <c r="L224"/>
  <c r="O219"/>
  <c r="P219"/>
  <c r="G223"/>
  <c r="H219"/>
  <c r="O223"/>
  <c r="G226"/>
  <c r="H223"/>
  <c r="O124"/>
  <c r="P124"/>
  <c r="G224"/>
  <c r="H124"/>
  <c r="N124"/>
  <c r="F224"/>
  <c r="N224"/>
  <c r="M124"/>
  <c r="E224"/>
  <c r="M224"/>
  <c r="M226"/>
  <c r="N223"/>
  <c r="N226"/>
  <c r="P110"/>
  <c r="O226"/>
  <c r="O224"/>
  <c r="P224"/>
  <c r="G235"/>
  <c r="H224"/>
  <c r="P223"/>
  <c r="O235"/>
</calcChain>
</file>

<file path=xl/sharedStrings.xml><?xml version="1.0" encoding="utf-8"?>
<sst xmlns="http://schemas.openxmlformats.org/spreadsheetml/2006/main" count="778" uniqueCount="538">
  <si>
    <t xml:space="preserve">Найменування </t>
  </si>
  <si>
    <t>Код бюджетної класифікації</t>
  </si>
  <si>
    <t>Загальний фонд</t>
  </si>
  <si>
    <t>Спеціальний фонд</t>
  </si>
  <si>
    <t>Разом</t>
  </si>
  <si>
    <t>(підпис)</t>
  </si>
  <si>
    <t>(ініціали, прізвище)</t>
  </si>
  <si>
    <t>Податкові надходження:</t>
  </si>
  <si>
    <t/>
  </si>
  <si>
    <t>10000000</t>
  </si>
  <si>
    <t>Податки на доходи, податки на прибуток, податки на збільшення ринкової вартості</t>
  </si>
  <si>
    <t>11000000</t>
  </si>
  <si>
    <t>Податок 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</si>
  <si>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</si>
  <si>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</si>
  <si>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</si>
  <si>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</si>
  <si>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</si>
  <si>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</si>
  <si>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</si>
  <si>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</si>
  <si>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</si>
  <si>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</t>
  </si>
  <si>
    <t>11020000</t>
  </si>
  <si>
    <t>Податок на прибуток підприємств та фінансових установ комунальної власності</t>
  </si>
  <si>
    <t>11020200</t>
  </si>
  <si>
    <t>Рентна плата та плата за використання інших природних ресурсів</t>
  </si>
  <si>
    <t>13000000</t>
  </si>
  <si>
    <t>Рентна плата за спеціальне використання лісових ресурсів</t>
  </si>
  <si>
    <t>13010000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</si>
  <si>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</si>
  <si>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13010100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</si>
  <si>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</si>
  <si>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13010200</t>
  </si>
  <si>
    <t>Рентна плата за користування надрами</t>
  </si>
  <si>
    <t>13030000</t>
  </si>
  <si>
    <t>Рентна плата за користування надрами для видобування корисних копалин загальнодержавного значення</t>
  </si>
  <si>
    <t>13030100</t>
  </si>
  <si>
    <t>Рентна плата за користування надрами для видобування корисних копалин місцевого значення</t>
  </si>
  <si>
    <t>13030200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</si>
  <si>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</si>
  <si>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</si>
  <si>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</si>
  <si>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</si>
  <si>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</si>
  <si>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</si>
  <si>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</si>
  <si>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</si>
  <si>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</si>
  <si>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</si>
  <si>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</si>
  <si>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</si>
  <si>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</si>
  <si>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</si>
  <si>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</si>
  <si>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</si>
  <si>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</si>
  <si>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</si>
  <si>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</si>
  <si>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</si>
  <si>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</si>
  <si>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</si>
  <si>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</si>
  <si>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  </t>
  </si>
  <si>
    <t>18010500</t>
  </si>
  <si>
    <t>Орендна плата з юридичних осіб </t>
  </si>
  <si>
    <t>18010600</t>
  </si>
  <si>
    <t>Земельний податок з фізичних осіб</t>
  </si>
  <si>
    <t>18010700</t>
  </si>
  <si>
    <t>Орендна плата з фізичних осіб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</si>
  <si>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</si>
  <si>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</si>
  <si>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</si>
  <si>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</si>
  <si>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</si>
  <si>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</si>
  <si>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</si>
  <si>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</si>
  <si>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</si>
  <si>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</si>
  <si>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</si>
  <si>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</si>
  <si>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</si>
  <si>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</si>
  <si>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</si>
  <si>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</si>
  <si>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</si>
  <si>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</si>
  <si>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</si>
  <si>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 </t>
  </si>
  <si>
    <t>19000000</t>
  </si>
  <si>
    <t>Екологічний податок 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</si>
  <si>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</si>
  <si>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</si>
  <si>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</si>
  <si>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</si>
  <si>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</si>
  <si>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</si>
  <si>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</si>
  <si>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</si>
  <si>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</si>
  <si>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 власності та підприємницької діяльності</t>
  </si>
  <si>
    <t>21000000</t>
  </si>
  <si>
    <t>Плата за розміщення тимчасово вільних коштів місцевих бюджетів </t>
  </si>
  <si>
    <t>21050000</t>
  </si>
  <si>
    <t>Інші надходження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</si>
  <si>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</si>
  <si>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</si>
  <si>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</si>
  <si>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</si>
  <si>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21081500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</si>
  <si>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</si>
  <si>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</si>
  <si>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</si>
  <si>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</si>
  <si>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</si>
  <si>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</si>
  <si>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</si>
  <si>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</si>
  <si>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</si>
  <si>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</si>
  <si>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</si>
  <si>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</si>
  <si>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</si>
  <si>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</si>
  <si>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</si>
  <si>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</si>
  <si>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</si>
  <si>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</si>
  <si>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</si>
  <si>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</si>
  <si>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не віднесене до інших категорій</t>
  </si>
  <si>
    <t>22090200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</si>
  <si>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</si>
  <si>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</si>
  <si>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  </t>
  </si>
  <si>
    <t>24000000</t>
  </si>
  <si>
    <t>Інші надходження  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</si>
  <si>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</si>
  <si>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</si>
  <si>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</si>
  <si>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</si>
  <si>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Надходження коштів пайової участі у розвитку інфраструктури населеного пункту</t>
  </si>
  <si>
    <t>24170000</t>
  </si>
  <si>
    <t>Власні надходження бюджетних установ  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</si>
  <si>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</si>
  <si>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</si>
  <si>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</si>
  <si>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</si>
  <si>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</si>
  <si>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 </t>
  </si>
  <si>
    <t>25010200</t>
  </si>
  <si>
    <t>Плата за оренду майна бюджетних установ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</si>
  <si>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</si>
  <si>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</si>
  <si>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</si>
  <si>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</si>
  <si>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</si>
  <si>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</t>
  </si>
  <si>
    <t>25020100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</si>
  <si>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</si>
  <si>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25020200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</si>
  <si>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</si>
  <si>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</si>
  <si>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</si>
  <si>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</si>
  <si>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</si>
  <si>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</si>
  <si>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</si>
  <si>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</si>
  <si>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</si>
  <si>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</si>
  <si>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</si>
  <si>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</si>
  <si>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Усього доходів без урахування міжбюджетних трансфертів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</si>
  <si>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</si>
  <si>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</si>
  <si>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</si>
  <si>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</si>
  <si>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</si>
  <si>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 з державного бюджету місцевим бюджетам</t>
  </si>
  <si>
    <t>41020000</t>
  </si>
  <si>
    <t>Базова дотація</t>
  </si>
  <si>
    <t>41020100</t>
  </si>
  <si>
    <t>Субвенції з державного бюджету місцевим бюджетам</t>
  </si>
  <si>
    <t>41030000</t>
  </si>
  <si>
    <t>Субвенція з державного бюджету місцевим бюджетам на формування інфраструктури об'єднаних територіальних громад</t>
  </si>
  <si>
    <t>41033200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</si>
  <si>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</si>
  <si>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</si>
  <si>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</t>
  </si>
  <si>
    <t>41034200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</si>
  <si>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</si>
  <si>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41034500</t>
  </si>
  <si>
    <t>Усього доходів з урахуванням міжбюджетних трансфертів з державного бюджету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</si>
  <si>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</si>
  <si>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</si>
  <si>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</si>
  <si>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</si>
  <si>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</si>
  <si>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</si>
  <si>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</si>
  <si>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</si>
  <si>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</si>
  <si>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</si>
  <si>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41051100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</si>
  <si>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</si>
  <si>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</si>
  <si>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</si>
  <si>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41051400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</si>
  <si>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</si>
  <si>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41051500</t>
  </si>
  <si>
    <t>Субвенція з місцевого бюджету за рахунок залишку коштів медичної субвенції, що утворився на початок бюджетного періоду</t>
  </si>
  <si>
    <t>41051600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</si>
  <si>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</si>
  <si>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41052000</t>
  </si>
  <si>
    <t>Інші субвенції з місцевого бюджету</t>
  </si>
  <si>
    <t>41053900</t>
  </si>
  <si>
    <t>Усього</t>
  </si>
  <si>
    <t>90010300</t>
  </si>
  <si>
    <t>Державне управлiння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</si>
  <si>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</si>
  <si>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</si>
  <si>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</si>
  <si>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</si>
  <si>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</si>
  <si>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</si>
  <si>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Інша діяльність у сфері державного управління</t>
  </si>
  <si>
    <t>0133</t>
  </si>
  <si>
    <t>0180</t>
  </si>
  <si>
    <t>Освiта</t>
  </si>
  <si>
    <t>1000</t>
  </si>
  <si>
    <t>Надання дошкільної освіти</t>
  </si>
  <si>
    <t>0910</t>
  </si>
  <si>
    <t>1010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</si>
  <si>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</si>
  <si>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0921</t>
  </si>
  <si>
    <t>1020</t>
  </si>
  <si>
    <t>Надання позашкільної освіти позашкільними закладами освіти, заходи із позашкільної роботи з дітьми</t>
  </si>
  <si>
    <t>0960</t>
  </si>
  <si>
    <t>1090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</si>
  <si>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</si>
  <si>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</si>
  <si>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Методичне забезпечення діяльності навчальних закладів</t>
  </si>
  <si>
    <t>0990</t>
  </si>
  <si>
    <t>1150</t>
  </si>
  <si>
    <t>Інші програми, заклади та заходи у сфері освіти</t>
  </si>
  <si>
    <t>1160</t>
  </si>
  <si>
    <t>Забезпечення діяльності інших закладів у сфері освіти</t>
  </si>
  <si>
    <t>1161</t>
  </si>
  <si>
    <t>Інші програми та заходи у сфері освіти</t>
  </si>
  <si>
    <t>1162</t>
  </si>
  <si>
    <t>Забезпечення діяльності інклюзивно-ресурсних центрів</t>
  </si>
  <si>
    <t>1170</t>
  </si>
  <si>
    <t>Охорона здоров’я</t>
  </si>
  <si>
    <t>2000</t>
  </si>
  <si>
    <t>Багатопрофільна стаціонарна медична допомога населенню</t>
  </si>
  <si>
    <t>0731</t>
  </si>
  <si>
    <t>2010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</si>
  <si>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</si>
  <si>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</si>
  <si>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</si>
  <si>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</si>
  <si>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</si>
  <si>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Програми і централізовані заходи у галузі охорони здоров’я</t>
  </si>
  <si>
    <t>2140</t>
  </si>
  <si>
    <t>Централізовані заходи з лікування хворих на цукровий та нецукровий діабет</t>
  </si>
  <si>
    <t>0763</t>
  </si>
  <si>
    <t>2144</t>
  </si>
  <si>
    <t>Відшкодування вартості лікарських засобів для лікування окремих захворювань</t>
  </si>
  <si>
    <t>2146</t>
  </si>
  <si>
    <t>Інші програми, заклади та заходи у сфері охорони здоров’я</t>
  </si>
  <si>
    <t>2150</t>
  </si>
  <si>
    <t>Інші програми та заходи у сфері охорони здоров’я</t>
  </si>
  <si>
    <t>2152</t>
  </si>
  <si>
    <t>Соціальний захист та соціальне забезпечення</t>
  </si>
  <si>
    <t>3000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</si>
  <si>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</si>
  <si>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</si>
  <si>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</si>
  <si>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</si>
  <si>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</si>
  <si>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</si>
  <si>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</si>
  <si>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</si>
  <si>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</si>
  <si>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Надання реабілітаційних послуг особам з інвалідністю та дітям з інвалідністю</t>
  </si>
  <si>
    <t>3105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</si>
  <si>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</si>
  <si>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</si>
  <si>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 для сім’ї, дітей та молоді</t>
  </si>
  <si>
    <t>1040</t>
  </si>
  <si>
    <t>3121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</si>
  <si>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</si>
  <si>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</si>
  <si>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</si>
  <si>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</si>
  <si>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</si>
  <si>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</si>
  <si>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</si>
  <si>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</si>
  <si>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Забезпечення діяльності бібліотек</t>
  </si>
  <si>
    <t>0824</t>
  </si>
  <si>
    <t>4030</t>
  </si>
  <si>
    <t>Забезпечення діяльності музеїв i виставок</t>
  </si>
  <si>
    <t>4040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</si>
  <si>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</si>
  <si>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</si>
  <si>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</si>
  <si>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</si>
  <si>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</si>
  <si>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</si>
  <si>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0829</t>
  </si>
  <si>
    <t>4081</t>
  </si>
  <si>
    <t>Інші заходи в галузі культури і мистецтва</t>
  </si>
  <si>
    <t>4082</t>
  </si>
  <si>
    <t>Фiзична культура i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</si>
  <si>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</si>
  <si>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</si>
  <si>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</si>
  <si>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</si>
  <si>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0810</t>
  </si>
  <si>
    <t>5011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</si>
  <si>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</si>
  <si>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</si>
  <si>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</si>
  <si>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</si>
  <si>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Підтримка фізкультурно-спортивного руху</t>
  </si>
  <si>
    <t>5050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</si>
  <si>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</si>
  <si>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</si>
  <si>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</si>
  <si>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</si>
  <si>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</si>
  <si>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</si>
  <si>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Житлово-комунальне господарство</t>
  </si>
  <si>
    <t>6000</t>
  </si>
  <si>
    <t>Утримання та ефективна експлуатація об’єктів житлово-комунального господарства</t>
  </si>
  <si>
    <t>6010</t>
  </si>
  <si>
    <t>Забезпечення діяльності водопровідно-каналізаційного господарства</t>
  </si>
  <si>
    <t>0620</t>
  </si>
  <si>
    <t>6013</t>
  </si>
  <si>
    <t>Інша діяльність, пов’язана з експлуатацією об’єктів житлово-комунального господарства</t>
  </si>
  <si>
    <t>6017</t>
  </si>
  <si>
    <t>Організація благоустрою населених пунктів</t>
  </si>
  <si>
    <t>6030</t>
  </si>
  <si>
    <t>Реалізація державних та місцевих житлових програм</t>
  </si>
  <si>
    <t>6080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</si>
  <si>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</si>
  <si>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0610</t>
  </si>
  <si>
    <t>6083</t>
  </si>
  <si>
    <t>Економічна діяльність</t>
  </si>
  <si>
    <t>7000</t>
  </si>
  <si>
    <t>Сільське, лісове, рибне господарство та мисливство</t>
  </si>
  <si>
    <t>7100</t>
  </si>
  <si>
    <t>Здійснення  заходів із землеустрою</t>
  </si>
  <si>
    <t>0421</t>
  </si>
  <si>
    <t>7130</t>
  </si>
  <si>
    <t>Реалізація програм у галузі лісового господарства і мисливства</t>
  </si>
  <si>
    <t>0422</t>
  </si>
  <si>
    <t>7150</t>
  </si>
  <si>
    <t>Будівництво та регіональний розвиток</t>
  </si>
  <si>
    <t>7300</t>
  </si>
  <si>
    <t>Будівництво1 об'єктів житлово-комунального господарства</t>
  </si>
  <si>
    <t>0443</t>
  </si>
  <si>
    <t>7310</t>
  </si>
  <si>
    <t>Будівництво1 об'єктів соціально-культурного призначення</t>
  </si>
  <si>
    <t>7320</t>
  </si>
  <si>
    <t>Будівництво1 освітніх установ та закладів</t>
  </si>
  <si>
    <t>7321</t>
  </si>
  <si>
    <t>Будівництво1 споруд, установ та закладів фізичної культури і спорту</t>
  </si>
  <si>
    <t>7325</t>
  </si>
  <si>
    <t>Будівництво інших об'єктів комунальної власності</t>
  </si>
  <si>
    <t>7330</t>
  </si>
  <si>
    <t>Розроблення схем планування та забудови територій (містобудівної документації)</t>
  </si>
  <si>
    <t>7350</t>
  </si>
  <si>
    <t>Виконання інвестиційних проектів</t>
  </si>
  <si>
    <t>7360</t>
  </si>
  <si>
    <t>Виконання інвестиційних проектів в рамках формування інфраструктури об'єднаних територіальних громад</t>
  </si>
  <si>
    <t>0490</t>
  </si>
  <si>
    <t>7362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</si>
  <si>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</si>
  <si>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</si>
  <si>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</si>
  <si>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</si>
  <si>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</si>
  <si>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</si>
  <si>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</si>
  <si>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</si>
  <si>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</si>
  <si>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Інші програми та заходи, пов'язані з економічною діяльністю</t>
  </si>
  <si>
    <t>7600</t>
  </si>
  <si>
    <t>Заходи з енергозбереження</t>
  </si>
  <si>
    <t>0470</t>
  </si>
  <si>
    <t>7640</t>
  </si>
  <si>
    <t>Членські внески до асоціацій органів місцевого самоврядування</t>
  </si>
  <si>
    <t>7680</t>
  </si>
  <si>
    <t>Інша економічна діяльність</t>
  </si>
  <si>
    <t>7690</t>
  </si>
  <si>
    <t>Інші заходи, пов'язані з економічною діяльністю</t>
  </si>
  <si>
    <t>7693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</si>
  <si>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</si>
  <si>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</si>
  <si>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</si>
  <si>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</si>
  <si>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Заходи із запобігання та ліквідації надзвичайних ситуацій та наслідків стихійного лиха</t>
  </si>
  <si>
    <t>320</t>
  </si>
  <si>
    <t>8110</t>
  </si>
  <si>
    <t>Забезпечення діяльності місцевої пожежної охорони</t>
  </si>
  <si>
    <t>0320</t>
  </si>
  <si>
    <t>8130</t>
  </si>
  <si>
    <t>Громадський порядок та безпека</t>
  </si>
  <si>
    <t>8200</t>
  </si>
  <si>
    <t>Заходи щодо здійснення територіальної оборони</t>
  </si>
  <si>
    <t>0380</t>
  </si>
  <si>
    <t>8240</t>
  </si>
  <si>
    <t>Охорона навколишнього природного середовища</t>
  </si>
  <si>
    <t>8300</t>
  </si>
  <si>
    <t>Запобігання та ліквідація забруднення навколишнього природного середовища</t>
  </si>
  <si>
    <t>8310</t>
  </si>
  <si>
    <t>Ліквідація іншого забруднення навколишнього природного середовища</t>
  </si>
  <si>
    <t>0513</t>
  </si>
  <si>
    <t>8313</t>
  </si>
  <si>
    <t>Обслуговування місцевого боргу</t>
  </si>
  <si>
    <t>0170</t>
  </si>
  <si>
    <t>8600</t>
  </si>
  <si>
    <t>Резервний фонд</t>
  </si>
  <si>
    <t>133</t>
  </si>
  <si>
    <t>8700</t>
  </si>
  <si>
    <t>Усього видатків без урахування міжбюджетних трансфертів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</si>
  <si>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</si>
  <si>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</si>
  <si>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</si>
  <si>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</si>
  <si>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</si>
  <si>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</si>
  <si>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</si>
  <si>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Субвенція з місцевого бюджету на співфінансування інвестиційних проектів</t>
  </si>
  <si>
    <t>9750</t>
  </si>
  <si>
    <t>9770</t>
  </si>
  <si>
    <t>900203</t>
  </si>
  <si>
    <t>Дефіцит (-) /профіцит (+)*</t>
  </si>
  <si>
    <t>1D</t>
  </si>
  <si>
    <t>Дефіцит (-) /профіцит (+)**</t>
  </si>
  <si>
    <t>2D</t>
  </si>
  <si>
    <t>Внутрішнє фінансування*</t>
  </si>
  <si>
    <t>200000</t>
  </si>
  <si>
    <t>Внутрішнє фінансування**</t>
  </si>
  <si>
    <t>200000*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</si>
  <si>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</si>
  <si>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</si>
  <si>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</si>
  <si>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205000*</t>
  </si>
  <si>
    <t>На початок періоду</t>
  </si>
  <si>
    <t>205100</t>
  </si>
  <si>
    <t>На кінець періоду</t>
  </si>
  <si>
    <t>205200</t>
  </si>
  <si>
    <t>Зміни обсягів депозитів і цінних паперів, що використовуються для управління ліквідністю</t>
  </si>
  <si>
    <t>206000</t>
  </si>
  <si>
    <t>Повернення бюджетних коштів з депозитів, надходження внаслідок продажу / пред'явлення цінних паперів</t>
  </si>
  <si>
    <t>Повернення бюджетних коштів з депозитів</t>
  </si>
  <si>
    <t>Розміщення бюджетних коштів на депозитах, придбання цінних паперів</t>
  </si>
  <si>
    <t>206200</t>
  </si>
  <si>
    <t>Розміщення бюджетних коштів на депозитах</t>
  </si>
  <si>
    <t>206210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</si>
  <si>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</si>
  <si>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</si>
  <si>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</si>
  <si>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208000*</t>
  </si>
  <si>
    <t>208100</t>
  </si>
  <si>
    <t>208200</t>
  </si>
  <si>
    <t>Інші розрахунки**</t>
  </si>
  <si>
    <t>208300*</t>
  </si>
  <si>
    <t>208340*</t>
  </si>
  <si>
    <t>Кошти, що передаються із загального фонду бюджету до бюджету розвитку (спеціального фонду) </t>
  </si>
  <si>
    <t>208400</t>
  </si>
  <si>
    <t>Разом  коштів,  отриманих  з усіх джерел фінансування бюджету за типом кредитора *</t>
  </si>
  <si>
    <t>900230</t>
  </si>
  <si>
    <t>Разом  коштів,  отриманих  з усіх джерел фінансування бюджету за типом кредитора **</t>
  </si>
  <si>
    <t>900231</t>
  </si>
  <si>
    <t>Фінансування за борговими операціями</t>
  </si>
  <si>
    <t>400000</t>
  </si>
  <si>
    <t>Запозичення</t>
  </si>
  <si>
    <t>401000</t>
  </si>
  <si>
    <t>Зовнішні запозичення</t>
  </si>
  <si>
    <t>401200</t>
  </si>
  <si>
    <t>Довгострокові зобов'язання</t>
  </si>
  <si>
    <t>401201</t>
  </si>
  <si>
    <t>Погашення</t>
  </si>
  <si>
    <t>402000</t>
  </si>
  <si>
    <t>Зовнішні зобов'язання</t>
  </si>
  <si>
    <t>402200</t>
  </si>
  <si>
    <t>402201</t>
  </si>
  <si>
    <t>Фінансування за активними операціями*</t>
  </si>
  <si>
    <t>600000</t>
  </si>
  <si>
    <t>Фінансування за активними операціями**</t>
  </si>
  <si>
    <t>600000*</t>
  </si>
  <si>
    <t>601000</t>
  </si>
  <si>
    <t>601100</t>
  </si>
  <si>
    <t>601110</t>
  </si>
  <si>
    <t>601200</t>
  </si>
  <si>
    <t>601210</t>
  </si>
  <si>
    <t>Зміни обсягів бюджетних коштів*</t>
  </si>
  <si>
    <t>602000</t>
  </si>
  <si>
    <t>Зміни обсягів бюджетних коштів**</t>
  </si>
  <si>
    <t>602000*</t>
  </si>
  <si>
    <t>602100</t>
  </si>
  <si>
    <t>602200</t>
  </si>
  <si>
    <t>602300*</t>
  </si>
  <si>
    <t>602304*</t>
  </si>
  <si>
    <t>602400</t>
  </si>
  <si>
    <t>Разом коштів, отриманих з усіх джерел фінансування бюджету за типом боргового зобов'язання*</t>
  </si>
  <si>
    <t>900460</t>
  </si>
  <si>
    <t>Разом коштів, отриманих з усіх джерел фінансування бюджету за типом боргового зобов'язання**</t>
  </si>
  <si>
    <t>900461</t>
  </si>
  <si>
    <t>затверджено  міською радою на звітний рік з урахуванням змін****</t>
  </si>
  <si>
    <t xml:space="preserve">затверджено розписом на звітний період з урахуванням внесених змін </t>
  </si>
  <si>
    <t>процент виконання</t>
  </si>
  <si>
    <t>Голова Олевської міської ради</t>
  </si>
  <si>
    <t>О.В.Омельчук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</si>
  <si>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</si>
  <si>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22012900</t>
  </si>
  <si>
    <t>41053600</t>
  </si>
  <si>
    <t>Субвенція з місцевого бюджету на здійснення природоохоронних заходів</t>
  </si>
  <si>
    <t>41032300</t>
  </si>
  <si>
    <t>Субвенція з державного бюджету місцевим бюджетам на здійснення природоохоронних заходів на об`єктах комунальної власності</t>
  </si>
  <si>
    <t>41054300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</si>
  <si>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</si>
  <si>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2142</t>
  </si>
  <si>
    <t>Програма і централізовані заходи боротьби з туберкульозом</t>
  </si>
  <si>
    <t>8350</t>
  </si>
  <si>
    <t>Здійснення природоохоронних заходів на об"єктах комунальної власності за рахунок субвенції з державного бюджету</t>
  </si>
  <si>
    <t>0540</t>
  </si>
  <si>
    <t>Звіт про виконання міського бюджету Олевської міської об'єднаної територіальної громади</t>
  </si>
  <si>
    <t>за 9 місяців  2019 pоку</t>
  </si>
  <si>
    <t>грн.</t>
  </si>
  <si>
    <t xml:space="preserve">виконано за звітний період </t>
  </si>
  <si>
    <r>
      <t xml:space="preserve">виконано за </t>
    </r>
    <r>
      <rPr>
        <b/>
        <u/>
        <sz val="14"/>
        <rFont val="Times New Roman"/>
        <family val="1"/>
        <charset val="204"/>
      </rPr>
      <t>звітний період</t>
    </r>
    <r>
      <rPr>
        <b/>
        <sz val="14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</si>
</sst>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1">
    <numFmt numFmtId="181" formatCode="#0.00"/>
  </numFmts>
  <fonts count="3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44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 Baltic"/>
      <family val="1"/>
      <charset val="186"/>
    </font>
    <font>
      <b/>
      <sz val="12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b/>
      <sz val="12"/>
      <name val="Times New Roman"/>
      <family val="1"/>
      <charset val="1"/>
    </font>
    <font>
      <sz val="8"/>
      <name val="Arial Cyr"/>
      <charset val="204"/>
    </font>
    <font>
      <b/>
      <sz val="14"/>
      <name val="Times New Roman"/>
      <family val="1"/>
      <charset val="1"/>
    </font>
    <font>
      <b/>
      <sz val="14"/>
      <name val="Times New Roman"/>
      <family val="1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3" applyNumberFormat="0" applyFill="0" applyAlignment="0" applyProtection="0"/>
    <xf numFmtId="0" fontId="7" fillId="15" borderId="4" applyNumberFormat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4" borderId="5" applyNumberFormat="0" applyAlignment="0" applyProtection="0"/>
    <xf numFmtId="0" fontId="4" fillId="2" borderId="2" applyNumberFormat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horizontal="left"/>
    </xf>
    <xf numFmtId="0" fontId="17" fillId="0" borderId="0" xfId="0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left" vertical="center" wrapText="1"/>
    </xf>
    <xf numFmtId="4" fontId="16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Border="1" applyAlignment="1" applyProtection="1">
      <alignment horizontal="right"/>
      <protection locked="0"/>
    </xf>
    <xf numFmtId="4" fontId="20" fillId="0" borderId="0" xfId="0" applyNumberFormat="1" applyFont="1" applyFill="1" applyBorder="1" applyAlignment="1" applyProtection="1">
      <alignment horizontal="center"/>
      <protection locked="0"/>
    </xf>
    <xf numFmtId="4" fontId="21" fillId="0" borderId="0" xfId="0" applyNumberFormat="1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23" fillId="0" borderId="7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24" fillId="0" borderId="7" xfId="0" applyFont="1" applyFill="1" applyBorder="1" applyAlignment="1">
      <alignment horizontal="left" wrapText="1"/>
    </xf>
    <xf numFmtId="49" fontId="24" fillId="0" borderId="7" xfId="0" applyNumberFormat="1" applyFont="1" applyFill="1" applyBorder="1" applyAlignment="1">
      <alignment horizontal="center"/>
    </xf>
    <xf numFmtId="49" fontId="24" fillId="0" borderId="7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Border="1" applyAlignment="1" applyProtection="1">
      <alignment horizontal="right"/>
    </xf>
    <xf numFmtId="4" fontId="0" fillId="0" borderId="0" xfId="0" applyNumberFormat="1" applyFont="1" applyFill="1" applyBorder="1"/>
    <xf numFmtId="0" fontId="25" fillId="0" borderId="0" xfId="0" applyFont="1"/>
    <xf numFmtId="49" fontId="27" fillId="0" borderId="0" xfId="0" applyNumberFormat="1" applyFont="1" applyFill="1" applyBorder="1" applyAlignment="1">
      <alignment vertical="top" wrapText="1"/>
    </xf>
    <xf numFmtId="0" fontId="27" fillId="0" borderId="0" xfId="0" applyFont="1" applyFill="1" applyBorder="1"/>
    <xf numFmtId="0" fontId="25" fillId="0" borderId="0" xfId="0" applyFont="1" applyFill="1" applyBorder="1"/>
    <xf numFmtId="49" fontId="26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9" fontId="26" fillId="0" borderId="0" xfId="0" applyNumberFormat="1" applyFont="1" applyFill="1" applyBorder="1" applyAlignment="1" applyProtection="1">
      <alignment vertical="center"/>
      <protection locked="0"/>
    </xf>
    <xf numFmtId="4" fontId="16" fillId="0" borderId="7" xfId="0" applyNumberFormat="1" applyFont="1" applyFill="1" applyBorder="1" applyAlignment="1" applyProtection="1">
      <alignment horizontal="right"/>
    </xf>
    <xf numFmtId="0" fontId="29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49" fontId="27" fillId="0" borderId="8" xfId="0" applyNumberFormat="1" applyFont="1" applyFill="1" applyBorder="1" applyAlignment="1">
      <alignment horizontal="center" vertical="center"/>
    </xf>
    <xf numFmtId="4" fontId="21" fillId="0" borderId="9" xfId="0" applyNumberFormat="1" applyFont="1" applyFill="1" applyBorder="1" applyAlignment="1" applyProtection="1"/>
    <xf numFmtId="4" fontId="16" fillId="0" borderId="9" xfId="0" applyNumberFormat="1" applyFont="1" applyFill="1" applyBorder="1" applyAlignment="1" applyProtection="1"/>
    <xf numFmtId="181" fontId="16" fillId="0" borderId="9" xfId="0" applyNumberFormat="1" applyFont="1" applyFill="1" applyBorder="1" applyAlignment="1">
      <alignment wrapText="1"/>
    </xf>
    <xf numFmtId="1" fontId="23" fillId="0" borderId="10" xfId="0" applyNumberFormat="1" applyFont="1" applyFill="1" applyBorder="1" applyAlignment="1" applyProtection="1">
      <alignment horizontal="center" vertical="center"/>
    </xf>
    <xf numFmtId="1" fontId="23" fillId="0" borderId="11" xfId="0" applyNumberFormat="1" applyFont="1" applyFill="1" applyBorder="1" applyAlignment="1" applyProtection="1">
      <alignment horizontal="center" vertical="center"/>
    </xf>
    <xf numFmtId="3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Fill="1" applyBorder="1" applyAlignment="1">
      <alignment horizontal="left" wrapText="1"/>
    </xf>
    <xf numFmtId="49" fontId="24" fillId="0" borderId="12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 wrapText="1"/>
    </xf>
    <xf numFmtId="4" fontId="16" fillId="0" borderId="12" xfId="0" applyNumberFormat="1" applyFont="1" applyFill="1" applyBorder="1" applyAlignment="1" applyProtection="1">
      <alignment horizontal="right"/>
    </xf>
    <xf numFmtId="4" fontId="16" fillId="0" borderId="11" xfId="0" applyNumberFormat="1" applyFont="1" applyFill="1" applyBorder="1" applyAlignment="1" applyProtection="1">
      <alignment horizontal="right"/>
    </xf>
    <xf numFmtId="0" fontId="32" fillId="0" borderId="7" xfId="0" applyFont="1" applyFill="1" applyBorder="1" applyAlignment="1">
      <alignment horizontal="left" wrapText="1"/>
    </xf>
    <xf numFmtId="49" fontId="32" fillId="0" borderId="7" xfId="0" applyNumberFormat="1" applyFont="1" applyFill="1" applyBorder="1" applyAlignment="1">
      <alignment horizontal="center"/>
    </xf>
    <xf numFmtId="49" fontId="32" fillId="0" borderId="7" xfId="0" applyNumberFormat="1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left" wrapText="1"/>
    </xf>
    <xf numFmtId="49" fontId="32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 wrapText="1"/>
    </xf>
    <xf numFmtId="0" fontId="24" fillId="0" borderId="9" xfId="0" applyFont="1" applyBorder="1" applyAlignment="1">
      <alignment wrapText="1"/>
    </xf>
    <xf numFmtId="181" fontId="16" fillId="0" borderId="9" xfId="0" applyNumberFormat="1" applyFont="1" applyFill="1" applyBorder="1"/>
    <xf numFmtId="4" fontId="16" fillId="0" borderId="10" xfId="0" applyNumberFormat="1" applyFont="1" applyFill="1" applyBorder="1" applyAlignment="1" applyProtection="1">
      <alignment horizontal="right"/>
    </xf>
    <xf numFmtId="4" fontId="16" fillId="0" borderId="0" xfId="0" applyNumberFormat="1" applyFont="1" applyFill="1" applyBorder="1" applyAlignment="1" applyProtection="1"/>
    <xf numFmtId="4" fontId="21" fillId="0" borderId="13" xfId="0" applyNumberFormat="1" applyFont="1" applyFill="1" applyBorder="1" applyAlignment="1" applyProtection="1"/>
    <xf numFmtId="0" fontId="24" fillId="0" borderId="9" xfId="0" applyFont="1" applyFill="1" applyBorder="1" applyAlignment="1">
      <alignment horizontal="left" wrapText="1"/>
    </xf>
    <xf numFmtId="49" fontId="24" fillId="0" borderId="9" xfId="0" applyNumberFormat="1" applyFont="1" applyFill="1" applyBorder="1" applyAlignment="1">
      <alignment horizontal="center"/>
    </xf>
    <xf numFmtId="49" fontId="24" fillId="0" borderId="9" xfId="0" applyNumberFormat="1" applyFont="1" applyFill="1" applyBorder="1" applyAlignment="1">
      <alignment horizontal="center" wrapText="1"/>
    </xf>
    <xf numFmtId="4" fontId="21" fillId="0" borderId="10" xfId="0" applyNumberFormat="1" applyFont="1" applyFill="1" applyBorder="1" applyAlignment="1" applyProtection="1">
      <alignment horizontal="right"/>
    </xf>
    <xf numFmtId="4" fontId="16" fillId="0" borderId="9" xfId="0" applyNumberFormat="1" applyFont="1" applyFill="1" applyBorder="1" applyAlignment="1" applyProtection="1">
      <alignment horizontal="right"/>
    </xf>
    <xf numFmtId="181" fontId="16" fillId="0" borderId="14" xfId="0" applyNumberFormat="1" applyFont="1" applyFill="1" applyBorder="1"/>
    <xf numFmtId="4" fontId="21" fillId="0" borderId="7" xfId="0" applyNumberFormat="1" applyFont="1" applyFill="1" applyBorder="1" applyAlignment="1" applyProtection="1">
      <alignment horizontal="right"/>
    </xf>
    <xf numFmtId="0" fontId="0" fillId="18" borderId="0" xfId="0" applyFill="1" applyAlignment="1"/>
    <xf numFmtId="4" fontId="21" fillId="0" borderId="9" xfId="0" applyNumberFormat="1" applyFont="1" applyFill="1" applyBorder="1" applyAlignment="1" applyProtection="1">
      <alignment vertical="center" wrapText="1"/>
      <protection locked="0"/>
    </xf>
    <xf numFmtId="4" fontId="16" fillId="0" borderId="9" xfId="0" applyNumberFormat="1" applyFont="1" applyFill="1" applyBorder="1" applyAlignment="1" applyProtection="1">
      <alignment vertical="center" wrapText="1"/>
      <protection locked="0"/>
    </xf>
    <xf numFmtId="4" fontId="21" fillId="0" borderId="11" xfId="0" applyNumberFormat="1" applyFont="1" applyFill="1" applyBorder="1" applyAlignment="1" applyProtection="1">
      <alignment horizontal="right"/>
    </xf>
    <xf numFmtId="4" fontId="16" fillId="0" borderId="14" xfId="0" applyNumberFormat="1" applyFont="1" applyFill="1" applyBorder="1" applyAlignment="1" applyProtection="1"/>
    <xf numFmtId="0" fontId="32" fillId="0" borderId="24" xfId="0" applyFont="1" applyFill="1" applyBorder="1" applyAlignment="1">
      <alignment horizontal="left" wrapText="1"/>
    </xf>
    <xf numFmtId="49" fontId="32" fillId="0" borderId="25" xfId="0" applyNumberFormat="1" applyFont="1" applyFill="1" applyBorder="1" applyAlignment="1">
      <alignment horizontal="center"/>
    </xf>
    <xf numFmtId="49" fontId="32" fillId="0" borderId="25" xfId="0" applyNumberFormat="1" applyFont="1" applyFill="1" applyBorder="1" applyAlignment="1">
      <alignment horizontal="center" wrapText="1"/>
    </xf>
    <xf numFmtId="4" fontId="21" fillId="0" borderId="26" xfId="0" applyNumberFormat="1" applyFont="1" applyFill="1" applyBorder="1" applyAlignment="1" applyProtection="1"/>
    <xf numFmtId="0" fontId="35" fillId="0" borderId="0" xfId="0" applyFont="1" applyAlignment="1"/>
    <xf numFmtId="0" fontId="35" fillId="0" borderId="0" xfId="0" applyFont="1" applyFill="1" applyAlignment="1"/>
    <xf numFmtId="0" fontId="29" fillId="0" borderId="8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" fontId="3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1" xfId="0" applyNumberFormat="1" applyFont="1" applyFill="1" applyBorder="1" applyAlignment="1" applyProtection="1">
      <alignment horizontal="center" vertical="center"/>
    </xf>
    <xf numFmtId="1" fontId="23" fillId="0" borderId="23" xfId="0" applyNumberFormat="1" applyFont="1" applyFill="1" applyBorder="1" applyAlignment="1" applyProtection="1">
      <alignment horizontal="center" vertical="center"/>
    </xf>
    <xf numFmtId="4" fontId="21" fillId="0" borderId="9" xfId="0" applyNumberFormat="1" applyFont="1" applyFill="1" applyBorder="1" applyAlignment="1">
      <alignment horizontal="center" vertical="center" wrapText="1"/>
    </xf>
    <xf numFmtId="4" fontId="21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/>
      <protection locked="0"/>
    </xf>
    <xf numFmtId="49" fontId="34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0" applyNumberFormat="1" applyFont="1" applyFill="1" applyBorder="1" applyAlignment="1" applyProtection="1">
      <alignment horizontal="center" vertical="center" wrapText="1"/>
      <protection hidden="1"/>
    </xf>
    <xf numFmtId="4" fontId="30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8" xfId="0" applyNumberFormat="1" applyFont="1" applyFill="1" applyBorder="1" applyAlignment="1" applyProtection="1">
      <alignment horizontal="right"/>
      <protection locked="0"/>
    </xf>
    <xf numFmtId="4" fontId="21" fillId="0" borderId="15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4" fontId="21" fillId="0" borderId="18" xfId="0" applyNumberFormat="1" applyFont="1" applyFill="1" applyBorder="1" applyAlignment="1" applyProtection="1">
      <alignment horizontal="center" vertical="center" wrapText="1"/>
      <protection hidden="1"/>
    </xf>
  </cellXfs>
  <cellStyles count="3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Итог 2" xfId="28"/>
    <cellStyle name="Контрольная ячейка 2" xfId="29"/>
    <cellStyle name="Название 2" xfId="30"/>
    <cellStyle name="Нейтральный 2" xfId="31"/>
    <cellStyle name="Обычный" xfId="0" builtinId="0"/>
    <cellStyle name="Плохой 2" xfId="32"/>
    <cellStyle name="Пояснение 2" xfId="33"/>
    <cellStyle name="Примечание 2" xfId="34"/>
    <cellStyle name="Результат 1" xfId="35"/>
    <cellStyle name="Связанная ячейка 2" xfId="36"/>
    <cellStyle name="Текст предупреждения 2" xfId="37"/>
    <cellStyle name="Хороший 2" xfId="3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3076575</xdr:colOff>
      <xdr:row>267</xdr:row>
      <xdr:rowOff>0</xdr:rowOff>
    </xdr:from>
    <xdr:to>
      <xdr:col>4</xdr:col>
      <xdr:colOff>0</xdr:colOff>
      <xdr:row>267</xdr:row>
      <xdr:rowOff>0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3152775" y="109394625"/>
          <a:ext cx="1866900" cy="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3076575</xdr:colOff>
      <xdr:row>267</xdr:row>
      <xdr:rowOff>0</xdr:rowOff>
    </xdr:from>
    <xdr:to>
      <xdr:col>4</xdr:col>
      <xdr:colOff>0</xdr:colOff>
      <xdr:row>267</xdr:row>
      <xdr:rowOff>0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3152775" y="109394625"/>
          <a:ext cx="1866900" cy="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3076575</xdr:colOff>
      <xdr:row>267</xdr:row>
      <xdr:rowOff>0</xdr:rowOff>
    </xdr:from>
    <xdr:to>
      <xdr:col>4</xdr:col>
      <xdr:colOff>0</xdr:colOff>
      <xdr:row>267</xdr:row>
      <xdr:rowOff>0</xdr:rowOff>
    </xdr:to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3152775" y="109394625"/>
          <a:ext cx="1866900" cy="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3076575</xdr:colOff>
      <xdr:row>267</xdr:row>
      <xdr:rowOff>0</xdr:rowOff>
    </xdr:from>
    <xdr:to>
      <xdr:col>4</xdr:col>
      <xdr:colOff>0</xdr:colOff>
      <xdr:row>267</xdr:row>
      <xdr:rowOff>0</xdr:rowOff>
    </xdr:to>
    <xdr:sp macro="" textlink="">
      <xdr:nvSpPr>
        <xdr:cNvPr id="1164" name="Text Box 4"/>
        <xdr:cNvSpPr txBox="1">
          <a:spLocks noChangeArrowheads="1"/>
        </xdr:cNvSpPr>
      </xdr:nvSpPr>
      <xdr:spPr bwMode="auto">
        <a:xfrm>
          <a:off x="3152775" y="109394625"/>
          <a:ext cx="1866900" cy="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1"/>
  <sheetViews>
    <sheetView tabSelected="1" view="pageBreakPreview" zoomScaleNormal="70" zoomScaleSheetLayoutView="100" workbookViewId="0">
      <pane xSplit="4" ySplit="13" topLeftCell="E32" activePane="bottomRight" state="frozen"/>
      <selection pane="topRight" activeCell="E1" sqref="E1"/>
      <selection pane="bottomLeft" activeCell="A14" sqref="A14"/>
      <selection pane="bottomRight" activeCell="L265" sqref="L265"/>
    </sheetView>
  </sheetViews>
  <sheetFormatPr defaultRowHeight="12.75"/>
  <cols>
    <col min="1" max="1" width="1.140625" customWidth="1"/>
    <col min="2" max="2" width="52.140625" style="1" customWidth="1"/>
    <col min="3" max="3" width="8.7109375" style="2" customWidth="1"/>
    <col min="4" max="4" width="13.28515625" style="2" customWidth="1"/>
    <col min="5" max="5" width="21.140625" style="3" customWidth="1"/>
    <col min="6" max="6" width="20.85546875" style="3" customWidth="1"/>
    <col min="7" max="7" width="20.140625" style="3" customWidth="1"/>
    <col min="8" max="8" width="20.7109375" style="3" customWidth="1"/>
    <col min="9" max="9" width="19.5703125" style="3" customWidth="1"/>
    <col min="10" max="10" width="19.140625" style="3" customWidth="1"/>
    <col min="11" max="11" width="18.42578125" style="3" customWidth="1"/>
    <col min="12" max="12" width="19.7109375" style="3" customWidth="1"/>
    <col min="13" max="13" width="20.85546875" style="3" customWidth="1"/>
    <col min="14" max="14" width="22.85546875" style="3" customWidth="1"/>
    <col min="15" max="16" width="21.7109375" style="4" customWidth="1"/>
  </cols>
  <sheetData>
    <row r="1" spans="1:17" ht="18.75" customHeight="1">
      <c r="B1" s="5"/>
      <c r="C1" s="6"/>
      <c r="D1" s="6"/>
      <c r="E1" s="7"/>
      <c r="F1" s="7"/>
      <c r="G1" s="7"/>
      <c r="H1" s="7"/>
      <c r="I1" s="7"/>
      <c r="J1" s="8"/>
      <c r="K1" s="8"/>
      <c r="L1" s="9"/>
      <c r="M1" s="9"/>
      <c r="N1" s="9"/>
      <c r="O1" s="9"/>
      <c r="P1" s="10"/>
    </row>
    <row r="2" spans="1:17" ht="18.75" customHeight="1">
      <c r="B2" s="11"/>
      <c r="C2" s="12"/>
      <c r="D2" s="12"/>
      <c r="E2" s="13"/>
      <c r="F2" s="13"/>
      <c r="G2" s="13"/>
      <c r="H2" s="13"/>
      <c r="I2" s="7"/>
      <c r="J2" s="14"/>
      <c r="K2" s="14"/>
      <c r="L2" s="9"/>
      <c r="M2" s="15"/>
      <c r="N2" s="15"/>
      <c r="O2" s="15"/>
      <c r="P2" s="10"/>
    </row>
    <row r="3" spans="1:17" ht="18.75" customHeight="1">
      <c r="B3" s="11"/>
      <c r="C3" s="12"/>
      <c r="D3" s="12"/>
      <c r="E3" s="13"/>
      <c r="F3" s="13"/>
      <c r="G3" s="13"/>
      <c r="H3" s="13"/>
      <c r="I3" s="7"/>
      <c r="J3" s="16"/>
      <c r="K3" s="16"/>
      <c r="L3" s="17"/>
      <c r="M3" s="17"/>
      <c r="N3" s="18"/>
      <c r="O3" s="18"/>
      <c r="P3" s="10"/>
    </row>
    <row r="4" spans="1:17" ht="23.25" customHeight="1">
      <c r="B4" s="103" t="s">
        <v>533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7" ht="20.25">
      <c r="B5" s="103" t="s">
        <v>534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7" ht="18.7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7" ht="15">
      <c r="B7" s="19"/>
      <c r="C7" s="12"/>
      <c r="D7" s="12"/>
      <c r="E7" s="13"/>
      <c r="F7" s="13"/>
      <c r="G7" s="13"/>
      <c r="H7" s="13"/>
      <c r="I7" s="13"/>
      <c r="J7" s="20"/>
      <c r="K7" s="20"/>
      <c r="L7" s="20"/>
      <c r="M7" s="20"/>
      <c r="N7" s="20"/>
      <c r="O7" s="21"/>
    </row>
    <row r="8" spans="1:17" ht="18.75">
      <c r="B8" s="22"/>
      <c r="C8" s="23"/>
      <c r="D8" s="23"/>
      <c r="E8" s="20"/>
      <c r="F8" s="20"/>
      <c r="G8" s="20"/>
      <c r="H8" s="20"/>
      <c r="I8" s="20"/>
      <c r="J8" s="20"/>
      <c r="K8" s="20"/>
      <c r="L8" s="24"/>
      <c r="M8" s="110"/>
      <c r="N8" s="110"/>
      <c r="O8" s="25"/>
      <c r="P8" s="26" t="s">
        <v>535</v>
      </c>
    </row>
    <row r="9" spans="1:17" s="27" customFormat="1" ht="23.45" customHeight="1">
      <c r="B9" s="105" t="s">
        <v>0</v>
      </c>
      <c r="C9" s="92" t="s">
        <v>1</v>
      </c>
      <c r="D9" s="93"/>
      <c r="E9" s="101" t="s">
        <v>2</v>
      </c>
      <c r="F9" s="101"/>
      <c r="G9" s="101"/>
      <c r="H9" s="101"/>
      <c r="I9" s="101" t="s">
        <v>3</v>
      </c>
      <c r="J9" s="101"/>
      <c r="K9" s="102"/>
      <c r="L9" s="102"/>
      <c r="M9" s="101" t="s">
        <v>4</v>
      </c>
      <c r="N9" s="101"/>
      <c r="O9" s="101"/>
      <c r="P9" s="102"/>
    </row>
    <row r="10" spans="1:17" s="27" customFormat="1" ht="12.75" customHeight="1">
      <c r="B10" s="105"/>
      <c r="C10" s="94"/>
      <c r="D10" s="95"/>
      <c r="E10" s="100" t="s">
        <v>515</v>
      </c>
      <c r="F10" s="100" t="s">
        <v>516</v>
      </c>
      <c r="G10" s="101" t="s">
        <v>537</v>
      </c>
      <c r="H10" s="107" t="s">
        <v>517</v>
      </c>
      <c r="I10" s="100" t="s">
        <v>515</v>
      </c>
      <c r="J10" s="100" t="s">
        <v>516</v>
      </c>
      <c r="K10" s="106" t="s">
        <v>536</v>
      </c>
      <c r="L10" s="91" t="s">
        <v>517</v>
      </c>
      <c r="M10" s="100" t="s">
        <v>515</v>
      </c>
      <c r="N10" s="111" t="s">
        <v>516</v>
      </c>
      <c r="O10" s="114" t="s">
        <v>536</v>
      </c>
      <c r="P10" s="91" t="s">
        <v>517</v>
      </c>
    </row>
    <row r="11" spans="1:17" s="27" customFormat="1" ht="12.75" customHeight="1">
      <c r="B11" s="105"/>
      <c r="C11" s="94"/>
      <c r="D11" s="95"/>
      <c r="E11" s="100"/>
      <c r="F11" s="100"/>
      <c r="G11" s="101"/>
      <c r="H11" s="108"/>
      <c r="I11" s="100"/>
      <c r="J11" s="100"/>
      <c r="K11" s="106"/>
      <c r="L11" s="91"/>
      <c r="M11" s="100"/>
      <c r="N11" s="112"/>
      <c r="O11" s="114"/>
      <c r="P11" s="91"/>
    </row>
    <row r="12" spans="1:17" s="27" customFormat="1" ht="77.25" customHeight="1">
      <c r="B12" s="105"/>
      <c r="C12" s="96"/>
      <c r="D12" s="97"/>
      <c r="E12" s="100"/>
      <c r="F12" s="100"/>
      <c r="G12" s="101"/>
      <c r="H12" s="109"/>
      <c r="I12" s="100"/>
      <c r="J12" s="100"/>
      <c r="K12" s="106"/>
      <c r="L12" s="91"/>
      <c r="M12" s="100"/>
      <c r="N12" s="113"/>
      <c r="O12" s="114"/>
      <c r="P12" s="91"/>
    </row>
    <row r="13" spans="1:17" s="28" customFormat="1" ht="15" customHeight="1">
      <c r="B13" s="29">
        <v>1</v>
      </c>
      <c r="C13" s="98">
        <v>2</v>
      </c>
      <c r="D13" s="99"/>
      <c r="E13" s="29">
        <v>3</v>
      </c>
      <c r="F13" s="29">
        <v>4</v>
      </c>
      <c r="G13" s="29">
        <v>5</v>
      </c>
      <c r="H13" s="29">
        <v>6</v>
      </c>
      <c r="I13" s="29">
        <v>7</v>
      </c>
      <c r="J13" s="29">
        <v>8</v>
      </c>
      <c r="K13" s="52">
        <v>10</v>
      </c>
      <c r="L13" s="52">
        <v>11</v>
      </c>
      <c r="M13" s="29">
        <v>12</v>
      </c>
      <c r="N13" s="29">
        <v>13</v>
      </c>
      <c r="O13" s="53">
        <v>14</v>
      </c>
      <c r="P13" s="54">
        <v>15</v>
      </c>
    </row>
    <row r="14" spans="1:17" s="30" customFormat="1" ht="18.75">
      <c r="A14" s="30">
        <v>1</v>
      </c>
      <c r="B14" s="31" t="s">
        <v>7</v>
      </c>
      <c r="C14" s="32" t="s">
        <v>8</v>
      </c>
      <c r="D14" s="33" t="s">
        <v>9</v>
      </c>
      <c r="E14" s="49">
        <f>E15+E23+E30+E36+E55</f>
        <v>86054140</v>
      </c>
      <c r="F14" s="49">
        <f>F15+F23+F30+F36+F55</f>
        <v>67431199</v>
      </c>
      <c r="G14" s="49">
        <f>G15+G23+G30+G36+G55</f>
        <v>68322139.469999999</v>
      </c>
      <c r="H14" s="49">
        <f>G14/F14%</f>
        <v>101.32125853197419</v>
      </c>
      <c r="I14" s="44">
        <v>49000</v>
      </c>
      <c r="J14" s="49">
        <f>J15+J23+J30+J36+J55</f>
        <v>49000</v>
      </c>
      <c r="K14" s="49">
        <f>K15+K23+K30+K36+K55</f>
        <v>43499.57</v>
      </c>
      <c r="L14" s="49">
        <v>0</v>
      </c>
      <c r="M14" s="44">
        <f>E14+I14</f>
        <v>86103140</v>
      </c>
      <c r="N14" s="44">
        <f>F14+J14</f>
        <v>67480199</v>
      </c>
      <c r="O14" s="59">
        <f>G14+K14</f>
        <v>68365639.039999992</v>
      </c>
      <c r="P14" s="79">
        <f>O14/N14%</f>
        <v>101.31214793839004</v>
      </c>
    </row>
    <row r="15" spans="1:17" ht="32.25">
      <c r="A15" s="30">
        <f t="shared" ref="A15:A79" si="0">A14+1</f>
        <v>2</v>
      </c>
      <c r="B15" s="31" t="s">
        <v>10</v>
      </c>
      <c r="C15" s="32" t="s">
        <v>8</v>
      </c>
      <c r="D15" s="33" t="s">
        <v>11</v>
      </c>
      <c r="E15" s="50">
        <f>E16+E21</f>
        <v>44713500</v>
      </c>
      <c r="F15" s="50">
        <f>F16+F21</f>
        <v>34086207</v>
      </c>
      <c r="G15" s="50">
        <f>G16+G21</f>
        <v>34969039.760000005</v>
      </c>
      <c r="H15" s="50">
        <f t="shared" ref="H15:H79" si="1">G15/F15%</f>
        <v>102.58999999618615</v>
      </c>
      <c r="I15" s="44">
        <v>0</v>
      </c>
      <c r="J15" s="50">
        <f>J16+J21</f>
        <v>0</v>
      </c>
      <c r="K15" s="50">
        <f>K16+K21</f>
        <v>0</v>
      </c>
      <c r="L15" s="50">
        <v>0</v>
      </c>
      <c r="M15" s="44">
        <f t="shared" ref="M15:M78" si="2">E15+I15</f>
        <v>44713500</v>
      </c>
      <c r="N15" s="44">
        <f t="shared" ref="N15:N78" si="3">F15+J15</f>
        <v>34086207</v>
      </c>
      <c r="O15" s="59">
        <f t="shared" ref="O15:O78" si="4">G15+K15</f>
        <v>34969039.760000005</v>
      </c>
      <c r="P15" s="80">
        <f t="shared" ref="P15:P78" si="5">O15/N15%</f>
        <v>102.58999999618615</v>
      </c>
      <c r="Q15" s="30"/>
    </row>
    <row r="16" spans="1:17" ht="18.75">
      <c r="A16" s="30">
        <f t="shared" si="0"/>
        <v>3</v>
      </c>
      <c r="B16" s="31" t="s">
        <v>12</v>
      </c>
      <c r="C16" s="32" t="s">
        <v>8</v>
      </c>
      <c r="D16" s="33" t="s">
        <v>13</v>
      </c>
      <c r="E16" s="50">
        <f>E17+E18+E19+E20</f>
        <v>44692000</v>
      </c>
      <c r="F16" s="50">
        <f>F17+F18+F19+F20</f>
        <v>34065707</v>
      </c>
      <c r="G16" s="50">
        <f>G17+G18+G19+G20</f>
        <v>34968699.760000005</v>
      </c>
      <c r="H16" s="50">
        <f t="shared" si="1"/>
        <v>102.65073835103438</v>
      </c>
      <c r="I16" s="44">
        <v>0</v>
      </c>
      <c r="J16" s="50">
        <f>J17+J18+J19+J20</f>
        <v>0</v>
      </c>
      <c r="K16" s="50">
        <f>K17+K18+K19+K20</f>
        <v>0</v>
      </c>
      <c r="L16" s="50">
        <v>0</v>
      </c>
      <c r="M16" s="44">
        <f t="shared" si="2"/>
        <v>44692000</v>
      </c>
      <c r="N16" s="44">
        <f t="shared" si="3"/>
        <v>34065707</v>
      </c>
      <c r="O16" s="59">
        <f t="shared" si="4"/>
        <v>34968699.760000005</v>
      </c>
      <c r="P16" s="80">
        <f t="shared" si="5"/>
        <v>102.65073835103438</v>
      </c>
      <c r="Q16" s="30"/>
    </row>
    <row r="17" spans="1:17" ht="48">
      <c r="A17" s="30">
        <f t="shared" si="0"/>
        <v>4</v>
      </c>
      <c r="B17" s="31" t="s">
        <v>14</v>
      </c>
      <c r="C17" s="32" t="s">
        <v>8</v>
      </c>
      <c r="D17" s="33" t="s">
        <v>15</v>
      </c>
      <c r="E17" s="67">
        <v>42400000</v>
      </c>
      <c r="F17" s="67">
        <v>32346704</v>
      </c>
      <c r="G17" s="67">
        <v>32481009.5</v>
      </c>
      <c r="H17" s="50">
        <f t="shared" si="1"/>
        <v>100.41520613661288</v>
      </c>
      <c r="I17" s="44">
        <v>0</v>
      </c>
      <c r="J17" s="44">
        <v>0</v>
      </c>
      <c r="K17" s="44">
        <v>0</v>
      </c>
      <c r="L17" s="50">
        <v>0</v>
      </c>
      <c r="M17" s="44">
        <f t="shared" si="2"/>
        <v>42400000</v>
      </c>
      <c r="N17" s="44">
        <f t="shared" si="3"/>
        <v>32346704</v>
      </c>
      <c r="O17" s="59">
        <f t="shared" si="4"/>
        <v>32481009.5</v>
      </c>
      <c r="P17" s="80">
        <f t="shared" si="5"/>
        <v>100.41520613661288</v>
      </c>
      <c r="Q17" s="30"/>
    </row>
    <row r="18" spans="1:17" ht="79.5">
      <c r="A18" s="30">
        <f t="shared" si="0"/>
        <v>5</v>
      </c>
      <c r="B18" s="31" t="s">
        <v>16</v>
      </c>
      <c r="C18" s="32" t="s">
        <v>8</v>
      </c>
      <c r="D18" s="33" t="s">
        <v>17</v>
      </c>
      <c r="E18" s="67">
        <v>1700000</v>
      </c>
      <c r="F18" s="67">
        <v>1275002</v>
      </c>
      <c r="G18" s="67">
        <v>1858946.14</v>
      </c>
      <c r="H18" s="50">
        <f t="shared" si="1"/>
        <v>145.79946854985323</v>
      </c>
      <c r="I18" s="44">
        <v>0</v>
      </c>
      <c r="J18" s="44">
        <v>0</v>
      </c>
      <c r="K18" s="44">
        <v>0</v>
      </c>
      <c r="L18" s="50">
        <v>0</v>
      </c>
      <c r="M18" s="44">
        <f t="shared" si="2"/>
        <v>1700000</v>
      </c>
      <c r="N18" s="44">
        <f t="shared" si="3"/>
        <v>1275002</v>
      </c>
      <c r="O18" s="59">
        <f t="shared" si="4"/>
        <v>1858946.14</v>
      </c>
      <c r="P18" s="80">
        <f t="shared" si="5"/>
        <v>145.79946854985323</v>
      </c>
      <c r="Q18" s="30"/>
    </row>
    <row r="19" spans="1:17" ht="48">
      <c r="A19" s="30">
        <f t="shared" si="0"/>
        <v>6</v>
      </c>
      <c r="B19" s="31" t="s">
        <v>18</v>
      </c>
      <c r="C19" s="32" t="s">
        <v>8</v>
      </c>
      <c r="D19" s="33" t="s">
        <v>19</v>
      </c>
      <c r="E19" s="67">
        <v>262000</v>
      </c>
      <c r="F19" s="67">
        <v>196501</v>
      </c>
      <c r="G19" s="67">
        <v>229190.56</v>
      </c>
      <c r="H19" s="50">
        <f t="shared" si="1"/>
        <v>116.63582373626598</v>
      </c>
      <c r="I19" s="44">
        <v>0</v>
      </c>
      <c r="J19" s="44">
        <v>0</v>
      </c>
      <c r="K19" s="44">
        <v>0</v>
      </c>
      <c r="L19" s="50">
        <v>0</v>
      </c>
      <c r="M19" s="44">
        <f t="shared" si="2"/>
        <v>262000</v>
      </c>
      <c r="N19" s="44">
        <f t="shared" si="3"/>
        <v>196501</v>
      </c>
      <c r="O19" s="59">
        <f t="shared" si="4"/>
        <v>229190.56</v>
      </c>
      <c r="P19" s="80">
        <f t="shared" si="5"/>
        <v>116.63582373626598</v>
      </c>
      <c r="Q19" s="30"/>
    </row>
    <row r="20" spans="1:17" ht="48">
      <c r="A20" s="30">
        <f t="shared" si="0"/>
        <v>7</v>
      </c>
      <c r="B20" s="31" t="s">
        <v>20</v>
      </c>
      <c r="C20" s="32" t="s">
        <v>8</v>
      </c>
      <c r="D20" s="33" t="s">
        <v>21</v>
      </c>
      <c r="E20" s="67">
        <v>330000</v>
      </c>
      <c r="F20" s="67">
        <v>247500</v>
      </c>
      <c r="G20" s="67">
        <v>399553.56</v>
      </c>
      <c r="H20" s="50">
        <f t="shared" si="1"/>
        <v>161.43578181818182</v>
      </c>
      <c r="I20" s="44">
        <v>0</v>
      </c>
      <c r="J20" s="44">
        <v>0</v>
      </c>
      <c r="K20" s="44">
        <v>0</v>
      </c>
      <c r="L20" s="50">
        <v>0</v>
      </c>
      <c r="M20" s="44">
        <f t="shared" si="2"/>
        <v>330000</v>
      </c>
      <c r="N20" s="44">
        <f t="shared" si="3"/>
        <v>247500</v>
      </c>
      <c r="O20" s="59">
        <f t="shared" si="4"/>
        <v>399553.56</v>
      </c>
      <c r="P20" s="80">
        <f t="shared" si="5"/>
        <v>161.43578181818182</v>
      </c>
      <c r="Q20" s="30"/>
    </row>
    <row r="21" spans="1:17" ht="18.75">
      <c r="A21" s="30">
        <f t="shared" si="0"/>
        <v>8</v>
      </c>
      <c r="B21" s="31" t="s">
        <v>22</v>
      </c>
      <c r="C21" s="32" t="s">
        <v>8</v>
      </c>
      <c r="D21" s="33" t="s">
        <v>23</v>
      </c>
      <c r="E21" s="50">
        <f>E22</f>
        <v>21500</v>
      </c>
      <c r="F21" s="50">
        <f>F22</f>
        <v>20500</v>
      </c>
      <c r="G21" s="50">
        <f>G22</f>
        <v>340</v>
      </c>
      <c r="H21" s="50">
        <f t="shared" si="1"/>
        <v>1.6585365853658536</v>
      </c>
      <c r="I21" s="44">
        <v>0</v>
      </c>
      <c r="J21" s="50">
        <f>J22</f>
        <v>0</v>
      </c>
      <c r="K21" s="44">
        <v>0</v>
      </c>
      <c r="L21" s="50">
        <v>0</v>
      </c>
      <c r="M21" s="44">
        <f t="shared" si="2"/>
        <v>21500</v>
      </c>
      <c r="N21" s="44">
        <f t="shared" si="3"/>
        <v>20500</v>
      </c>
      <c r="O21" s="59">
        <f t="shared" si="4"/>
        <v>340</v>
      </c>
      <c r="P21" s="80">
        <f t="shared" si="5"/>
        <v>1.6585365853658536</v>
      </c>
      <c r="Q21" s="30"/>
    </row>
    <row r="22" spans="1:17" ht="32.25">
      <c r="A22" s="30">
        <f t="shared" si="0"/>
        <v>9</v>
      </c>
      <c r="B22" s="31" t="s">
        <v>24</v>
      </c>
      <c r="C22" s="32" t="s">
        <v>8</v>
      </c>
      <c r="D22" s="33" t="s">
        <v>25</v>
      </c>
      <c r="E22" s="67">
        <v>21500</v>
      </c>
      <c r="F22" s="67">
        <v>20500</v>
      </c>
      <c r="G22" s="44">
        <v>340</v>
      </c>
      <c r="H22" s="50">
        <f t="shared" si="1"/>
        <v>1.6585365853658536</v>
      </c>
      <c r="I22" s="44">
        <v>0</v>
      </c>
      <c r="J22" s="50">
        <f>J23</f>
        <v>0</v>
      </c>
      <c r="K22" s="44">
        <v>0</v>
      </c>
      <c r="L22" s="50">
        <v>0</v>
      </c>
      <c r="M22" s="44">
        <f t="shared" si="2"/>
        <v>21500</v>
      </c>
      <c r="N22" s="44">
        <f t="shared" si="3"/>
        <v>20500</v>
      </c>
      <c r="O22" s="59">
        <f t="shared" si="4"/>
        <v>340</v>
      </c>
      <c r="P22" s="80">
        <f t="shared" si="5"/>
        <v>1.6585365853658536</v>
      </c>
      <c r="Q22" s="30"/>
    </row>
    <row r="23" spans="1:17" ht="32.25">
      <c r="A23" s="30">
        <f t="shared" si="0"/>
        <v>10</v>
      </c>
      <c r="B23" s="31" t="s">
        <v>26</v>
      </c>
      <c r="C23" s="32" t="s">
        <v>8</v>
      </c>
      <c r="D23" s="33" t="s">
        <v>27</v>
      </c>
      <c r="E23" s="50">
        <f>E24+E27</f>
        <v>10200800</v>
      </c>
      <c r="F23" s="50">
        <f>F24+F27</f>
        <v>8939069</v>
      </c>
      <c r="G23" s="50">
        <f>G24+G27</f>
        <v>9577768.7300000004</v>
      </c>
      <c r="H23" s="50">
        <f t="shared" si="1"/>
        <v>107.14503635669442</v>
      </c>
      <c r="I23" s="44">
        <v>0</v>
      </c>
      <c r="J23" s="50">
        <f>J24</f>
        <v>0</v>
      </c>
      <c r="K23" s="44">
        <v>0</v>
      </c>
      <c r="L23" s="50">
        <v>0</v>
      </c>
      <c r="M23" s="44">
        <f t="shared" si="2"/>
        <v>10200800</v>
      </c>
      <c r="N23" s="44">
        <f t="shared" si="3"/>
        <v>8939069</v>
      </c>
      <c r="O23" s="59">
        <f t="shared" si="4"/>
        <v>9577768.7300000004</v>
      </c>
      <c r="P23" s="80">
        <f t="shared" si="5"/>
        <v>107.14503635669442</v>
      </c>
      <c r="Q23" s="30"/>
    </row>
    <row r="24" spans="1:17" ht="32.25">
      <c r="A24" s="30">
        <f t="shared" si="0"/>
        <v>11</v>
      </c>
      <c r="B24" s="31" t="s">
        <v>28</v>
      </c>
      <c r="C24" s="32" t="s">
        <v>8</v>
      </c>
      <c r="D24" s="33" t="s">
        <v>29</v>
      </c>
      <c r="E24" s="50">
        <f>E25+E26</f>
        <v>10200000</v>
      </c>
      <c r="F24" s="50">
        <f>F25+F26</f>
        <v>8938269</v>
      </c>
      <c r="G24" s="50">
        <f>G25+G26</f>
        <v>9570085.5899999999</v>
      </c>
      <c r="H24" s="50">
        <f t="shared" si="1"/>
        <v>107.06866832940472</v>
      </c>
      <c r="I24" s="44">
        <v>0</v>
      </c>
      <c r="J24" s="44">
        <v>0</v>
      </c>
      <c r="K24" s="44">
        <v>0</v>
      </c>
      <c r="L24" s="50">
        <v>0</v>
      </c>
      <c r="M24" s="44">
        <f t="shared" si="2"/>
        <v>10200000</v>
      </c>
      <c r="N24" s="44">
        <f t="shared" si="3"/>
        <v>8938269</v>
      </c>
      <c r="O24" s="59">
        <f t="shared" si="4"/>
        <v>9570085.5899999999</v>
      </c>
      <c r="P24" s="80">
        <f t="shared" si="5"/>
        <v>107.06866832940472</v>
      </c>
      <c r="Q24" s="30"/>
    </row>
    <row r="25" spans="1:17" ht="48">
      <c r="A25" s="30">
        <f t="shared" si="0"/>
        <v>12</v>
      </c>
      <c r="B25" s="31" t="s">
        <v>30</v>
      </c>
      <c r="C25" s="32" t="s">
        <v>8</v>
      </c>
      <c r="D25" s="33" t="s">
        <v>31</v>
      </c>
      <c r="E25" s="67">
        <v>2700000</v>
      </c>
      <c r="F25" s="67">
        <v>2025000</v>
      </c>
      <c r="G25" s="67">
        <v>4689319.3</v>
      </c>
      <c r="H25" s="50">
        <f t="shared" si="1"/>
        <v>231.57132345679011</v>
      </c>
      <c r="I25" s="44">
        <v>0</v>
      </c>
      <c r="J25" s="44">
        <v>0</v>
      </c>
      <c r="K25" s="44">
        <v>0</v>
      </c>
      <c r="L25" s="50">
        <v>0</v>
      </c>
      <c r="M25" s="44">
        <f t="shared" si="2"/>
        <v>2700000</v>
      </c>
      <c r="N25" s="44">
        <f t="shared" si="3"/>
        <v>2025000</v>
      </c>
      <c r="O25" s="59">
        <f t="shared" si="4"/>
        <v>4689319.3</v>
      </c>
      <c r="P25" s="80">
        <f t="shared" si="5"/>
        <v>231.57132345679011</v>
      </c>
      <c r="Q25" s="30"/>
    </row>
    <row r="26" spans="1:17" ht="79.5">
      <c r="A26" s="30">
        <f t="shared" si="0"/>
        <v>13</v>
      </c>
      <c r="B26" s="31" t="s">
        <v>32</v>
      </c>
      <c r="C26" s="32" t="s">
        <v>8</v>
      </c>
      <c r="D26" s="33" t="s">
        <v>33</v>
      </c>
      <c r="E26" s="67">
        <v>7500000</v>
      </c>
      <c r="F26" s="67">
        <v>6913269</v>
      </c>
      <c r="G26" s="67">
        <v>4880766.29</v>
      </c>
      <c r="H26" s="50">
        <f t="shared" si="1"/>
        <v>70.599976508942433</v>
      </c>
      <c r="I26" s="44">
        <v>0</v>
      </c>
      <c r="J26" s="44">
        <v>0</v>
      </c>
      <c r="K26" s="44">
        <v>0</v>
      </c>
      <c r="L26" s="50">
        <v>0</v>
      </c>
      <c r="M26" s="44">
        <f t="shared" si="2"/>
        <v>7500000</v>
      </c>
      <c r="N26" s="44">
        <f t="shared" si="3"/>
        <v>6913269</v>
      </c>
      <c r="O26" s="59">
        <f t="shared" si="4"/>
        <v>4880766.29</v>
      </c>
      <c r="P26" s="80">
        <f t="shared" si="5"/>
        <v>70.599976508942433</v>
      </c>
      <c r="Q26" s="30"/>
    </row>
    <row r="27" spans="1:17" ht="18.75">
      <c r="A27" s="30">
        <f t="shared" si="0"/>
        <v>14</v>
      </c>
      <c r="B27" s="31" t="s">
        <v>34</v>
      </c>
      <c r="C27" s="32" t="s">
        <v>8</v>
      </c>
      <c r="D27" s="33" t="s">
        <v>35</v>
      </c>
      <c r="E27" s="50">
        <f>E28+E29</f>
        <v>800</v>
      </c>
      <c r="F27" s="50">
        <f>F28+F29</f>
        <v>800</v>
      </c>
      <c r="G27" s="50">
        <f>G28+G29</f>
        <v>7683.1399999999994</v>
      </c>
      <c r="H27" s="50">
        <f t="shared" si="1"/>
        <v>960.39249999999993</v>
      </c>
      <c r="I27" s="44">
        <v>0</v>
      </c>
      <c r="J27" s="44">
        <v>0</v>
      </c>
      <c r="K27" s="44">
        <v>0</v>
      </c>
      <c r="L27" s="50">
        <v>0</v>
      </c>
      <c r="M27" s="44">
        <f t="shared" si="2"/>
        <v>800</v>
      </c>
      <c r="N27" s="44">
        <f t="shared" si="3"/>
        <v>800</v>
      </c>
      <c r="O27" s="59">
        <f t="shared" si="4"/>
        <v>7683.1399999999994</v>
      </c>
      <c r="P27" s="80">
        <f t="shared" si="5"/>
        <v>960.39249999999993</v>
      </c>
      <c r="Q27" s="30"/>
    </row>
    <row r="28" spans="1:17" ht="48">
      <c r="A28" s="30">
        <f t="shared" si="0"/>
        <v>15</v>
      </c>
      <c r="B28" s="31" t="s">
        <v>36</v>
      </c>
      <c r="C28" s="32" t="s">
        <v>8</v>
      </c>
      <c r="D28" s="33" t="s">
        <v>37</v>
      </c>
      <c r="E28" s="67">
        <v>0</v>
      </c>
      <c r="F28" s="67">
        <v>0</v>
      </c>
      <c r="G28" s="67">
        <v>3234.64</v>
      </c>
      <c r="H28" s="50">
        <v>0</v>
      </c>
      <c r="I28" s="44">
        <v>0</v>
      </c>
      <c r="J28" s="44">
        <v>0</v>
      </c>
      <c r="K28" s="44">
        <v>0</v>
      </c>
      <c r="L28" s="50">
        <v>0</v>
      </c>
      <c r="M28" s="44">
        <f t="shared" si="2"/>
        <v>0</v>
      </c>
      <c r="N28" s="44">
        <f t="shared" si="3"/>
        <v>0</v>
      </c>
      <c r="O28" s="59">
        <f t="shared" si="4"/>
        <v>3234.64</v>
      </c>
      <c r="P28" s="80">
        <v>0</v>
      </c>
      <c r="Q28" s="30"/>
    </row>
    <row r="29" spans="1:17" ht="48">
      <c r="A29" s="30">
        <f t="shared" si="0"/>
        <v>16</v>
      </c>
      <c r="B29" s="31" t="s">
        <v>38</v>
      </c>
      <c r="C29" s="32" t="s">
        <v>8</v>
      </c>
      <c r="D29" s="33" t="s">
        <v>39</v>
      </c>
      <c r="E29" s="67">
        <v>800</v>
      </c>
      <c r="F29" s="67">
        <v>800</v>
      </c>
      <c r="G29" s="67">
        <v>4448.5</v>
      </c>
      <c r="H29" s="50">
        <f t="shared" si="1"/>
        <v>556.0625</v>
      </c>
      <c r="I29" s="44">
        <v>0</v>
      </c>
      <c r="J29" s="44">
        <v>0</v>
      </c>
      <c r="K29" s="44">
        <v>0</v>
      </c>
      <c r="L29" s="50">
        <v>0</v>
      </c>
      <c r="M29" s="44">
        <f t="shared" si="2"/>
        <v>800</v>
      </c>
      <c r="N29" s="44">
        <f t="shared" si="3"/>
        <v>800</v>
      </c>
      <c r="O29" s="59">
        <f t="shared" si="4"/>
        <v>4448.5</v>
      </c>
      <c r="P29" s="80">
        <f t="shared" si="5"/>
        <v>556.0625</v>
      </c>
      <c r="Q29" s="30"/>
    </row>
    <row r="30" spans="1:17" ht="18.75">
      <c r="A30" s="30">
        <f t="shared" si="0"/>
        <v>17</v>
      </c>
      <c r="B30" s="31" t="s">
        <v>40</v>
      </c>
      <c r="C30" s="32" t="s">
        <v>8</v>
      </c>
      <c r="D30" s="33" t="s">
        <v>41</v>
      </c>
      <c r="E30" s="50">
        <f>E31+E33+E35</f>
        <v>8117600</v>
      </c>
      <c r="F30" s="50">
        <f>F31+F33+F35</f>
        <v>6639800</v>
      </c>
      <c r="G30" s="50">
        <f>G31+G33+G35</f>
        <v>4290321</v>
      </c>
      <c r="H30" s="50">
        <f t="shared" si="1"/>
        <v>64.615214313684149</v>
      </c>
      <c r="I30" s="44">
        <v>0</v>
      </c>
      <c r="J30" s="44">
        <v>0</v>
      </c>
      <c r="K30" s="44">
        <v>0</v>
      </c>
      <c r="L30" s="50">
        <v>0</v>
      </c>
      <c r="M30" s="44">
        <f t="shared" si="2"/>
        <v>8117600</v>
      </c>
      <c r="N30" s="44">
        <f t="shared" si="3"/>
        <v>6639800</v>
      </c>
      <c r="O30" s="59">
        <f t="shared" si="4"/>
        <v>4290321</v>
      </c>
      <c r="P30" s="80">
        <f t="shared" si="5"/>
        <v>64.615214313684149</v>
      </c>
      <c r="Q30" s="30"/>
    </row>
    <row r="31" spans="1:17" ht="32.25">
      <c r="A31" s="30">
        <f t="shared" si="0"/>
        <v>18</v>
      </c>
      <c r="B31" s="31" t="s">
        <v>42</v>
      </c>
      <c r="C31" s="32" t="s">
        <v>8</v>
      </c>
      <c r="D31" s="33" t="s">
        <v>43</v>
      </c>
      <c r="E31" s="67">
        <v>1290000</v>
      </c>
      <c r="F31" s="67">
        <f>F32</f>
        <v>1075000</v>
      </c>
      <c r="G31" s="67">
        <f>G32</f>
        <v>650145.35</v>
      </c>
      <c r="H31" s="50">
        <f t="shared" si="1"/>
        <v>60.47863720930232</v>
      </c>
      <c r="I31" s="44">
        <v>0</v>
      </c>
      <c r="J31" s="44">
        <v>0</v>
      </c>
      <c r="K31" s="44">
        <v>0</v>
      </c>
      <c r="L31" s="50">
        <v>0</v>
      </c>
      <c r="M31" s="44">
        <f t="shared" si="2"/>
        <v>1290000</v>
      </c>
      <c r="N31" s="44">
        <f t="shared" si="3"/>
        <v>1075000</v>
      </c>
      <c r="O31" s="59">
        <f t="shared" si="4"/>
        <v>650145.35</v>
      </c>
      <c r="P31" s="80">
        <f t="shared" si="5"/>
        <v>60.47863720930232</v>
      </c>
      <c r="Q31" s="30"/>
    </row>
    <row r="32" spans="1:17" ht="18.75">
      <c r="A32" s="30">
        <f t="shared" si="0"/>
        <v>19</v>
      </c>
      <c r="B32" s="31" t="s">
        <v>44</v>
      </c>
      <c r="C32" s="32" t="s">
        <v>8</v>
      </c>
      <c r="D32" s="33" t="s">
        <v>45</v>
      </c>
      <c r="E32" s="67">
        <v>1290000</v>
      </c>
      <c r="F32" s="67">
        <v>1075000</v>
      </c>
      <c r="G32" s="67">
        <v>650145.35</v>
      </c>
      <c r="H32" s="50">
        <f t="shared" si="1"/>
        <v>60.47863720930232</v>
      </c>
      <c r="I32" s="44">
        <v>0</v>
      </c>
      <c r="J32" s="44">
        <v>0</v>
      </c>
      <c r="K32" s="44">
        <v>0</v>
      </c>
      <c r="L32" s="50">
        <v>0</v>
      </c>
      <c r="M32" s="44">
        <f t="shared" si="2"/>
        <v>1290000</v>
      </c>
      <c r="N32" s="44">
        <f t="shared" si="3"/>
        <v>1075000</v>
      </c>
      <c r="O32" s="59">
        <f t="shared" si="4"/>
        <v>650145.35</v>
      </c>
      <c r="P32" s="80">
        <f t="shared" si="5"/>
        <v>60.47863720930232</v>
      </c>
      <c r="Q32" s="30"/>
    </row>
    <row r="33" spans="1:17" ht="32.25">
      <c r="A33" s="30">
        <f t="shared" si="0"/>
        <v>20</v>
      </c>
      <c r="B33" s="31" t="s">
        <v>46</v>
      </c>
      <c r="C33" s="32" t="s">
        <v>8</v>
      </c>
      <c r="D33" s="33" t="s">
        <v>47</v>
      </c>
      <c r="E33" s="67">
        <v>5327600</v>
      </c>
      <c r="F33" s="67">
        <f>F34</f>
        <v>4439800</v>
      </c>
      <c r="G33" s="67">
        <f>G34</f>
        <v>2773982.35</v>
      </c>
      <c r="H33" s="50">
        <f t="shared" si="1"/>
        <v>62.47989436461102</v>
      </c>
      <c r="I33" s="44">
        <v>0</v>
      </c>
      <c r="J33" s="44">
        <v>0</v>
      </c>
      <c r="K33" s="44">
        <v>0</v>
      </c>
      <c r="L33" s="50">
        <v>0</v>
      </c>
      <c r="M33" s="44">
        <f t="shared" si="2"/>
        <v>5327600</v>
      </c>
      <c r="N33" s="44">
        <f t="shared" si="3"/>
        <v>4439800</v>
      </c>
      <c r="O33" s="59">
        <f t="shared" si="4"/>
        <v>2773982.35</v>
      </c>
      <c r="P33" s="80">
        <f t="shared" si="5"/>
        <v>62.47989436461102</v>
      </c>
      <c r="Q33" s="30"/>
    </row>
    <row r="34" spans="1:17" ht="18.75">
      <c r="A34" s="30">
        <f t="shared" si="0"/>
        <v>21</v>
      </c>
      <c r="B34" s="31" t="s">
        <v>44</v>
      </c>
      <c r="C34" s="32" t="s">
        <v>8</v>
      </c>
      <c r="D34" s="33" t="s">
        <v>48</v>
      </c>
      <c r="E34" s="67">
        <v>5327600</v>
      </c>
      <c r="F34" s="67">
        <v>4439800</v>
      </c>
      <c r="G34" s="67">
        <v>2773982.35</v>
      </c>
      <c r="H34" s="50">
        <f t="shared" si="1"/>
        <v>62.47989436461102</v>
      </c>
      <c r="I34" s="44">
        <v>0</v>
      </c>
      <c r="J34" s="44">
        <v>0</v>
      </c>
      <c r="K34" s="44">
        <v>0</v>
      </c>
      <c r="L34" s="50">
        <v>0</v>
      </c>
      <c r="M34" s="44">
        <f t="shared" si="2"/>
        <v>5327600</v>
      </c>
      <c r="N34" s="44">
        <f t="shared" si="3"/>
        <v>4439800</v>
      </c>
      <c r="O34" s="59">
        <f t="shared" si="4"/>
        <v>2773982.35</v>
      </c>
      <c r="P34" s="80">
        <f t="shared" si="5"/>
        <v>62.47989436461102</v>
      </c>
      <c r="Q34" s="30"/>
    </row>
    <row r="35" spans="1:17" ht="48">
      <c r="A35" s="30">
        <f t="shared" si="0"/>
        <v>22</v>
      </c>
      <c r="B35" s="31" t="s">
        <v>49</v>
      </c>
      <c r="C35" s="32" t="s">
        <v>8</v>
      </c>
      <c r="D35" s="33" t="s">
        <v>50</v>
      </c>
      <c r="E35" s="67">
        <v>1500000</v>
      </c>
      <c r="F35" s="67">
        <v>1125000</v>
      </c>
      <c r="G35" s="67">
        <v>866193.3</v>
      </c>
      <c r="H35" s="50">
        <f t="shared" si="1"/>
        <v>76.994960000000006</v>
      </c>
      <c r="I35" s="44">
        <v>0</v>
      </c>
      <c r="J35" s="44">
        <v>0</v>
      </c>
      <c r="K35" s="44">
        <v>0</v>
      </c>
      <c r="L35" s="50">
        <v>0</v>
      </c>
      <c r="M35" s="44">
        <f t="shared" si="2"/>
        <v>1500000</v>
      </c>
      <c r="N35" s="44">
        <f t="shared" si="3"/>
        <v>1125000</v>
      </c>
      <c r="O35" s="59">
        <f t="shared" si="4"/>
        <v>866193.3</v>
      </c>
      <c r="P35" s="80">
        <f t="shared" si="5"/>
        <v>76.994960000000006</v>
      </c>
      <c r="Q35" s="30"/>
    </row>
    <row r="36" spans="1:17" ht="18.75">
      <c r="A36" s="30">
        <f t="shared" si="0"/>
        <v>23</v>
      </c>
      <c r="B36" s="31" t="s">
        <v>51</v>
      </c>
      <c r="C36" s="32" t="s">
        <v>8</v>
      </c>
      <c r="D36" s="33" t="s">
        <v>52</v>
      </c>
      <c r="E36" s="50">
        <f>E37+E48+E51</f>
        <v>23022240</v>
      </c>
      <c r="F36" s="50">
        <f>F37+F48+F51</f>
        <v>17766123</v>
      </c>
      <c r="G36" s="50">
        <f>G37+G48+G51</f>
        <v>19485009.979999997</v>
      </c>
      <c r="H36" s="50">
        <f t="shared" si="1"/>
        <v>109.67508206489393</v>
      </c>
      <c r="I36" s="44">
        <v>0</v>
      </c>
      <c r="J36" s="44">
        <v>0</v>
      </c>
      <c r="K36" s="44">
        <v>0</v>
      </c>
      <c r="L36" s="50">
        <v>0</v>
      </c>
      <c r="M36" s="44">
        <f t="shared" si="2"/>
        <v>23022240</v>
      </c>
      <c r="N36" s="44">
        <f t="shared" si="3"/>
        <v>17766123</v>
      </c>
      <c r="O36" s="59">
        <f t="shared" si="4"/>
        <v>19485009.979999997</v>
      </c>
      <c r="P36" s="80">
        <f t="shared" si="5"/>
        <v>109.67508206489393</v>
      </c>
      <c r="Q36" s="30"/>
    </row>
    <row r="37" spans="1:17" ht="18.75">
      <c r="A37" s="30">
        <f t="shared" si="0"/>
        <v>24</v>
      </c>
      <c r="B37" s="31" t="s">
        <v>53</v>
      </c>
      <c r="C37" s="32" t="s">
        <v>8</v>
      </c>
      <c r="D37" s="33" t="s">
        <v>54</v>
      </c>
      <c r="E37" s="50">
        <f>E38+E39+E40+E41+E42+E43+E44+E45+E46+E47</f>
        <v>8488740</v>
      </c>
      <c r="F37" s="50">
        <f>F38+F39+F40+F41+F42+F43+F44+F45+F46+F47</f>
        <v>6675623</v>
      </c>
      <c r="G37" s="50">
        <f>G38+G39+G40+G41+G42+G43+G44+G45+G46+G47</f>
        <v>8870741.459999999</v>
      </c>
      <c r="H37" s="50">
        <f t="shared" si="1"/>
        <v>132.88260076999555</v>
      </c>
      <c r="I37" s="44">
        <v>0</v>
      </c>
      <c r="J37" s="44">
        <v>0</v>
      </c>
      <c r="K37" s="44">
        <v>0</v>
      </c>
      <c r="L37" s="50">
        <v>0</v>
      </c>
      <c r="M37" s="44">
        <f t="shared" si="2"/>
        <v>8488740</v>
      </c>
      <c r="N37" s="44">
        <f t="shared" si="3"/>
        <v>6675623</v>
      </c>
      <c r="O37" s="59">
        <f t="shared" si="4"/>
        <v>8870741.459999999</v>
      </c>
      <c r="P37" s="80">
        <f t="shared" si="5"/>
        <v>132.88260076999555</v>
      </c>
      <c r="Q37" s="30"/>
    </row>
    <row r="38" spans="1:17" ht="48" customHeight="1">
      <c r="A38" s="30">
        <f t="shared" si="0"/>
        <v>25</v>
      </c>
      <c r="B38" s="31" t="s">
        <v>55</v>
      </c>
      <c r="C38" s="32" t="s">
        <v>8</v>
      </c>
      <c r="D38" s="33" t="s">
        <v>56</v>
      </c>
      <c r="E38" s="67">
        <v>19000</v>
      </c>
      <c r="F38" s="67">
        <v>17000</v>
      </c>
      <c r="G38" s="67">
        <v>-953.71</v>
      </c>
      <c r="H38" s="50">
        <f t="shared" si="1"/>
        <v>-5.6100588235294122</v>
      </c>
      <c r="I38" s="44">
        <v>0</v>
      </c>
      <c r="J38" s="44">
        <v>0</v>
      </c>
      <c r="K38" s="44">
        <v>0</v>
      </c>
      <c r="L38" s="50">
        <v>0</v>
      </c>
      <c r="M38" s="44">
        <f t="shared" si="2"/>
        <v>19000</v>
      </c>
      <c r="N38" s="44">
        <f t="shared" si="3"/>
        <v>17000</v>
      </c>
      <c r="O38" s="59">
        <f t="shared" si="4"/>
        <v>-953.71</v>
      </c>
      <c r="P38" s="80">
        <f t="shared" si="5"/>
        <v>-5.6100588235294122</v>
      </c>
      <c r="Q38" s="30"/>
    </row>
    <row r="39" spans="1:17" ht="48">
      <c r="A39" s="30">
        <f t="shared" si="0"/>
        <v>26</v>
      </c>
      <c r="B39" s="31" t="s">
        <v>57</v>
      </c>
      <c r="C39" s="32" t="s">
        <v>8</v>
      </c>
      <c r="D39" s="33" t="s">
        <v>58</v>
      </c>
      <c r="E39" s="67">
        <v>75000</v>
      </c>
      <c r="F39" s="67">
        <v>56250</v>
      </c>
      <c r="G39" s="67">
        <v>73891.28</v>
      </c>
      <c r="H39" s="50">
        <f t="shared" si="1"/>
        <v>131.36227555555556</v>
      </c>
      <c r="I39" s="44">
        <v>0</v>
      </c>
      <c r="J39" s="44">
        <v>0</v>
      </c>
      <c r="K39" s="44">
        <v>0</v>
      </c>
      <c r="L39" s="50">
        <v>0</v>
      </c>
      <c r="M39" s="44">
        <f t="shared" si="2"/>
        <v>75000</v>
      </c>
      <c r="N39" s="44">
        <f t="shared" si="3"/>
        <v>56250</v>
      </c>
      <c r="O39" s="59">
        <f t="shared" si="4"/>
        <v>73891.28</v>
      </c>
      <c r="P39" s="80">
        <f t="shared" si="5"/>
        <v>131.36227555555556</v>
      </c>
      <c r="Q39" s="30"/>
    </row>
    <row r="40" spans="1:17" ht="48">
      <c r="A40" s="30">
        <f t="shared" si="0"/>
        <v>27</v>
      </c>
      <c r="B40" s="31" t="s">
        <v>59</v>
      </c>
      <c r="C40" s="32" t="s">
        <v>8</v>
      </c>
      <c r="D40" s="33" t="s">
        <v>60</v>
      </c>
      <c r="E40" s="67">
        <v>120000</v>
      </c>
      <c r="F40" s="67">
        <v>94000</v>
      </c>
      <c r="G40" s="67">
        <v>138448.10999999999</v>
      </c>
      <c r="H40" s="50">
        <f t="shared" si="1"/>
        <v>147.28522340425531</v>
      </c>
      <c r="I40" s="44">
        <v>0</v>
      </c>
      <c r="J40" s="44">
        <v>0</v>
      </c>
      <c r="K40" s="44">
        <v>0</v>
      </c>
      <c r="L40" s="50">
        <v>0</v>
      </c>
      <c r="M40" s="44">
        <f t="shared" si="2"/>
        <v>120000</v>
      </c>
      <c r="N40" s="44">
        <f t="shared" si="3"/>
        <v>94000</v>
      </c>
      <c r="O40" s="59">
        <f t="shared" si="4"/>
        <v>138448.10999999999</v>
      </c>
      <c r="P40" s="80">
        <f t="shared" si="5"/>
        <v>147.28522340425531</v>
      </c>
      <c r="Q40" s="30"/>
    </row>
    <row r="41" spans="1:17" ht="48" customHeight="1">
      <c r="A41" s="30">
        <f t="shared" si="0"/>
        <v>28</v>
      </c>
      <c r="B41" s="31" t="s">
        <v>61</v>
      </c>
      <c r="C41" s="32" t="s">
        <v>8</v>
      </c>
      <c r="D41" s="33" t="s">
        <v>62</v>
      </c>
      <c r="E41" s="67">
        <v>500000</v>
      </c>
      <c r="F41" s="67">
        <v>418000</v>
      </c>
      <c r="G41" s="67">
        <v>422873.16</v>
      </c>
      <c r="H41" s="50">
        <f t="shared" si="1"/>
        <v>101.16582775119616</v>
      </c>
      <c r="I41" s="44">
        <v>0</v>
      </c>
      <c r="J41" s="44">
        <v>0</v>
      </c>
      <c r="K41" s="44">
        <v>0</v>
      </c>
      <c r="L41" s="50">
        <v>0</v>
      </c>
      <c r="M41" s="44">
        <f t="shared" si="2"/>
        <v>500000</v>
      </c>
      <c r="N41" s="44">
        <f t="shared" si="3"/>
        <v>418000</v>
      </c>
      <c r="O41" s="59">
        <f t="shared" si="4"/>
        <v>422873.16</v>
      </c>
      <c r="P41" s="80">
        <f t="shared" si="5"/>
        <v>101.16582775119616</v>
      </c>
      <c r="Q41" s="30"/>
    </row>
    <row r="42" spans="1:17" ht="18.75">
      <c r="A42" s="30">
        <f t="shared" si="0"/>
        <v>29</v>
      </c>
      <c r="B42" s="31" t="s">
        <v>63</v>
      </c>
      <c r="C42" s="32" t="s">
        <v>8</v>
      </c>
      <c r="D42" s="33" t="s">
        <v>64</v>
      </c>
      <c r="E42" s="67">
        <v>3090000</v>
      </c>
      <c r="F42" s="67">
        <v>2292500</v>
      </c>
      <c r="G42" s="67">
        <v>4063470.62</v>
      </c>
      <c r="H42" s="50">
        <f t="shared" si="1"/>
        <v>177.25062682660851</v>
      </c>
      <c r="I42" s="44">
        <v>0</v>
      </c>
      <c r="J42" s="44">
        <v>0</v>
      </c>
      <c r="K42" s="44">
        <v>0</v>
      </c>
      <c r="L42" s="50">
        <v>0</v>
      </c>
      <c r="M42" s="44">
        <f t="shared" si="2"/>
        <v>3090000</v>
      </c>
      <c r="N42" s="44">
        <f t="shared" si="3"/>
        <v>2292500</v>
      </c>
      <c r="O42" s="59">
        <f t="shared" si="4"/>
        <v>4063470.62</v>
      </c>
      <c r="P42" s="80">
        <f t="shared" si="5"/>
        <v>177.25062682660851</v>
      </c>
      <c r="Q42" s="30"/>
    </row>
    <row r="43" spans="1:17" ht="18.75">
      <c r="A43" s="30">
        <f t="shared" si="0"/>
        <v>30</v>
      </c>
      <c r="B43" s="31" t="s">
        <v>65</v>
      </c>
      <c r="C43" s="32" t="s">
        <v>8</v>
      </c>
      <c r="D43" s="33" t="s">
        <v>66</v>
      </c>
      <c r="E43" s="67">
        <v>3609240</v>
      </c>
      <c r="F43" s="67">
        <v>2980248</v>
      </c>
      <c r="G43" s="67">
        <v>3343894.92</v>
      </c>
      <c r="H43" s="50">
        <f t="shared" si="1"/>
        <v>112.20190131827955</v>
      </c>
      <c r="I43" s="44">
        <v>0</v>
      </c>
      <c r="J43" s="44">
        <v>0</v>
      </c>
      <c r="K43" s="44">
        <v>0</v>
      </c>
      <c r="L43" s="50">
        <v>0</v>
      </c>
      <c r="M43" s="44">
        <f t="shared" si="2"/>
        <v>3609240</v>
      </c>
      <c r="N43" s="44">
        <f t="shared" si="3"/>
        <v>2980248</v>
      </c>
      <c r="O43" s="59">
        <f t="shared" si="4"/>
        <v>3343894.92</v>
      </c>
      <c r="P43" s="80">
        <f t="shared" si="5"/>
        <v>112.20190131827955</v>
      </c>
      <c r="Q43" s="30"/>
    </row>
    <row r="44" spans="1:17" ht="18.75">
      <c r="A44" s="30">
        <f t="shared" si="0"/>
        <v>31</v>
      </c>
      <c r="B44" s="31" t="s">
        <v>67</v>
      </c>
      <c r="C44" s="32" t="s">
        <v>8</v>
      </c>
      <c r="D44" s="33" t="s">
        <v>68</v>
      </c>
      <c r="E44" s="67">
        <v>7500</v>
      </c>
      <c r="F44" s="67">
        <v>5625</v>
      </c>
      <c r="G44" s="67">
        <v>3718.34</v>
      </c>
      <c r="H44" s="50">
        <f t="shared" si="1"/>
        <v>66.10382222222222</v>
      </c>
      <c r="I44" s="44">
        <v>0</v>
      </c>
      <c r="J44" s="44">
        <v>0</v>
      </c>
      <c r="K44" s="44">
        <v>0</v>
      </c>
      <c r="L44" s="50">
        <v>0</v>
      </c>
      <c r="M44" s="44">
        <f t="shared" si="2"/>
        <v>7500</v>
      </c>
      <c r="N44" s="44">
        <f t="shared" si="3"/>
        <v>5625</v>
      </c>
      <c r="O44" s="59">
        <f t="shared" si="4"/>
        <v>3718.34</v>
      </c>
      <c r="P44" s="80">
        <f t="shared" si="5"/>
        <v>66.10382222222222</v>
      </c>
      <c r="Q44" s="30"/>
    </row>
    <row r="45" spans="1:17" ht="18.75">
      <c r="A45" s="30">
        <f t="shared" si="0"/>
        <v>32</v>
      </c>
      <c r="B45" s="31" t="s">
        <v>69</v>
      </c>
      <c r="C45" s="32" t="s">
        <v>8</v>
      </c>
      <c r="D45" s="33" t="s">
        <v>70</v>
      </c>
      <c r="E45" s="67">
        <v>1000000</v>
      </c>
      <c r="F45" s="67">
        <v>744000</v>
      </c>
      <c r="G45" s="67">
        <v>749050.41</v>
      </c>
      <c r="H45" s="50">
        <f t="shared" si="1"/>
        <v>100.6788185483871</v>
      </c>
      <c r="I45" s="44">
        <v>0</v>
      </c>
      <c r="J45" s="44">
        <v>0</v>
      </c>
      <c r="K45" s="44">
        <v>0</v>
      </c>
      <c r="L45" s="50">
        <v>0</v>
      </c>
      <c r="M45" s="44">
        <f t="shared" si="2"/>
        <v>1000000</v>
      </c>
      <c r="N45" s="44">
        <f t="shared" si="3"/>
        <v>744000</v>
      </c>
      <c r="O45" s="59">
        <f t="shared" si="4"/>
        <v>749050.41</v>
      </c>
      <c r="P45" s="80">
        <f t="shared" si="5"/>
        <v>100.6788185483871</v>
      </c>
      <c r="Q45" s="30"/>
    </row>
    <row r="46" spans="1:17" ht="18.75">
      <c r="A46" s="30">
        <f t="shared" si="0"/>
        <v>33</v>
      </c>
      <c r="B46" s="31" t="s">
        <v>71</v>
      </c>
      <c r="C46" s="32" t="s">
        <v>8</v>
      </c>
      <c r="D46" s="33" t="s">
        <v>72</v>
      </c>
      <c r="E46" s="67">
        <v>27000</v>
      </c>
      <c r="F46" s="67">
        <v>27000</v>
      </c>
      <c r="G46" s="67">
        <v>27510</v>
      </c>
      <c r="H46" s="50">
        <v>0</v>
      </c>
      <c r="I46" s="44">
        <v>0</v>
      </c>
      <c r="J46" s="44">
        <v>0</v>
      </c>
      <c r="K46" s="44">
        <v>0</v>
      </c>
      <c r="L46" s="50">
        <v>0</v>
      </c>
      <c r="M46" s="44">
        <f t="shared" si="2"/>
        <v>27000</v>
      </c>
      <c r="N46" s="44">
        <f t="shared" si="3"/>
        <v>27000</v>
      </c>
      <c r="O46" s="59">
        <f t="shared" si="4"/>
        <v>27510</v>
      </c>
      <c r="P46" s="80">
        <f t="shared" si="5"/>
        <v>101.88888888888889</v>
      </c>
      <c r="Q46" s="30"/>
    </row>
    <row r="47" spans="1:17" ht="18.75">
      <c r="A47" s="30">
        <f t="shared" si="0"/>
        <v>34</v>
      </c>
      <c r="B47" s="31" t="s">
        <v>73</v>
      </c>
      <c r="C47" s="32" t="s">
        <v>8</v>
      </c>
      <c r="D47" s="33" t="s">
        <v>74</v>
      </c>
      <c r="E47" s="67">
        <v>41000</v>
      </c>
      <c r="F47" s="67">
        <v>41000</v>
      </c>
      <c r="G47" s="67">
        <v>48838.33</v>
      </c>
      <c r="H47" s="50">
        <v>0</v>
      </c>
      <c r="I47" s="44">
        <v>0</v>
      </c>
      <c r="J47" s="44">
        <v>0</v>
      </c>
      <c r="K47" s="44">
        <v>0</v>
      </c>
      <c r="L47" s="50">
        <v>0</v>
      </c>
      <c r="M47" s="44">
        <f t="shared" si="2"/>
        <v>41000</v>
      </c>
      <c r="N47" s="44">
        <f t="shared" si="3"/>
        <v>41000</v>
      </c>
      <c r="O47" s="59">
        <f t="shared" si="4"/>
        <v>48838.33</v>
      </c>
      <c r="P47" s="80">
        <f t="shared" si="5"/>
        <v>119.1178780487805</v>
      </c>
      <c r="Q47" s="30"/>
    </row>
    <row r="48" spans="1:17" ht="18.75">
      <c r="A48" s="30">
        <f t="shared" si="0"/>
        <v>35</v>
      </c>
      <c r="B48" s="31" t="s">
        <v>75</v>
      </c>
      <c r="C48" s="32" t="s">
        <v>8</v>
      </c>
      <c r="D48" s="33" t="s">
        <v>76</v>
      </c>
      <c r="E48" s="50">
        <f>E49+E50</f>
        <v>2500</v>
      </c>
      <c r="F48" s="50">
        <f>F49+F50</f>
        <v>2100</v>
      </c>
      <c r="G48" s="50">
        <f>G49+G50</f>
        <v>2296.94</v>
      </c>
      <c r="H48" s="50">
        <f t="shared" si="1"/>
        <v>109.37809523809524</v>
      </c>
      <c r="I48" s="44">
        <v>0</v>
      </c>
      <c r="J48" s="44">
        <v>0</v>
      </c>
      <c r="K48" s="44">
        <v>0</v>
      </c>
      <c r="L48" s="50">
        <v>0</v>
      </c>
      <c r="M48" s="44">
        <f t="shared" si="2"/>
        <v>2500</v>
      </c>
      <c r="N48" s="44">
        <f t="shared" si="3"/>
        <v>2100</v>
      </c>
      <c r="O48" s="59">
        <f t="shared" si="4"/>
        <v>2296.94</v>
      </c>
      <c r="P48" s="80">
        <f t="shared" si="5"/>
        <v>109.37809523809524</v>
      </c>
      <c r="Q48" s="30"/>
    </row>
    <row r="49" spans="1:17" ht="32.25">
      <c r="A49" s="30">
        <f t="shared" si="0"/>
        <v>36</v>
      </c>
      <c r="B49" s="31" t="s">
        <v>77</v>
      </c>
      <c r="C49" s="32" t="s">
        <v>8</v>
      </c>
      <c r="D49" s="33" t="s">
        <v>78</v>
      </c>
      <c r="E49" s="67">
        <v>200</v>
      </c>
      <c r="F49" s="67">
        <v>200</v>
      </c>
      <c r="G49" s="67">
        <v>707.08</v>
      </c>
      <c r="H49" s="50">
        <f t="shared" si="1"/>
        <v>353.54</v>
      </c>
      <c r="I49" s="44">
        <v>0</v>
      </c>
      <c r="J49" s="44">
        <v>0</v>
      </c>
      <c r="K49" s="44">
        <v>0</v>
      </c>
      <c r="L49" s="50">
        <v>0</v>
      </c>
      <c r="M49" s="44">
        <f t="shared" si="2"/>
        <v>200</v>
      </c>
      <c r="N49" s="44">
        <f t="shared" si="3"/>
        <v>200</v>
      </c>
      <c r="O49" s="59">
        <f t="shared" si="4"/>
        <v>707.08</v>
      </c>
      <c r="P49" s="80">
        <f t="shared" si="5"/>
        <v>353.54</v>
      </c>
      <c r="Q49" s="30"/>
    </row>
    <row r="50" spans="1:17" ht="18.75">
      <c r="A50" s="30">
        <f t="shared" si="0"/>
        <v>37</v>
      </c>
      <c r="B50" s="31" t="s">
        <v>79</v>
      </c>
      <c r="C50" s="32" t="s">
        <v>8</v>
      </c>
      <c r="D50" s="33" t="s">
        <v>80</v>
      </c>
      <c r="E50" s="67">
        <v>2300</v>
      </c>
      <c r="F50" s="67">
        <v>1900</v>
      </c>
      <c r="G50" s="67">
        <v>1589.86</v>
      </c>
      <c r="H50" s="50">
        <f t="shared" si="1"/>
        <v>83.676842105263148</v>
      </c>
      <c r="I50" s="44">
        <v>0</v>
      </c>
      <c r="J50" s="44">
        <v>0</v>
      </c>
      <c r="K50" s="44">
        <v>0</v>
      </c>
      <c r="L50" s="50">
        <v>0</v>
      </c>
      <c r="M50" s="44">
        <f t="shared" si="2"/>
        <v>2300</v>
      </c>
      <c r="N50" s="44">
        <f t="shared" si="3"/>
        <v>1900</v>
      </c>
      <c r="O50" s="59">
        <f t="shared" si="4"/>
        <v>1589.86</v>
      </c>
      <c r="P50" s="80">
        <f t="shared" si="5"/>
        <v>83.676842105263148</v>
      </c>
      <c r="Q50" s="30"/>
    </row>
    <row r="51" spans="1:17" ht="18.75">
      <c r="A51" s="30">
        <f t="shared" si="0"/>
        <v>38</v>
      </c>
      <c r="B51" s="31" t="s">
        <v>81</v>
      </c>
      <c r="C51" s="32" t="s">
        <v>8</v>
      </c>
      <c r="D51" s="33" t="s">
        <v>82</v>
      </c>
      <c r="E51" s="50">
        <f>E52+E53+E54</f>
        <v>14531000</v>
      </c>
      <c r="F51" s="50">
        <f>F52+F53+F54</f>
        <v>11088400</v>
      </c>
      <c r="G51" s="50">
        <f>G52+G53+G54</f>
        <v>10611971.579999998</v>
      </c>
      <c r="H51" s="50">
        <f t="shared" si="1"/>
        <v>95.703361891706635</v>
      </c>
      <c r="I51" s="44">
        <v>0</v>
      </c>
      <c r="J51" s="44">
        <v>0</v>
      </c>
      <c r="K51" s="44">
        <v>0</v>
      </c>
      <c r="L51" s="50">
        <v>0</v>
      </c>
      <c r="M51" s="44">
        <f t="shared" si="2"/>
        <v>14531000</v>
      </c>
      <c r="N51" s="44">
        <f t="shared" si="3"/>
        <v>11088400</v>
      </c>
      <c r="O51" s="59">
        <f t="shared" si="4"/>
        <v>10611971.579999998</v>
      </c>
      <c r="P51" s="80">
        <f t="shared" si="5"/>
        <v>95.703361891706635</v>
      </c>
      <c r="Q51" s="30"/>
    </row>
    <row r="52" spans="1:17" ht="18.75">
      <c r="A52" s="30">
        <f t="shared" si="0"/>
        <v>39</v>
      </c>
      <c r="B52" s="31" t="s">
        <v>83</v>
      </c>
      <c r="C52" s="32" t="s">
        <v>8</v>
      </c>
      <c r="D52" s="33" t="s">
        <v>84</v>
      </c>
      <c r="E52" s="67">
        <v>2584000</v>
      </c>
      <c r="F52" s="67">
        <v>2054000</v>
      </c>
      <c r="G52" s="67">
        <v>1694655.87</v>
      </c>
      <c r="H52" s="50">
        <f t="shared" si="1"/>
        <v>82.505154333008775</v>
      </c>
      <c r="I52" s="44">
        <v>0</v>
      </c>
      <c r="J52" s="44">
        <v>0</v>
      </c>
      <c r="K52" s="44">
        <v>0</v>
      </c>
      <c r="L52" s="50">
        <v>0</v>
      </c>
      <c r="M52" s="44">
        <f t="shared" si="2"/>
        <v>2584000</v>
      </c>
      <c r="N52" s="44">
        <f t="shared" si="3"/>
        <v>2054000</v>
      </c>
      <c r="O52" s="59">
        <f t="shared" si="4"/>
        <v>1694655.87</v>
      </c>
      <c r="P52" s="80">
        <f t="shared" si="5"/>
        <v>82.505154333008775</v>
      </c>
      <c r="Q52" s="30"/>
    </row>
    <row r="53" spans="1:17" ht="18.75">
      <c r="A53" s="30">
        <f t="shared" si="0"/>
        <v>40</v>
      </c>
      <c r="B53" s="31" t="s">
        <v>85</v>
      </c>
      <c r="C53" s="32" t="s">
        <v>8</v>
      </c>
      <c r="D53" s="33" t="s">
        <v>86</v>
      </c>
      <c r="E53" s="67">
        <v>11700000</v>
      </c>
      <c r="F53" s="67">
        <v>8850000</v>
      </c>
      <c r="G53" s="67">
        <v>8805501.0099999998</v>
      </c>
      <c r="H53" s="50">
        <f t="shared" si="1"/>
        <v>99.497186553672307</v>
      </c>
      <c r="I53" s="44">
        <v>0</v>
      </c>
      <c r="J53" s="44">
        <v>0</v>
      </c>
      <c r="K53" s="44">
        <v>0</v>
      </c>
      <c r="L53" s="50">
        <v>0</v>
      </c>
      <c r="M53" s="44">
        <f t="shared" si="2"/>
        <v>11700000</v>
      </c>
      <c r="N53" s="44">
        <f t="shared" si="3"/>
        <v>8850000</v>
      </c>
      <c r="O53" s="59">
        <f t="shared" si="4"/>
        <v>8805501.0099999998</v>
      </c>
      <c r="P53" s="80">
        <f t="shared" si="5"/>
        <v>99.497186553672307</v>
      </c>
      <c r="Q53" s="30"/>
    </row>
    <row r="54" spans="1:17" ht="79.5">
      <c r="A54" s="30">
        <f t="shared" si="0"/>
        <v>41</v>
      </c>
      <c r="B54" s="31" t="s">
        <v>87</v>
      </c>
      <c r="C54" s="32" t="s">
        <v>8</v>
      </c>
      <c r="D54" s="33" t="s">
        <v>88</v>
      </c>
      <c r="E54" s="67">
        <v>247000</v>
      </c>
      <c r="F54" s="67">
        <v>184400</v>
      </c>
      <c r="G54" s="67">
        <v>111814.7</v>
      </c>
      <c r="H54" s="50">
        <f t="shared" si="1"/>
        <v>60.637039045553145</v>
      </c>
      <c r="I54" s="44">
        <v>0</v>
      </c>
      <c r="J54" s="44">
        <v>0</v>
      </c>
      <c r="K54" s="44">
        <v>0</v>
      </c>
      <c r="L54" s="50">
        <v>0</v>
      </c>
      <c r="M54" s="44">
        <f t="shared" si="2"/>
        <v>247000</v>
      </c>
      <c r="N54" s="44">
        <f t="shared" si="3"/>
        <v>184400</v>
      </c>
      <c r="O54" s="59">
        <f t="shared" si="4"/>
        <v>111814.7</v>
      </c>
      <c r="P54" s="80">
        <f t="shared" si="5"/>
        <v>60.637039045553145</v>
      </c>
      <c r="Q54" s="30"/>
    </row>
    <row r="55" spans="1:17" ht="18.75">
      <c r="A55" s="30">
        <f t="shared" si="0"/>
        <v>42</v>
      </c>
      <c r="B55" s="31" t="s">
        <v>89</v>
      </c>
      <c r="C55" s="32" t="s">
        <v>8</v>
      </c>
      <c r="D55" s="33" t="s">
        <v>90</v>
      </c>
      <c r="E55" s="50">
        <f>E56</f>
        <v>0</v>
      </c>
      <c r="F55" s="50">
        <f>F56</f>
        <v>0</v>
      </c>
      <c r="G55" s="50">
        <f>G56</f>
        <v>0</v>
      </c>
      <c r="H55" s="50">
        <v>0</v>
      </c>
      <c r="I55" s="50">
        <f>I56</f>
        <v>49000</v>
      </c>
      <c r="J55" s="50">
        <f>J56</f>
        <v>49000</v>
      </c>
      <c r="K55" s="50">
        <f>K56</f>
        <v>43499.57</v>
      </c>
      <c r="L55" s="50">
        <v>0</v>
      </c>
      <c r="M55" s="44">
        <f t="shared" si="2"/>
        <v>49000</v>
      </c>
      <c r="N55" s="44">
        <f t="shared" si="3"/>
        <v>49000</v>
      </c>
      <c r="O55" s="59">
        <f t="shared" si="4"/>
        <v>43499.57</v>
      </c>
      <c r="P55" s="80">
        <f t="shared" si="5"/>
        <v>88.774632653061218</v>
      </c>
      <c r="Q55" s="30"/>
    </row>
    <row r="56" spans="1:17" ht="18.75">
      <c r="A56" s="30">
        <f t="shared" si="0"/>
        <v>43</v>
      </c>
      <c r="B56" s="31" t="s">
        <v>91</v>
      </c>
      <c r="C56" s="32" t="s">
        <v>8</v>
      </c>
      <c r="D56" s="33" t="s">
        <v>92</v>
      </c>
      <c r="E56" s="50">
        <f>E57+E58+E59</f>
        <v>0</v>
      </c>
      <c r="F56" s="50">
        <f>F57+F58+F59</f>
        <v>0</v>
      </c>
      <c r="G56" s="50">
        <f>G57+G58+G59</f>
        <v>0</v>
      </c>
      <c r="H56" s="50">
        <v>0</v>
      </c>
      <c r="I56" s="50">
        <f>I57+I58+I59</f>
        <v>49000</v>
      </c>
      <c r="J56" s="50">
        <f>J57+J58+J59</f>
        <v>49000</v>
      </c>
      <c r="K56" s="50">
        <f>K57+K58+K59</f>
        <v>43499.57</v>
      </c>
      <c r="L56" s="50">
        <v>0</v>
      </c>
      <c r="M56" s="44">
        <f t="shared" si="2"/>
        <v>49000</v>
      </c>
      <c r="N56" s="44">
        <f t="shared" si="3"/>
        <v>49000</v>
      </c>
      <c r="O56" s="59">
        <f t="shared" si="4"/>
        <v>43499.57</v>
      </c>
      <c r="P56" s="80">
        <f t="shared" si="5"/>
        <v>88.774632653061218</v>
      </c>
      <c r="Q56" s="30"/>
    </row>
    <row r="57" spans="1:17" ht="79.5">
      <c r="A57" s="30">
        <f t="shared" si="0"/>
        <v>44</v>
      </c>
      <c r="B57" s="31" t="s">
        <v>93</v>
      </c>
      <c r="C57" s="32" t="s">
        <v>8</v>
      </c>
      <c r="D57" s="33" t="s">
        <v>94</v>
      </c>
      <c r="E57" s="67">
        <v>0</v>
      </c>
      <c r="F57" s="50">
        <v>0</v>
      </c>
      <c r="G57" s="44">
        <v>0</v>
      </c>
      <c r="H57" s="50">
        <v>0</v>
      </c>
      <c r="I57" s="44">
        <v>18200</v>
      </c>
      <c r="J57" s="44">
        <v>18200</v>
      </c>
      <c r="K57" s="67">
        <v>18452.14</v>
      </c>
      <c r="L57" s="50">
        <v>0</v>
      </c>
      <c r="M57" s="44">
        <f t="shared" si="2"/>
        <v>18200</v>
      </c>
      <c r="N57" s="44">
        <f t="shared" si="3"/>
        <v>18200</v>
      </c>
      <c r="O57" s="59">
        <f t="shared" si="4"/>
        <v>18452.14</v>
      </c>
      <c r="P57" s="80">
        <f t="shared" si="5"/>
        <v>101.38538461538461</v>
      </c>
      <c r="Q57" s="30"/>
    </row>
    <row r="58" spans="1:17" ht="32.25">
      <c r="A58" s="30">
        <f t="shared" si="0"/>
        <v>45</v>
      </c>
      <c r="B58" s="31" t="s">
        <v>95</v>
      </c>
      <c r="C58" s="32" t="s">
        <v>8</v>
      </c>
      <c r="D58" s="33" t="s">
        <v>96</v>
      </c>
      <c r="E58" s="67">
        <v>0</v>
      </c>
      <c r="F58" s="50">
        <v>0</v>
      </c>
      <c r="G58" s="44">
        <v>0</v>
      </c>
      <c r="H58" s="50">
        <v>0</v>
      </c>
      <c r="I58" s="44">
        <v>1800</v>
      </c>
      <c r="J58" s="44">
        <v>1800</v>
      </c>
      <c r="K58" s="67">
        <v>958.28</v>
      </c>
      <c r="L58" s="50">
        <v>0</v>
      </c>
      <c r="M58" s="44">
        <f t="shared" si="2"/>
        <v>1800</v>
      </c>
      <c r="N58" s="44">
        <f t="shared" si="3"/>
        <v>1800</v>
      </c>
      <c r="O58" s="59">
        <f t="shared" si="4"/>
        <v>958.28</v>
      </c>
      <c r="P58" s="80">
        <f t="shared" si="5"/>
        <v>53.237777777777779</v>
      </c>
      <c r="Q58" s="30"/>
    </row>
    <row r="59" spans="1:17" ht="63.75">
      <c r="A59" s="30">
        <f t="shared" si="0"/>
        <v>46</v>
      </c>
      <c r="B59" s="31" t="s">
        <v>97</v>
      </c>
      <c r="C59" s="32" t="s">
        <v>8</v>
      </c>
      <c r="D59" s="33" t="s">
        <v>98</v>
      </c>
      <c r="E59" s="67">
        <v>0</v>
      </c>
      <c r="F59" s="50">
        <v>0</v>
      </c>
      <c r="G59" s="44">
        <v>0</v>
      </c>
      <c r="H59" s="50">
        <v>0</v>
      </c>
      <c r="I59" s="44">
        <v>29000</v>
      </c>
      <c r="J59" s="44">
        <v>29000</v>
      </c>
      <c r="K59" s="67">
        <v>24089.15</v>
      </c>
      <c r="L59" s="50">
        <v>0</v>
      </c>
      <c r="M59" s="44">
        <f t="shared" si="2"/>
        <v>29000</v>
      </c>
      <c r="N59" s="44">
        <f t="shared" si="3"/>
        <v>29000</v>
      </c>
      <c r="O59" s="59">
        <f t="shared" si="4"/>
        <v>24089.15</v>
      </c>
      <c r="P59" s="80">
        <f t="shared" si="5"/>
        <v>83.066034482758624</v>
      </c>
      <c r="Q59" s="30"/>
    </row>
    <row r="60" spans="1:17" ht="18.75">
      <c r="A60" s="30">
        <f t="shared" si="0"/>
        <v>47</v>
      </c>
      <c r="B60" s="31" t="s">
        <v>99</v>
      </c>
      <c r="C60" s="32" t="s">
        <v>8</v>
      </c>
      <c r="D60" s="33" t="s">
        <v>100</v>
      </c>
      <c r="E60" s="50">
        <f>E61+E67+E79+E84</f>
        <v>1509760</v>
      </c>
      <c r="F60" s="50">
        <f>F61+F67+F79+F84</f>
        <v>1136014</v>
      </c>
      <c r="G60" s="50">
        <f>G61+G67+G79+G84</f>
        <v>1472992.54</v>
      </c>
      <c r="H60" s="50">
        <f t="shared" si="1"/>
        <v>129.66323830516174</v>
      </c>
      <c r="I60" s="50">
        <f>I61+I67+I79+I84</f>
        <v>3251300</v>
      </c>
      <c r="J60" s="50">
        <f>J61+J67+J79+J84</f>
        <v>2461675</v>
      </c>
      <c r="K60" s="50">
        <f>K61+K67+K79+K84</f>
        <v>5874046.7599999998</v>
      </c>
      <c r="L60" s="50">
        <f>K60/J60%</f>
        <v>238.61991367666323</v>
      </c>
      <c r="M60" s="44">
        <f t="shared" si="2"/>
        <v>4761060</v>
      </c>
      <c r="N60" s="44">
        <f t="shared" si="3"/>
        <v>3597689</v>
      </c>
      <c r="O60" s="59">
        <f t="shared" si="4"/>
        <v>7347039.2999999998</v>
      </c>
      <c r="P60" s="80">
        <f t="shared" si="5"/>
        <v>204.21552001854525</v>
      </c>
      <c r="Q60" s="30"/>
    </row>
    <row r="61" spans="1:17" ht="32.25">
      <c r="A61" s="30">
        <f t="shared" si="0"/>
        <v>48</v>
      </c>
      <c r="B61" s="31" t="s">
        <v>101</v>
      </c>
      <c r="C61" s="32" t="s">
        <v>8</v>
      </c>
      <c r="D61" s="33" t="s">
        <v>102</v>
      </c>
      <c r="E61" s="50">
        <f>E63+E66+E62</f>
        <v>14760</v>
      </c>
      <c r="F61" s="50">
        <f>F63+F66+F62</f>
        <v>14760</v>
      </c>
      <c r="G61" s="50">
        <f>G63+G66+G62</f>
        <v>96854.49</v>
      </c>
      <c r="H61" s="50">
        <f t="shared" si="1"/>
        <v>656.19573170731712</v>
      </c>
      <c r="I61" s="50">
        <f>I63+I66+I62</f>
        <v>0</v>
      </c>
      <c r="J61" s="50">
        <f>J63+J66+J62</f>
        <v>0</v>
      </c>
      <c r="K61" s="50">
        <f>K63+K66+K62</f>
        <v>3425.25</v>
      </c>
      <c r="L61" s="50">
        <v>0</v>
      </c>
      <c r="M61" s="44">
        <f t="shared" si="2"/>
        <v>14760</v>
      </c>
      <c r="N61" s="44">
        <f t="shared" si="3"/>
        <v>14760</v>
      </c>
      <c r="O61" s="59">
        <f t="shared" si="4"/>
        <v>100279.74</v>
      </c>
      <c r="P61" s="80">
        <f t="shared" si="5"/>
        <v>679.40203252032529</v>
      </c>
      <c r="Q61" s="30"/>
    </row>
    <row r="62" spans="1:17" ht="32.25">
      <c r="A62" s="30">
        <f t="shared" si="0"/>
        <v>49</v>
      </c>
      <c r="B62" s="31" t="s">
        <v>103</v>
      </c>
      <c r="C62" s="32" t="s">
        <v>8</v>
      </c>
      <c r="D62" s="33" t="s">
        <v>104</v>
      </c>
      <c r="E62" s="50">
        <v>0</v>
      </c>
      <c r="F62" s="50">
        <v>0</v>
      </c>
      <c r="G62" s="67">
        <v>16218.49</v>
      </c>
      <c r="H62" s="50">
        <v>0</v>
      </c>
      <c r="I62" s="44">
        <v>0</v>
      </c>
      <c r="J62" s="44">
        <v>0</v>
      </c>
      <c r="K62" s="44">
        <v>0</v>
      </c>
      <c r="L62" s="50">
        <v>0</v>
      </c>
      <c r="M62" s="44">
        <f t="shared" si="2"/>
        <v>0</v>
      </c>
      <c r="N62" s="44">
        <f t="shared" si="3"/>
        <v>0</v>
      </c>
      <c r="O62" s="59">
        <f t="shared" si="4"/>
        <v>16218.49</v>
      </c>
      <c r="P62" s="80">
        <v>0</v>
      </c>
      <c r="Q62" s="30"/>
    </row>
    <row r="63" spans="1:17" ht="18.75">
      <c r="A63" s="30">
        <f t="shared" si="0"/>
        <v>50</v>
      </c>
      <c r="B63" s="31" t="s">
        <v>105</v>
      </c>
      <c r="C63" s="32" t="s">
        <v>8</v>
      </c>
      <c r="D63" s="33" t="s">
        <v>106</v>
      </c>
      <c r="E63" s="50">
        <f>E64+E65</f>
        <v>14760</v>
      </c>
      <c r="F63" s="50">
        <f>F64+F65</f>
        <v>14760</v>
      </c>
      <c r="G63" s="50">
        <f>G64+G65</f>
        <v>80636</v>
      </c>
      <c r="H63" s="50">
        <f t="shared" si="1"/>
        <v>546.31436314363145</v>
      </c>
      <c r="I63" s="50">
        <f>I64+I65</f>
        <v>0</v>
      </c>
      <c r="J63" s="50">
        <f>J64+J65</f>
        <v>0</v>
      </c>
      <c r="K63" s="50">
        <f>K64+K65</f>
        <v>0</v>
      </c>
      <c r="L63" s="50">
        <v>0</v>
      </c>
      <c r="M63" s="44">
        <f t="shared" si="2"/>
        <v>14760</v>
      </c>
      <c r="N63" s="44">
        <f t="shared" si="3"/>
        <v>14760</v>
      </c>
      <c r="O63" s="59">
        <f t="shared" si="4"/>
        <v>80636</v>
      </c>
      <c r="P63" s="80">
        <f t="shared" si="5"/>
        <v>546.31436314363145</v>
      </c>
      <c r="Q63" s="30"/>
    </row>
    <row r="64" spans="1:17" ht="18.75">
      <c r="A64" s="30">
        <f t="shared" si="0"/>
        <v>51</v>
      </c>
      <c r="B64" s="31" t="s">
        <v>107</v>
      </c>
      <c r="C64" s="32" t="s">
        <v>8</v>
      </c>
      <c r="D64" s="33" t="s">
        <v>108</v>
      </c>
      <c r="E64" s="44">
        <v>0</v>
      </c>
      <c r="F64" s="51">
        <v>0</v>
      </c>
      <c r="G64" s="67">
        <v>13056</v>
      </c>
      <c r="H64" s="50">
        <v>0</v>
      </c>
      <c r="I64" s="44">
        <v>0</v>
      </c>
      <c r="J64" s="44">
        <v>0</v>
      </c>
      <c r="K64" s="44">
        <v>0</v>
      </c>
      <c r="L64" s="50">
        <v>0</v>
      </c>
      <c r="M64" s="44">
        <f t="shared" si="2"/>
        <v>0</v>
      </c>
      <c r="N64" s="44">
        <f t="shared" si="3"/>
        <v>0</v>
      </c>
      <c r="O64" s="59">
        <f t="shared" si="4"/>
        <v>13056</v>
      </c>
      <c r="P64" s="80">
        <v>0</v>
      </c>
      <c r="Q64" s="30"/>
    </row>
    <row r="65" spans="1:17" ht="48">
      <c r="A65" s="30">
        <f t="shared" si="0"/>
        <v>52</v>
      </c>
      <c r="B65" s="31" t="s">
        <v>109</v>
      </c>
      <c r="C65" s="32" t="s">
        <v>8</v>
      </c>
      <c r="D65" s="33" t="s">
        <v>110</v>
      </c>
      <c r="E65" s="44">
        <v>14760</v>
      </c>
      <c r="F65" s="51">
        <v>14760</v>
      </c>
      <c r="G65" s="67">
        <v>67580</v>
      </c>
      <c r="H65" s="50">
        <f t="shared" si="1"/>
        <v>457.85907859078594</v>
      </c>
      <c r="I65" s="44">
        <v>0</v>
      </c>
      <c r="J65" s="44">
        <v>0</v>
      </c>
      <c r="K65" s="44">
        <v>0</v>
      </c>
      <c r="L65" s="50">
        <v>0</v>
      </c>
      <c r="M65" s="44">
        <f t="shared" si="2"/>
        <v>14760</v>
      </c>
      <c r="N65" s="44">
        <f t="shared" si="3"/>
        <v>14760</v>
      </c>
      <c r="O65" s="59">
        <f t="shared" si="4"/>
        <v>67580</v>
      </c>
      <c r="P65" s="80">
        <f t="shared" si="5"/>
        <v>457.85907859078594</v>
      </c>
      <c r="Q65" s="30"/>
    </row>
    <row r="66" spans="1:17" ht="48">
      <c r="A66" s="30">
        <f t="shared" si="0"/>
        <v>53</v>
      </c>
      <c r="B66" s="31" t="s">
        <v>111</v>
      </c>
      <c r="C66" s="32" t="s">
        <v>8</v>
      </c>
      <c r="D66" s="33" t="s">
        <v>112</v>
      </c>
      <c r="E66" s="44">
        <v>0</v>
      </c>
      <c r="F66" s="50">
        <v>0</v>
      </c>
      <c r="G66" s="44">
        <v>0</v>
      </c>
      <c r="H66" s="50">
        <v>0</v>
      </c>
      <c r="I66" s="44">
        <v>0</v>
      </c>
      <c r="J66" s="44">
        <v>0</v>
      </c>
      <c r="K66" s="44">
        <v>3425.25</v>
      </c>
      <c r="L66" s="50">
        <v>0</v>
      </c>
      <c r="M66" s="44">
        <f t="shared" si="2"/>
        <v>0</v>
      </c>
      <c r="N66" s="44">
        <f t="shared" si="3"/>
        <v>0</v>
      </c>
      <c r="O66" s="59">
        <f t="shared" si="4"/>
        <v>3425.25</v>
      </c>
      <c r="P66" s="80">
        <v>0</v>
      </c>
      <c r="Q66" s="30"/>
    </row>
    <row r="67" spans="1:17" ht="32.25">
      <c r="A67" s="30">
        <f t="shared" si="0"/>
        <v>54</v>
      </c>
      <c r="B67" s="31" t="s">
        <v>113</v>
      </c>
      <c r="C67" s="32" t="s">
        <v>8</v>
      </c>
      <c r="D67" s="33" t="s">
        <v>114</v>
      </c>
      <c r="E67" s="50">
        <f>E68+E73+E75</f>
        <v>1477000</v>
      </c>
      <c r="F67" s="50">
        <f>F68+F73+F75</f>
        <v>1107754</v>
      </c>
      <c r="G67" s="50">
        <f>G68+G73+G75</f>
        <v>1347079.9100000001</v>
      </c>
      <c r="H67" s="50">
        <f t="shared" si="1"/>
        <v>121.60460806280095</v>
      </c>
      <c r="I67" s="50">
        <f>I68+I73+I75</f>
        <v>0</v>
      </c>
      <c r="J67" s="50">
        <f>J68+J73+J75</f>
        <v>0</v>
      </c>
      <c r="K67" s="50">
        <f>K68+K73+K75</f>
        <v>0</v>
      </c>
      <c r="L67" s="50">
        <v>0</v>
      </c>
      <c r="M67" s="44">
        <f t="shared" si="2"/>
        <v>1477000</v>
      </c>
      <c r="N67" s="44">
        <f t="shared" si="3"/>
        <v>1107754</v>
      </c>
      <c r="O67" s="59">
        <f t="shared" si="4"/>
        <v>1347079.9100000001</v>
      </c>
      <c r="P67" s="80">
        <f t="shared" si="5"/>
        <v>121.60460806280095</v>
      </c>
      <c r="Q67" s="30"/>
    </row>
    <row r="68" spans="1:17" ht="18.75">
      <c r="A68" s="30">
        <f t="shared" si="0"/>
        <v>55</v>
      </c>
      <c r="B68" s="31" t="s">
        <v>115</v>
      </c>
      <c r="C68" s="32" t="s">
        <v>8</v>
      </c>
      <c r="D68" s="33" t="s">
        <v>116</v>
      </c>
      <c r="E68" s="50">
        <f>E69+E70+E71+E72</f>
        <v>1091600</v>
      </c>
      <c r="F68" s="50">
        <f>F69+F70+F71+F72</f>
        <v>818702</v>
      </c>
      <c r="G68" s="50">
        <f>G69+G70+G71+G72</f>
        <v>948569.93</v>
      </c>
      <c r="H68" s="50">
        <f t="shared" si="1"/>
        <v>115.86266187208533</v>
      </c>
      <c r="I68" s="50">
        <f>I69+I70+I71+I72</f>
        <v>0</v>
      </c>
      <c r="J68" s="50">
        <f>J69+J70+J71+J72</f>
        <v>0</v>
      </c>
      <c r="K68" s="50">
        <f>K69+K70+K71+K72</f>
        <v>0</v>
      </c>
      <c r="L68" s="50">
        <v>0</v>
      </c>
      <c r="M68" s="44">
        <f t="shared" si="2"/>
        <v>1091600</v>
      </c>
      <c r="N68" s="44">
        <f t="shared" si="3"/>
        <v>818702</v>
      </c>
      <c r="O68" s="59">
        <f t="shared" si="4"/>
        <v>948569.93</v>
      </c>
      <c r="P68" s="80">
        <f t="shared" si="5"/>
        <v>115.86266187208533</v>
      </c>
      <c r="Q68" s="30"/>
    </row>
    <row r="69" spans="1:17" ht="48">
      <c r="A69" s="30">
        <f t="shared" si="0"/>
        <v>56</v>
      </c>
      <c r="B69" s="31" t="s">
        <v>117</v>
      </c>
      <c r="C69" s="32" t="s">
        <v>8</v>
      </c>
      <c r="D69" s="33" t="s">
        <v>118</v>
      </c>
      <c r="E69" s="44">
        <v>48500</v>
      </c>
      <c r="F69" s="67">
        <v>36377</v>
      </c>
      <c r="G69" s="67">
        <v>28190</v>
      </c>
      <c r="H69" s="50">
        <f t="shared" si="1"/>
        <v>77.494020947301877</v>
      </c>
      <c r="I69" s="44">
        <v>0</v>
      </c>
      <c r="J69" s="44">
        <v>0</v>
      </c>
      <c r="K69" s="44">
        <v>0</v>
      </c>
      <c r="L69" s="50">
        <v>0</v>
      </c>
      <c r="M69" s="44">
        <f t="shared" si="2"/>
        <v>48500</v>
      </c>
      <c r="N69" s="44">
        <f t="shared" si="3"/>
        <v>36377</v>
      </c>
      <c r="O69" s="59">
        <f t="shared" si="4"/>
        <v>28190</v>
      </c>
      <c r="P69" s="80">
        <f t="shared" si="5"/>
        <v>77.494020947301877</v>
      </c>
      <c r="Q69" s="30"/>
    </row>
    <row r="70" spans="1:17" ht="18.75">
      <c r="A70" s="30">
        <f t="shared" si="0"/>
        <v>57</v>
      </c>
      <c r="B70" s="31" t="s">
        <v>119</v>
      </c>
      <c r="C70" s="32" t="s">
        <v>8</v>
      </c>
      <c r="D70" s="33" t="s">
        <v>120</v>
      </c>
      <c r="E70" s="44">
        <v>787500</v>
      </c>
      <c r="F70" s="67">
        <v>590625</v>
      </c>
      <c r="G70" s="67">
        <v>632242.28</v>
      </c>
      <c r="H70" s="50">
        <f t="shared" si="1"/>
        <v>107.04631195767196</v>
      </c>
      <c r="I70" s="44">
        <v>0</v>
      </c>
      <c r="J70" s="44">
        <v>0</v>
      </c>
      <c r="K70" s="44">
        <v>0</v>
      </c>
      <c r="L70" s="50">
        <v>0</v>
      </c>
      <c r="M70" s="44">
        <f t="shared" si="2"/>
        <v>787500</v>
      </c>
      <c r="N70" s="44">
        <f t="shared" si="3"/>
        <v>590625</v>
      </c>
      <c r="O70" s="59">
        <f t="shared" si="4"/>
        <v>632242.28</v>
      </c>
      <c r="P70" s="80">
        <f t="shared" si="5"/>
        <v>107.04631195767196</v>
      </c>
      <c r="Q70" s="30"/>
    </row>
    <row r="71" spans="1:17" ht="32.25">
      <c r="A71" s="30">
        <f t="shared" si="0"/>
        <v>58</v>
      </c>
      <c r="B71" s="31" t="s">
        <v>121</v>
      </c>
      <c r="C71" s="32" t="s">
        <v>8</v>
      </c>
      <c r="D71" s="33" t="s">
        <v>122</v>
      </c>
      <c r="E71" s="44">
        <v>255600</v>
      </c>
      <c r="F71" s="67">
        <v>191700</v>
      </c>
      <c r="G71" s="67">
        <v>286217.65000000002</v>
      </c>
      <c r="H71" s="50">
        <f t="shared" si="1"/>
        <v>149.3049817423057</v>
      </c>
      <c r="I71" s="44">
        <v>0</v>
      </c>
      <c r="J71" s="44">
        <v>0</v>
      </c>
      <c r="K71" s="44">
        <v>0</v>
      </c>
      <c r="L71" s="50">
        <v>0</v>
      </c>
      <c r="M71" s="44">
        <f t="shared" si="2"/>
        <v>255600</v>
      </c>
      <c r="N71" s="44">
        <f t="shared" si="3"/>
        <v>191700</v>
      </c>
      <c r="O71" s="59">
        <f t="shared" si="4"/>
        <v>286217.65000000002</v>
      </c>
      <c r="P71" s="80">
        <f t="shared" si="5"/>
        <v>149.3049817423057</v>
      </c>
      <c r="Q71" s="30"/>
    </row>
    <row r="72" spans="1:17" ht="95.25">
      <c r="A72" s="30"/>
      <c r="B72" s="66" t="s">
        <v>520</v>
      </c>
      <c r="D72" s="33" t="s">
        <v>521</v>
      </c>
      <c r="E72" s="44">
        <v>0</v>
      </c>
      <c r="F72" s="67">
        <v>0</v>
      </c>
      <c r="G72" s="67">
        <v>1920</v>
      </c>
      <c r="H72" s="50">
        <v>0</v>
      </c>
      <c r="I72" s="44">
        <v>0</v>
      </c>
      <c r="J72" s="44">
        <v>0</v>
      </c>
      <c r="K72" s="44">
        <v>0</v>
      </c>
      <c r="L72" s="50">
        <v>0</v>
      </c>
      <c r="M72" s="44">
        <f t="shared" si="2"/>
        <v>0</v>
      </c>
      <c r="N72" s="44">
        <f t="shared" si="3"/>
        <v>0</v>
      </c>
      <c r="O72" s="59">
        <f t="shared" si="4"/>
        <v>1920</v>
      </c>
      <c r="P72" s="80">
        <v>0</v>
      </c>
      <c r="Q72" s="30"/>
    </row>
    <row r="73" spans="1:17" ht="48">
      <c r="A73" s="30">
        <f>A71+1</f>
        <v>59</v>
      </c>
      <c r="B73" s="31" t="s">
        <v>123</v>
      </c>
      <c r="C73" s="32" t="s">
        <v>8</v>
      </c>
      <c r="D73" s="33" t="s">
        <v>124</v>
      </c>
      <c r="E73" s="50">
        <f>E74</f>
        <v>350000</v>
      </c>
      <c r="F73" s="50">
        <f>F74</f>
        <v>262502</v>
      </c>
      <c r="G73" s="50">
        <f>G74</f>
        <v>383649.43</v>
      </c>
      <c r="H73" s="50">
        <f t="shared" si="1"/>
        <v>146.15105027771216</v>
      </c>
      <c r="I73" s="44">
        <v>0</v>
      </c>
      <c r="J73" s="44">
        <v>0</v>
      </c>
      <c r="K73" s="44">
        <v>0</v>
      </c>
      <c r="L73" s="50">
        <v>0</v>
      </c>
      <c r="M73" s="44">
        <f t="shared" si="2"/>
        <v>350000</v>
      </c>
      <c r="N73" s="44">
        <f t="shared" si="3"/>
        <v>262502</v>
      </c>
      <c r="O73" s="59">
        <f t="shared" si="4"/>
        <v>383649.43</v>
      </c>
      <c r="P73" s="80">
        <f t="shared" si="5"/>
        <v>146.15105027771216</v>
      </c>
      <c r="Q73" s="30"/>
    </row>
    <row r="74" spans="1:17" ht="48">
      <c r="A74" s="30">
        <f t="shared" si="0"/>
        <v>60</v>
      </c>
      <c r="B74" s="31" t="s">
        <v>125</v>
      </c>
      <c r="C74" s="32" t="s">
        <v>8</v>
      </c>
      <c r="D74" s="33" t="s">
        <v>126</v>
      </c>
      <c r="E74" s="44">
        <v>350000</v>
      </c>
      <c r="F74" s="67">
        <v>262502</v>
      </c>
      <c r="G74" s="44">
        <v>383649.43</v>
      </c>
      <c r="H74" s="50">
        <f t="shared" si="1"/>
        <v>146.15105027771216</v>
      </c>
      <c r="I74" s="44">
        <v>0</v>
      </c>
      <c r="J74" s="44">
        <v>0</v>
      </c>
      <c r="K74" s="44">
        <v>0</v>
      </c>
      <c r="L74" s="50">
        <v>0</v>
      </c>
      <c r="M74" s="44">
        <f t="shared" si="2"/>
        <v>350000</v>
      </c>
      <c r="N74" s="44">
        <f t="shared" si="3"/>
        <v>262502</v>
      </c>
      <c r="O74" s="59">
        <f t="shared" si="4"/>
        <v>383649.43</v>
      </c>
      <c r="P74" s="80">
        <f t="shared" si="5"/>
        <v>146.15105027771216</v>
      </c>
      <c r="Q74" s="30"/>
    </row>
    <row r="75" spans="1:17" ht="18.75">
      <c r="A75" s="30">
        <f t="shared" si="0"/>
        <v>61</v>
      </c>
      <c r="B75" s="31" t="s">
        <v>127</v>
      </c>
      <c r="C75" s="32" t="s">
        <v>8</v>
      </c>
      <c r="D75" s="33" t="s">
        <v>128</v>
      </c>
      <c r="E75" s="50">
        <f>E76+E78+E77</f>
        <v>35400</v>
      </c>
      <c r="F75" s="50">
        <f>F76+F78+F77</f>
        <v>26550</v>
      </c>
      <c r="G75" s="50">
        <f>G76+G78+G77</f>
        <v>14860.550000000001</v>
      </c>
      <c r="H75" s="50">
        <f t="shared" si="1"/>
        <v>55.971939736346521</v>
      </c>
      <c r="I75" s="44">
        <v>0</v>
      </c>
      <c r="J75" s="44">
        <v>0</v>
      </c>
      <c r="K75" s="44">
        <v>0</v>
      </c>
      <c r="L75" s="50">
        <v>0</v>
      </c>
      <c r="M75" s="44">
        <f t="shared" si="2"/>
        <v>35400</v>
      </c>
      <c r="N75" s="44">
        <f t="shared" si="3"/>
        <v>26550</v>
      </c>
      <c r="O75" s="59">
        <f t="shared" si="4"/>
        <v>14860.550000000001</v>
      </c>
      <c r="P75" s="80">
        <f t="shared" si="5"/>
        <v>55.971939736346521</v>
      </c>
      <c r="Q75" s="30"/>
    </row>
    <row r="76" spans="1:17" ht="48" customHeight="1">
      <c r="A76" s="30">
        <f t="shared" si="0"/>
        <v>62</v>
      </c>
      <c r="B76" s="31" t="s">
        <v>129</v>
      </c>
      <c r="C76" s="32" t="s">
        <v>8</v>
      </c>
      <c r="D76" s="33" t="s">
        <v>130</v>
      </c>
      <c r="E76" s="44">
        <v>28800</v>
      </c>
      <c r="F76" s="67">
        <v>21600</v>
      </c>
      <c r="G76" s="67">
        <v>10371.370000000001</v>
      </c>
      <c r="H76" s="50">
        <f t="shared" si="1"/>
        <v>48.015601851851855</v>
      </c>
      <c r="I76" s="44">
        <v>0</v>
      </c>
      <c r="J76" s="44">
        <v>0</v>
      </c>
      <c r="K76" s="44">
        <v>0</v>
      </c>
      <c r="L76" s="50">
        <v>0</v>
      </c>
      <c r="M76" s="44">
        <f t="shared" si="2"/>
        <v>28800</v>
      </c>
      <c r="N76" s="44">
        <f t="shared" si="3"/>
        <v>21600</v>
      </c>
      <c r="O76" s="59">
        <f t="shared" si="4"/>
        <v>10371.370000000001</v>
      </c>
      <c r="P76" s="80">
        <f t="shared" si="5"/>
        <v>48.015601851851855</v>
      </c>
      <c r="Q76" s="30"/>
    </row>
    <row r="77" spans="1:17" ht="18.75">
      <c r="A77" s="30">
        <f t="shared" si="0"/>
        <v>63</v>
      </c>
      <c r="B77" s="31" t="s">
        <v>131</v>
      </c>
      <c r="C77" s="32" t="s">
        <v>8</v>
      </c>
      <c r="D77" s="33" t="s">
        <v>132</v>
      </c>
      <c r="E77" s="44">
        <v>0</v>
      </c>
      <c r="F77" s="67">
        <v>0</v>
      </c>
      <c r="G77" s="67">
        <v>3.4</v>
      </c>
      <c r="H77" s="50">
        <v>0</v>
      </c>
      <c r="I77" s="44">
        <v>0</v>
      </c>
      <c r="J77" s="44">
        <v>0</v>
      </c>
      <c r="K77" s="44">
        <v>0</v>
      </c>
      <c r="L77" s="50">
        <v>0</v>
      </c>
      <c r="M77" s="44">
        <f t="shared" si="2"/>
        <v>0</v>
      </c>
      <c r="N77" s="44">
        <f t="shared" si="3"/>
        <v>0</v>
      </c>
      <c r="O77" s="59">
        <f t="shared" si="4"/>
        <v>3.4</v>
      </c>
      <c r="P77" s="80">
        <v>0</v>
      </c>
      <c r="Q77" s="30"/>
    </row>
    <row r="78" spans="1:17" ht="48">
      <c r="A78" s="30">
        <f t="shared" si="0"/>
        <v>64</v>
      </c>
      <c r="B78" s="31" t="s">
        <v>133</v>
      </c>
      <c r="C78" s="32" t="s">
        <v>8</v>
      </c>
      <c r="D78" s="33" t="s">
        <v>134</v>
      </c>
      <c r="E78" s="44">
        <v>6600</v>
      </c>
      <c r="F78" s="67">
        <v>4950</v>
      </c>
      <c r="G78" s="67">
        <v>4485.78</v>
      </c>
      <c r="H78" s="50">
        <f t="shared" si="1"/>
        <v>90.621818181818171</v>
      </c>
      <c r="I78" s="44">
        <v>0</v>
      </c>
      <c r="J78" s="44">
        <v>0</v>
      </c>
      <c r="K78" s="44">
        <v>0</v>
      </c>
      <c r="L78" s="50">
        <v>0</v>
      </c>
      <c r="M78" s="44">
        <f t="shared" si="2"/>
        <v>6600</v>
      </c>
      <c r="N78" s="44">
        <f t="shared" si="3"/>
        <v>4950</v>
      </c>
      <c r="O78" s="59">
        <f t="shared" si="4"/>
        <v>4485.78</v>
      </c>
      <c r="P78" s="80">
        <f t="shared" si="5"/>
        <v>90.621818181818171</v>
      </c>
      <c r="Q78" s="30"/>
    </row>
    <row r="79" spans="1:17" ht="18.75">
      <c r="A79" s="30">
        <f t="shared" si="0"/>
        <v>65</v>
      </c>
      <c r="B79" s="31" t="s">
        <v>135</v>
      </c>
      <c r="C79" s="32" t="s">
        <v>8</v>
      </c>
      <c r="D79" s="33" t="s">
        <v>136</v>
      </c>
      <c r="E79" s="50">
        <f>E80+E83</f>
        <v>18000</v>
      </c>
      <c r="F79" s="50">
        <f>F80+F83</f>
        <v>13500</v>
      </c>
      <c r="G79" s="50">
        <f>G80+G83</f>
        <v>29058.14</v>
      </c>
      <c r="H79" s="50">
        <f t="shared" si="1"/>
        <v>215.24548148148148</v>
      </c>
      <c r="I79" s="50">
        <f>I80+I83</f>
        <v>92800</v>
      </c>
      <c r="J79" s="50">
        <f>J80+J83</f>
        <v>92800</v>
      </c>
      <c r="K79" s="50">
        <f>K80+K83</f>
        <v>84376.34</v>
      </c>
      <c r="L79" s="50">
        <v>0</v>
      </c>
      <c r="M79" s="44">
        <f t="shared" ref="M79:M142" si="6">E79+I79</f>
        <v>110800</v>
      </c>
      <c r="N79" s="44">
        <f t="shared" ref="N79:N142" si="7">F79+J79</f>
        <v>106300</v>
      </c>
      <c r="O79" s="59">
        <f t="shared" ref="O79:O142" si="8">G79+K79</f>
        <v>113434.48</v>
      </c>
      <c r="P79" s="80">
        <f t="shared" ref="P79:P142" si="9">O79/N79%</f>
        <v>106.71164628410159</v>
      </c>
      <c r="Q79" s="30"/>
    </row>
    <row r="80" spans="1:17" ht="18.75">
      <c r="A80" s="30">
        <f t="shared" ref="A80:A147" si="10">A79+1</f>
        <v>66</v>
      </c>
      <c r="B80" s="31" t="s">
        <v>137</v>
      </c>
      <c r="C80" s="32" t="s">
        <v>8</v>
      </c>
      <c r="D80" s="33" t="s">
        <v>138</v>
      </c>
      <c r="E80" s="50">
        <f>E81+E82</f>
        <v>18000</v>
      </c>
      <c r="F80" s="50">
        <f>F81+F82</f>
        <v>13500</v>
      </c>
      <c r="G80" s="50">
        <f>G81+G82</f>
        <v>29058.14</v>
      </c>
      <c r="H80" s="50">
        <f t="shared" ref="H80:H125" si="11">G80/F80%</f>
        <v>215.24548148148148</v>
      </c>
      <c r="I80" s="50">
        <f>I81+I82</f>
        <v>0</v>
      </c>
      <c r="J80" s="50">
        <f>J81+J82</f>
        <v>0</v>
      </c>
      <c r="K80" s="50">
        <f>K81+K82</f>
        <v>23149.69</v>
      </c>
      <c r="L80" s="50">
        <v>0</v>
      </c>
      <c r="M80" s="44">
        <f t="shared" si="6"/>
        <v>18000</v>
      </c>
      <c r="N80" s="44">
        <f t="shared" si="7"/>
        <v>13500</v>
      </c>
      <c r="O80" s="59">
        <f t="shared" si="8"/>
        <v>52207.83</v>
      </c>
      <c r="P80" s="80">
        <f t="shared" si="9"/>
        <v>386.72466666666668</v>
      </c>
      <c r="Q80" s="30"/>
    </row>
    <row r="81" spans="1:17" ht="18.75">
      <c r="A81" s="30">
        <f t="shared" si="10"/>
        <v>67</v>
      </c>
      <c r="B81" s="31" t="s">
        <v>137</v>
      </c>
      <c r="C81" s="32" t="s">
        <v>8</v>
      </c>
      <c r="D81" s="33" t="s">
        <v>139</v>
      </c>
      <c r="E81" s="44">
        <v>18000</v>
      </c>
      <c r="F81" s="67">
        <v>13500</v>
      </c>
      <c r="G81" s="44">
        <v>29058.14</v>
      </c>
      <c r="H81" s="50">
        <f t="shared" si="11"/>
        <v>215.24548148148148</v>
      </c>
      <c r="I81" s="44">
        <v>0</v>
      </c>
      <c r="J81" s="44">
        <v>0</v>
      </c>
      <c r="K81" s="44">
        <v>0</v>
      </c>
      <c r="L81" s="50">
        <v>0</v>
      </c>
      <c r="M81" s="44">
        <f t="shared" si="6"/>
        <v>18000</v>
      </c>
      <c r="N81" s="44">
        <f t="shared" si="7"/>
        <v>13500</v>
      </c>
      <c r="O81" s="59">
        <f t="shared" si="8"/>
        <v>29058.14</v>
      </c>
      <c r="P81" s="80">
        <f t="shared" si="9"/>
        <v>215.24548148148148</v>
      </c>
      <c r="Q81" s="30"/>
    </row>
    <row r="82" spans="1:17" ht="63.75">
      <c r="A82" s="30">
        <f t="shared" si="10"/>
        <v>68</v>
      </c>
      <c r="B82" s="31" t="s">
        <v>140</v>
      </c>
      <c r="C82" s="32" t="s">
        <v>8</v>
      </c>
      <c r="D82" s="33" t="s">
        <v>141</v>
      </c>
      <c r="E82" s="44">
        <v>0</v>
      </c>
      <c r="F82" s="50">
        <v>0</v>
      </c>
      <c r="G82" s="44">
        <v>0</v>
      </c>
      <c r="H82" s="50">
        <v>0</v>
      </c>
      <c r="I82" s="44">
        <v>0</v>
      </c>
      <c r="J82" s="44">
        <v>0</v>
      </c>
      <c r="K82" s="44">
        <v>23149.69</v>
      </c>
      <c r="L82" s="50">
        <v>0</v>
      </c>
      <c r="M82" s="44">
        <f t="shared" si="6"/>
        <v>0</v>
      </c>
      <c r="N82" s="44">
        <f t="shared" si="7"/>
        <v>0</v>
      </c>
      <c r="O82" s="59">
        <f t="shared" si="8"/>
        <v>23149.69</v>
      </c>
      <c r="P82" s="80">
        <v>0</v>
      </c>
      <c r="Q82" s="30"/>
    </row>
    <row r="83" spans="1:17" ht="32.25">
      <c r="A83" s="30">
        <f t="shared" si="10"/>
        <v>69</v>
      </c>
      <c r="B83" s="31" t="s">
        <v>142</v>
      </c>
      <c r="C83" s="32" t="s">
        <v>8</v>
      </c>
      <c r="D83" s="33" t="s">
        <v>143</v>
      </c>
      <c r="E83" s="44">
        <v>0</v>
      </c>
      <c r="F83" s="50">
        <v>0</v>
      </c>
      <c r="G83" s="44">
        <v>0</v>
      </c>
      <c r="H83" s="50">
        <v>0</v>
      </c>
      <c r="I83" s="44">
        <v>92800</v>
      </c>
      <c r="J83" s="44">
        <v>92800</v>
      </c>
      <c r="K83" s="44">
        <v>61226.65</v>
      </c>
      <c r="L83" s="50">
        <v>0</v>
      </c>
      <c r="M83" s="44">
        <f t="shared" si="6"/>
        <v>92800</v>
      </c>
      <c r="N83" s="44">
        <f t="shared" si="7"/>
        <v>92800</v>
      </c>
      <c r="O83" s="59">
        <f t="shared" si="8"/>
        <v>61226.65</v>
      </c>
      <c r="P83" s="80">
        <f t="shared" si="9"/>
        <v>65.976993534482759</v>
      </c>
      <c r="Q83" s="30"/>
    </row>
    <row r="84" spans="1:17" ht="18.75">
      <c r="A84" s="30">
        <f t="shared" si="10"/>
        <v>70</v>
      </c>
      <c r="B84" s="31" t="s">
        <v>144</v>
      </c>
      <c r="C84" s="32" t="s">
        <v>8</v>
      </c>
      <c r="D84" s="33" t="s">
        <v>145</v>
      </c>
      <c r="E84" s="50">
        <f>E85+E90</f>
        <v>0</v>
      </c>
      <c r="F84" s="50">
        <f>F85+F90</f>
        <v>0</v>
      </c>
      <c r="G84" s="50">
        <f>G85+G90</f>
        <v>0</v>
      </c>
      <c r="H84" s="50">
        <v>0</v>
      </c>
      <c r="I84" s="50">
        <f>I85+I90</f>
        <v>3158500</v>
      </c>
      <c r="J84" s="50">
        <f>J85+J90</f>
        <v>2368875</v>
      </c>
      <c r="K84" s="50">
        <f>K85+K90</f>
        <v>5786245.1699999999</v>
      </c>
      <c r="L84" s="50">
        <f>K84/J84%</f>
        <v>244.26131264840905</v>
      </c>
      <c r="M84" s="44">
        <f t="shared" si="6"/>
        <v>3158500</v>
      </c>
      <c r="N84" s="44">
        <f t="shared" si="7"/>
        <v>2368875</v>
      </c>
      <c r="O84" s="59">
        <f t="shared" si="8"/>
        <v>5786245.1699999999</v>
      </c>
      <c r="P84" s="80">
        <f t="shared" si="9"/>
        <v>244.26131264840905</v>
      </c>
      <c r="Q84" s="30"/>
    </row>
    <row r="85" spans="1:17" ht="32.25">
      <c r="A85" s="30">
        <f t="shared" si="10"/>
        <v>71</v>
      </c>
      <c r="B85" s="31" t="s">
        <v>146</v>
      </c>
      <c r="C85" s="32" t="s">
        <v>8</v>
      </c>
      <c r="D85" s="33" t="s">
        <v>147</v>
      </c>
      <c r="E85" s="50">
        <f>E86+E87+E88+E89</f>
        <v>0</v>
      </c>
      <c r="F85" s="50">
        <f>F86+F87+F88+F89</f>
        <v>0</v>
      </c>
      <c r="G85" s="50">
        <f>G86+G87+G88+G89</f>
        <v>0</v>
      </c>
      <c r="H85" s="50">
        <v>0</v>
      </c>
      <c r="I85" s="50">
        <f>I86+I87+I88+I89</f>
        <v>3158500</v>
      </c>
      <c r="J85" s="50">
        <f>J86+J87+J88+J89</f>
        <v>2368875</v>
      </c>
      <c r="K85" s="50">
        <f>K86+K87+K88+K89</f>
        <v>2834787.28</v>
      </c>
      <c r="L85" s="50">
        <f>K85/J85%</f>
        <v>119.66808210648514</v>
      </c>
      <c r="M85" s="44">
        <f t="shared" si="6"/>
        <v>3158500</v>
      </c>
      <c r="N85" s="44">
        <f t="shared" si="7"/>
        <v>2368875</v>
      </c>
      <c r="O85" s="59">
        <f t="shared" si="8"/>
        <v>2834787.28</v>
      </c>
      <c r="P85" s="80">
        <f t="shared" si="9"/>
        <v>119.66808210648514</v>
      </c>
      <c r="Q85" s="30"/>
    </row>
    <row r="86" spans="1:17" ht="32.25">
      <c r="A86" s="30">
        <f t="shared" si="10"/>
        <v>72</v>
      </c>
      <c r="B86" s="31" t="s">
        <v>148</v>
      </c>
      <c r="C86" s="32" t="s">
        <v>8</v>
      </c>
      <c r="D86" s="33" t="s">
        <v>149</v>
      </c>
      <c r="E86" s="44">
        <v>0</v>
      </c>
      <c r="F86" s="50">
        <v>0</v>
      </c>
      <c r="G86" s="44">
        <v>0</v>
      </c>
      <c r="H86" s="50">
        <v>0</v>
      </c>
      <c r="I86" s="44">
        <v>2827600</v>
      </c>
      <c r="J86" s="44">
        <v>2120700</v>
      </c>
      <c r="K86" s="67">
        <v>2339955.75</v>
      </c>
      <c r="L86" s="50">
        <f>K86/J86%</f>
        <v>110.33883859103126</v>
      </c>
      <c r="M86" s="44">
        <f t="shared" si="6"/>
        <v>2827600</v>
      </c>
      <c r="N86" s="44">
        <f t="shared" si="7"/>
        <v>2120700</v>
      </c>
      <c r="O86" s="59">
        <f t="shared" si="8"/>
        <v>2339955.75</v>
      </c>
      <c r="P86" s="80">
        <f t="shared" si="9"/>
        <v>110.33883859103126</v>
      </c>
      <c r="Q86" s="30"/>
    </row>
    <row r="87" spans="1:17" ht="32.25">
      <c r="A87" s="30">
        <f t="shared" si="10"/>
        <v>73</v>
      </c>
      <c r="B87" s="31" t="s">
        <v>150</v>
      </c>
      <c r="C87" s="32" t="s">
        <v>8</v>
      </c>
      <c r="D87" s="33" t="s">
        <v>151</v>
      </c>
      <c r="E87" s="44">
        <v>0</v>
      </c>
      <c r="F87" s="50">
        <v>0</v>
      </c>
      <c r="G87" s="44">
        <v>0</v>
      </c>
      <c r="H87" s="50">
        <v>0</v>
      </c>
      <c r="I87" s="44">
        <v>0</v>
      </c>
      <c r="J87" s="44">
        <v>0</v>
      </c>
      <c r="K87" s="67">
        <v>50930</v>
      </c>
      <c r="L87" s="50">
        <v>0</v>
      </c>
      <c r="M87" s="44">
        <f t="shared" si="6"/>
        <v>0</v>
      </c>
      <c r="N87" s="44">
        <f t="shared" si="7"/>
        <v>0</v>
      </c>
      <c r="O87" s="59">
        <f t="shared" si="8"/>
        <v>50930</v>
      </c>
      <c r="P87" s="80">
        <v>0</v>
      </c>
      <c r="Q87" s="30"/>
    </row>
    <row r="88" spans="1:17" ht="18.75">
      <c r="A88" s="30">
        <f t="shared" si="10"/>
        <v>74</v>
      </c>
      <c r="B88" s="31" t="s">
        <v>152</v>
      </c>
      <c r="C88" s="32" t="s">
        <v>8</v>
      </c>
      <c r="D88" s="33" t="s">
        <v>153</v>
      </c>
      <c r="E88" s="44">
        <v>0</v>
      </c>
      <c r="F88" s="50">
        <v>0</v>
      </c>
      <c r="G88" s="44">
        <v>0</v>
      </c>
      <c r="H88" s="50">
        <v>0</v>
      </c>
      <c r="I88" s="44">
        <v>280900</v>
      </c>
      <c r="J88" s="44">
        <v>210675</v>
      </c>
      <c r="K88" s="67">
        <v>371765.67</v>
      </c>
      <c r="L88" s="50">
        <f>K88/J88%</f>
        <v>176.46406550373797</v>
      </c>
      <c r="M88" s="44">
        <f t="shared" si="6"/>
        <v>280900</v>
      </c>
      <c r="N88" s="44">
        <f t="shared" si="7"/>
        <v>210675</v>
      </c>
      <c r="O88" s="59">
        <f t="shared" si="8"/>
        <v>371765.67</v>
      </c>
      <c r="P88" s="80">
        <f t="shared" si="9"/>
        <v>176.46406550373797</v>
      </c>
      <c r="Q88" s="30"/>
    </row>
    <row r="89" spans="1:17" ht="48">
      <c r="A89" s="30">
        <f t="shared" si="10"/>
        <v>75</v>
      </c>
      <c r="B89" s="31" t="s">
        <v>154</v>
      </c>
      <c r="C89" s="32" t="s">
        <v>8</v>
      </c>
      <c r="D89" s="33" t="s">
        <v>155</v>
      </c>
      <c r="E89" s="44">
        <v>0</v>
      </c>
      <c r="F89" s="50">
        <v>0</v>
      </c>
      <c r="G89" s="44">
        <v>0</v>
      </c>
      <c r="H89" s="50">
        <v>0</v>
      </c>
      <c r="I89" s="44">
        <v>50000</v>
      </c>
      <c r="J89" s="44">
        <v>37500</v>
      </c>
      <c r="K89" s="67">
        <v>72135.86</v>
      </c>
      <c r="L89" s="50">
        <f>K89/J89%</f>
        <v>192.36229333333333</v>
      </c>
      <c r="M89" s="44">
        <f t="shared" si="6"/>
        <v>50000</v>
      </c>
      <c r="N89" s="44">
        <f t="shared" si="7"/>
        <v>37500</v>
      </c>
      <c r="O89" s="59">
        <f t="shared" si="8"/>
        <v>72135.86</v>
      </c>
      <c r="P89" s="80">
        <f t="shared" si="9"/>
        <v>192.36229333333333</v>
      </c>
      <c r="Q89" s="30"/>
    </row>
    <row r="90" spans="1:17" ht="32.25">
      <c r="A90" s="30">
        <f t="shared" si="10"/>
        <v>76</v>
      </c>
      <c r="B90" s="31" t="s">
        <v>156</v>
      </c>
      <c r="C90" s="32" t="s">
        <v>8</v>
      </c>
      <c r="D90" s="33" t="s">
        <v>157</v>
      </c>
      <c r="E90" s="50">
        <f>E91</f>
        <v>0</v>
      </c>
      <c r="F90" s="50">
        <f>F91</f>
        <v>0</v>
      </c>
      <c r="G90" s="50">
        <f>G91</f>
        <v>0</v>
      </c>
      <c r="H90" s="50">
        <v>0</v>
      </c>
      <c r="I90" s="50">
        <f>I91+I92</f>
        <v>0</v>
      </c>
      <c r="J90" s="50">
        <f>J91+J92</f>
        <v>0</v>
      </c>
      <c r="K90" s="50">
        <f>K91+K92</f>
        <v>2951457.89</v>
      </c>
      <c r="L90" s="50">
        <v>0</v>
      </c>
      <c r="M90" s="44">
        <f t="shared" si="6"/>
        <v>0</v>
      </c>
      <c r="N90" s="44">
        <f t="shared" si="7"/>
        <v>0</v>
      </c>
      <c r="O90" s="59">
        <f t="shared" si="8"/>
        <v>2951457.89</v>
      </c>
      <c r="P90" s="80">
        <v>0</v>
      </c>
      <c r="Q90" s="30"/>
    </row>
    <row r="91" spans="1:17" ht="18.75">
      <c r="A91" s="30">
        <f t="shared" si="10"/>
        <v>77</v>
      </c>
      <c r="B91" s="31" t="s">
        <v>158</v>
      </c>
      <c r="C91" s="32" t="s">
        <v>8</v>
      </c>
      <c r="D91" s="33" t="s">
        <v>159</v>
      </c>
      <c r="E91" s="44">
        <v>0</v>
      </c>
      <c r="F91" s="50">
        <v>0</v>
      </c>
      <c r="G91" s="44">
        <v>0</v>
      </c>
      <c r="H91" s="50">
        <v>0</v>
      </c>
      <c r="I91" s="44">
        <v>0</v>
      </c>
      <c r="J91" s="44">
        <v>0</v>
      </c>
      <c r="K91" s="67">
        <v>2909342.92</v>
      </c>
      <c r="L91" s="50">
        <v>0</v>
      </c>
      <c r="M91" s="44">
        <f t="shared" si="6"/>
        <v>0</v>
      </c>
      <c r="N91" s="44">
        <f t="shared" si="7"/>
        <v>0</v>
      </c>
      <c r="O91" s="59">
        <f t="shared" si="8"/>
        <v>2909342.92</v>
      </c>
      <c r="P91" s="80">
        <v>0</v>
      </c>
      <c r="Q91" s="30"/>
    </row>
    <row r="92" spans="1:17" ht="126.75">
      <c r="A92" s="30">
        <f t="shared" si="10"/>
        <v>78</v>
      </c>
      <c r="B92" s="31" t="s">
        <v>160</v>
      </c>
      <c r="C92" s="32" t="s">
        <v>8</v>
      </c>
      <c r="D92" s="33" t="s">
        <v>161</v>
      </c>
      <c r="E92" s="44">
        <v>0</v>
      </c>
      <c r="F92" s="50">
        <v>0</v>
      </c>
      <c r="G92" s="44">
        <v>0</v>
      </c>
      <c r="H92" s="50">
        <v>0</v>
      </c>
      <c r="I92" s="44">
        <v>0</v>
      </c>
      <c r="J92" s="44">
        <v>0</v>
      </c>
      <c r="K92" s="67">
        <v>42114.97</v>
      </c>
      <c r="L92" s="50">
        <v>0</v>
      </c>
      <c r="M92" s="44">
        <f t="shared" si="6"/>
        <v>0</v>
      </c>
      <c r="N92" s="44">
        <f t="shared" si="7"/>
        <v>0</v>
      </c>
      <c r="O92" s="59">
        <f t="shared" si="8"/>
        <v>42114.97</v>
      </c>
      <c r="P92" s="80">
        <v>0</v>
      </c>
      <c r="Q92" s="30"/>
    </row>
    <row r="93" spans="1:17" ht="18.75">
      <c r="A93" s="30">
        <f t="shared" si="10"/>
        <v>79</v>
      </c>
      <c r="B93" s="31" t="s">
        <v>162</v>
      </c>
      <c r="C93" s="32" t="s">
        <v>8</v>
      </c>
      <c r="D93" s="33" t="s">
        <v>163</v>
      </c>
      <c r="E93" s="50">
        <f>E94+E96</f>
        <v>0</v>
      </c>
      <c r="F93" s="50">
        <f>F94+F96</f>
        <v>0</v>
      </c>
      <c r="G93" s="50">
        <f>G94+G96</f>
        <v>0</v>
      </c>
      <c r="H93" s="50">
        <v>0</v>
      </c>
      <c r="I93" s="50">
        <f>I94+I96</f>
        <v>1710237</v>
      </c>
      <c r="J93" s="50">
        <f>J94+J96</f>
        <v>1585833</v>
      </c>
      <c r="K93" s="50">
        <f>K94+K96</f>
        <v>1866477.01</v>
      </c>
      <c r="L93" s="50">
        <f>K93/J93%</f>
        <v>117.69694602142849</v>
      </c>
      <c r="M93" s="44">
        <f t="shared" si="6"/>
        <v>1710237</v>
      </c>
      <c r="N93" s="44">
        <f t="shared" si="7"/>
        <v>1585833</v>
      </c>
      <c r="O93" s="59">
        <f t="shared" si="8"/>
        <v>1866477.01</v>
      </c>
      <c r="P93" s="80">
        <f t="shared" si="9"/>
        <v>117.69694602142849</v>
      </c>
      <c r="Q93" s="30"/>
    </row>
    <row r="94" spans="1:17" ht="18.75">
      <c r="A94" s="30">
        <f t="shared" si="10"/>
        <v>80</v>
      </c>
      <c r="B94" s="31" t="s">
        <v>164</v>
      </c>
      <c r="C94" s="32" t="s">
        <v>8</v>
      </c>
      <c r="D94" s="33" t="s">
        <v>165</v>
      </c>
      <c r="E94" s="50">
        <f>E95</f>
        <v>0</v>
      </c>
      <c r="F94" s="50">
        <f>F95</f>
        <v>0</v>
      </c>
      <c r="G94" s="50">
        <f>G95</f>
        <v>0</v>
      </c>
      <c r="H94" s="50">
        <v>0</v>
      </c>
      <c r="I94" s="50">
        <f>I95</f>
        <v>10000</v>
      </c>
      <c r="J94" s="50">
        <f>J95</f>
        <v>0</v>
      </c>
      <c r="K94" s="50">
        <f>K95</f>
        <v>0</v>
      </c>
      <c r="L94" s="50">
        <v>0</v>
      </c>
      <c r="M94" s="44">
        <f t="shared" si="6"/>
        <v>10000</v>
      </c>
      <c r="N94" s="44">
        <f t="shared" si="7"/>
        <v>0</v>
      </c>
      <c r="O94" s="59">
        <f t="shared" si="8"/>
        <v>0</v>
      </c>
      <c r="P94" s="80">
        <v>0</v>
      </c>
      <c r="Q94" s="30"/>
    </row>
    <row r="95" spans="1:17" ht="48">
      <c r="A95" s="30">
        <f t="shared" si="10"/>
        <v>81</v>
      </c>
      <c r="B95" s="31" t="s">
        <v>166</v>
      </c>
      <c r="C95" s="32" t="s">
        <v>8</v>
      </c>
      <c r="D95" s="33" t="s">
        <v>167</v>
      </c>
      <c r="E95" s="44">
        <v>0</v>
      </c>
      <c r="F95" s="50">
        <v>0</v>
      </c>
      <c r="G95" s="44">
        <v>0</v>
      </c>
      <c r="H95" s="50">
        <v>0</v>
      </c>
      <c r="I95" s="44">
        <v>10000</v>
      </c>
      <c r="J95" s="44">
        <v>0</v>
      </c>
      <c r="K95" s="44">
        <v>0</v>
      </c>
      <c r="L95" s="50">
        <v>0</v>
      </c>
      <c r="M95" s="44">
        <f t="shared" si="6"/>
        <v>10000</v>
      </c>
      <c r="N95" s="44">
        <f t="shared" si="7"/>
        <v>0</v>
      </c>
      <c r="O95" s="59">
        <f t="shared" si="8"/>
        <v>0</v>
      </c>
      <c r="P95" s="80">
        <v>0</v>
      </c>
      <c r="Q95" s="30"/>
    </row>
    <row r="96" spans="1:17" ht="18.75">
      <c r="A96" s="30">
        <f t="shared" si="10"/>
        <v>82</v>
      </c>
      <c r="B96" s="31" t="s">
        <v>168</v>
      </c>
      <c r="C96" s="32" t="s">
        <v>8</v>
      </c>
      <c r="D96" s="33" t="s">
        <v>169</v>
      </c>
      <c r="E96" s="50">
        <f t="shared" ref="E96:G97" si="12">E97</f>
        <v>0</v>
      </c>
      <c r="F96" s="50">
        <f t="shared" si="12"/>
        <v>0</v>
      </c>
      <c r="G96" s="50">
        <f t="shared" si="12"/>
        <v>0</v>
      </c>
      <c r="H96" s="50">
        <v>0</v>
      </c>
      <c r="I96" s="50">
        <f t="shared" ref="I96:K97" si="13">I97</f>
        <v>1700237</v>
      </c>
      <c r="J96" s="50">
        <f t="shared" si="13"/>
        <v>1585833</v>
      </c>
      <c r="K96" s="50">
        <f t="shared" si="13"/>
        <v>1866477.01</v>
      </c>
      <c r="L96" s="50">
        <f>K96/J96%</f>
        <v>117.69694602142849</v>
      </c>
      <c r="M96" s="44">
        <f t="shared" si="6"/>
        <v>1700237</v>
      </c>
      <c r="N96" s="44">
        <f t="shared" si="7"/>
        <v>1585833</v>
      </c>
      <c r="O96" s="59">
        <f t="shared" si="8"/>
        <v>1866477.01</v>
      </c>
      <c r="P96" s="80">
        <f t="shared" si="9"/>
        <v>117.69694602142849</v>
      </c>
      <c r="Q96" s="30"/>
    </row>
    <row r="97" spans="1:17" ht="18.75">
      <c r="A97" s="30">
        <f t="shared" si="10"/>
        <v>83</v>
      </c>
      <c r="B97" s="31" t="s">
        <v>170</v>
      </c>
      <c r="C97" s="32" t="s">
        <v>8</v>
      </c>
      <c r="D97" s="33" t="s">
        <v>171</v>
      </c>
      <c r="E97" s="50">
        <f t="shared" si="12"/>
        <v>0</v>
      </c>
      <c r="F97" s="50">
        <f t="shared" si="12"/>
        <v>0</v>
      </c>
      <c r="G97" s="50">
        <f t="shared" si="12"/>
        <v>0</v>
      </c>
      <c r="H97" s="50">
        <v>0</v>
      </c>
      <c r="I97" s="50">
        <f t="shared" si="13"/>
        <v>1700237</v>
      </c>
      <c r="J97" s="50">
        <f t="shared" si="13"/>
        <v>1585833</v>
      </c>
      <c r="K97" s="50">
        <f t="shared" si="13"/>
        <v>1866477.01</v>
      </c>
      <c r="L97" s="50">
        <f>K97/J97%</f>
        <v>117.69694602142849</v>
      </c>
      <c r="M97" s="44">
        <f t="shared" si="6"/>
        <v>1700237</v>
      </c>
      <c r="N97" s="44">
        <f t="shared" si="7"/>
        <v>1585833</v>
      </c>
      <c r="O97" s="59">
        <f t="shared" si="8"/>
        <v>1866477.01</v>
      </c>
      <c r="P97" s="80">
        <f t="shared" si="9"/>
        <v>117.69694602142849</v>
      </c>
      <c r="Q97" s="30"/>
    </row>
    <row r="98" spans="1:17" ht="79.5">
      <c r="A98" s="30">
        <f t="shared" si="10"/>
        <v>84</v>
      </c>
      <c r="B98" s="31" t="s">
        <v>172</v>
      </c>
      <c r="C98" s="32" t="s">
        <v>8</v>
      </c>
      <c r="D98" s="33" t="s">
        <v>173</v>
      </c>
      <c r="E98" s="44">
        <v>0</v>
      </c>
      <c r="F98" s="50">
        <v>0</v>
      </c>
      <c r="G98" s="44">
        <v>0</v>
      </c>
      <c r="H98" s="50">
        <v>0</v>
      </c>
      <c r="I98" s="44">
        <v>1700237</v>
      </c>
      <c r="J98" s="44">
        <v>1585833</v>
      </c>
      <c r="K98" s="44">
        <v>1866477.01</v>
      </c>
      <c r="L98" s="50">
        <f>K98/J98%</f>
        <v>117.69694602142849</v>
      </c>
      <c r="M98" s="44">
        <f t="shared" si="6"/>
        <v>1700237</v>
      </c>
      <c r="N98" s="44">
        <f t="shared" si="7"/>
        <v>1585833</v>
      </c>
      <c r="O98" s="59">
        <f t="shared" si="8"/>
        <v>1866477.01</v>
      </c>
      <c r="P98" s="80">
        <f t="shared" si="9"/>
        <v>117.69694602142849</v>
      </c>
      <c r="Q98" s="30"/>
    </row>
    <row r="99" spans="1:17" ht="32.25">
      <c r="A99" s="30">
        <f t="shared" si="10"/>
        <v>85</v>
      </c>
      <c r="B99" s="31" t="s">
        <v>174</v>
      </c>
      <c r="C99" s="32" t="s">
        <v>8</v>
      </c>
      <c r="D99" s="33" t="s">
        <v>175</v>
      </c>
      <c r="E99" s="49">
        <f>E14+E60+E93</f>
        <v>87563900</v>
      </c>
      <c r="F99" s="49">
        <f>F14+F60+F93</f>
        <v>68567213</v>
      </c>
      <c r="G99" s="49">
        <f>G14+G60+G93</f>
        <v>69795132.010000005</v>
      </c>
      <c r="H99" s="49">
        <f t="shared" si="11"/>
        <v>101.79082531763396</v>
      </c>
      <c r="I99" s="49">
        <f>I14+I60+I93</f>
        <v>5010537</v>
      </c>
      <c r="J99" s="49">
        <f>J14+J60+J93</f>
        <v>4096508</v>
      </c>
      <c r="K99" s="49">
        <f>K14+K60+K93</f>
        <v>7784023.3399999999</v>
      </c>
      <c r="L99" s="49">
        <f>K99/J99%</f>
        <v>190.01606587854826</v>
      </c>
      <c r="M99" s="77">
        <f t="shared" si="6"/>
        <v>92574437</v>
      </c>
      <c r="N99" s="77">
        <f t="shared" si="7"/>
        <v>72663721</v>
      </c>
      <c r="O99" s="81">
        <f t="shared" si="8"/>
        <v>77579155.350000009</v>
      </c>
      <c r="P99" s="79">
        <f t="shared" si="9"/>
        <v>106.76463341314438</v>
      </c>
      <c r="Q99" s="30"/>
    </row>
    <row r="100" spans="1:17" ht="18.75">
      <c r="A100" s="30">
        <f t="shared" si="10"/>
        <v>86</v>
      </c>
      <c r="B100" s="31" t="s">
        <v>176</v>
      </c>
      <c r="C100" s="32" t="s">
        <v>8</v>
      </c>
      <c r="D100" s="33" t="s">
        <v>177</v>
      </c>
      <c r="E100" s="50">
        <f>E101</f>
        <v>159693700</v>
      </c>
      <c r="F100" s="50">
        <f t="shared" ref="F100:K100" si="14">F101</f>
        <v>119369500</v>
      </c>
      <c r="G100" s="50">
        <f t="shared" si="14"/>
        <v>119187300</v>
      </c>
      <c r="H100" s="50">
        <f t="shared" si="11"/>
        <v>99.847364695336751</v>
      </c>
      <c r="I100" s="50">
        <f t="shared" si="14"/>
        <v>0</v>
      </c>
      <c r="J100" s="50">
        <f t="shared" si="14"/>
        <v>0</v>
      </c>
      <c r="K100" s="50">
        <f t="shared" si="14"/>
        <v>0</v>
      </c>
      <c r="L100" s="50">
        <v>0</v>
      </c>
      <c r="M100" s="44">
        <f t="shared" si="6"/>
        <v>159693700</v>
      </c>
      <c r="N100" s="44">
        <f t="shared" si="7"/>
        <v>119369500</v>
      </c>
      <c r="O100" s="59">
        <f t="shared" si="8"/>
        <v>119187300</v>
      </c>
      <c r="P100" s="80">
        <f t="shared" si="9"/>
        <v>99.847364695336751</v>
      </c>
      <c r="Q100" s="30"/>
    </row>
    <row r="101" spans="1:17" ht="18.75">
      <c r="A101" s="30">
        <f t="shared" si="10"/>
        <v>87</v>
      </c>
      <c r="B101" s="31" t="s">
        <v>178</v>
      </c>
      <c r="C101" s="32" t="s">
        <v>8</v>
      </c>
      <c r="D101" s="33" t="s">
        <v>179</v>
      </c>
      <c r="E101" s="50">
        <f>E102+E104</f>
        <v>159693700</v>
      </c>
      <c r="F101" s="50">
        <f t="shared" ref="F101:K101" si="15">F102+F104</f>
        <v>119369500</v>
      </c>
      <c r="G101" s="50">
        <f t="shared" si="15"/>
        <v>119187300</v>
      </c>
      <c r="H101" s="50">
        <f t="shared" si="11"/>
        <v>99.847364695336751</v>
      </c>
      <c r="I101" s="50">
        <f t="shared" si="15"/>
        <v>0</v>
      </c>
      <c r="J101" s="50">
        <f t="shared" si="15"/>
        <v>0</v>
      </c>
      <c r="K101" s="50">
        <f t="shared" si="15"/>
        <v>0</v>
      </c>
      <c r="L101" s="50">
        <v>0</v>
      </c>
      <c r="M101" s="44">
        <f t="shared" si="6"/>
        <v>159693700</v>
      </c>
      <c r="N101" s="44">
        <f t="shared" si="7"/>
        <v>119369500</v>
      </c>
      <c r="O101" s="59">
        <f t="shared" si="8"/>
        <v>119187300</v>
      </c>
      <c r="P101" s="80">
        <f t="shared" si="9"/>
        <v>99.847364695336751</v>
      </c>
      <c r="Q101" s="30"/>
    </row>
    <row r="102" spans="1:17" ht="18.75">
      <c r="A102" s="30">
        <f t="shared" si="10"/>
        <v>88</v>
      </c>
      <c r="B102" s="31" t="s">
        <v>180</v>
      </c>
      <c r="C102" s="32" t="s">
        <v>8</v>
      </c>
      <c r="D102" s="33" t="s">
        <v>181</v>
      </c>
      <c r="E102" s="50">
        <f>E103</f>
        <v>23200700</v>
      </c>
      <c r="F102" s="50">
        <f t="shared" ref="F102:K102" si="16">F103</f>
        <v>17400600</v>
      </c>
      <c r="G102" s="50">
        <f t="shared" si="16"/>
        <v>17400600</v>
      </c>
      <c r="H102" s="50">
        <f t="shared" si="11"/>
        <v>100</v>
      </c>
      <c r="I102" s="50">
        <f t="shared" si="16"/>
        <v>0</v>
      </c>
      <c r="J102" s="50">
        <f t="shared" si="16"/>
        <v>0</v>
      </c>
      <c r="K102" s="50">
        <f t="shared" si="16"/>
        <v>0</v>
      </c>
      <c r="L102" s="50">
        <v>0</v>
      </c>
      <c r="M102" s="44">
        <f t="shared" si="6"/>
        <v>23200700</v>
      </c>
      <c r="N102" s="44">
        <f t="shared" si="7"/>
        <v>17400600</v>
      </c>
      <c r="O102" s="59">
        <f t="shared" si="8"/>
        <v>17400600</v>
      </c>
      <c r="P102" s="80">
        <f t="shared" si="9"/>
        <v>100</v>
      </c>
      <c r="Q102" s="30"/>
    </row>
    <row r="103" spans="1:17" ht="18.75">
      <c r="A103" s="30">
        <f t="shared" si="10"/>
        <v>89</v>
      </c>
      <c r="B103" s="31" t="s">
        <v>182</v>
      </c>
      <c r="C103" s="32" t="s">
        <v>8</v>
      </c>
      <c r="D103" s="33" t="s">
        <v>183</v>
      </c>
      <c r="E103" s="44">
        <v>23200700</v>
      </c>
      <c r="F103" s="67">
        <v>17400600</v>
      </c>
      <c r="G103" s="44">
        <v>17400600</v>
      </c>
      <c r="H103" s="50">
        <f t="shared" si="11"/>
        <v>100</v>
      </c>
      <c r="I103" s="44">
        <v>0</v>
      </c>
      <c r="J103" s="44">
        <v>0</v>
      </c>
      <c r="K103" s="44">
        <v>0</v>
      </c>
      <c r="L103" s="50">
        <v>0</v>
      </c>
      <c r="M103" s="44">
        <f t="shared" si="6"/>
        <v>23200700</v>
      </c>
      <c r="N103" s="44">
        <f t="shared" si="7"/>
        <v>17400600</v>
      </c>
      <c r="O103" s="59">
        <f t="shared" si="8"/>
        <v>17400600</v>
      </c>
      <c r="P103" s="80">
        <f t="shared" si="9"/>
        <v>100</v>
      </c>
      <c r="Q103" s="30"/>
    </row>
    <row r="104" spans="1:17" ht="32.25">
      <c r="A104" s="30">
        <f t="shared" si="10"/>
        <v>90</v>
      </c>
      <c r="B104" s="31" t="s">
        <v>184</v>
      </c>
      <c r="C104" s="32" t="s">
        <v>8</v>
      </c>
      <c r="D104" s="33" t="s">
        <v>185</v>
      </c>
      <c r="E104" s="50">
        <f>E107+E108+E109+E106+E105</f>
        <v>136493000</v>
      </c>
      <c r="F104" s="50">
        <f>F107+F108+F109+F106+F105</f>
        <v>101968900</v>
      </c>
      <c r="G104" s="50">
        <f>G107+G108+G109+G106+G105</f>
        <v>101786700</v>
      </c>
      <c r="H104" s="50">
        <f t="shared" si="11"/>
        <v>99.821318068548351</v>
      </c>
      <c r="I104" s="50">
        <f>I107+I108+I109+I106</f>
        <v>0</v>
      </c>
      <c r="J104" s="50">
        <f>J107+J108+J109+J106</f>
        <v>0</v>
      </c>
      <c r="K104" s="50">
        <f>K107+K108+K109+K106</f>
        <v>0</v>
      </c>
      <c r="L104" s="50">
        <v>0</v>
      </c>
      <c r="M104" s="44">
        <f t="shared" si="6"/>
        <v>136493000</v>
      </c>
      <c r="N104" s="44">
        <f t="shared" si="7"/>
        <v>101968900</v>
      </c>
      <c r="O104" s="59">
        <f t="shared" si="8"/>
        <v>101786700</v>
      </c>
      <c r="P104" s="80">
        <f t="shared" si="9"/>
        <v>99.821318068548351</v>
      </c>
      <c r="Q104" s="30"/>
    </row>
    <row r="105" spans="1:17" ht="48">
      <c r="A105" s="30"/>
      <c r="B105" s="31" t="s">
        <v>525</v>
      </c>
      <c r="C105" s="32"/>
      <c r="D105" s="33" t="s">
        <v>524</v>
      </c>
      <c r="E105" s="69">
        <v>882000</v>
      </c>
      <c r="F105" s="50">
        <v>0</v>
      </c>
      <c r="G105" s="69">
        <v>0</v>
      </c>
      <c r="H105" s="50">
        <v>0</v>
      </c>
      <c r="I105" s="50">
        <v>0</v>
      </c>
      <c r="J105" s="50">
        <v>0</v>
      </c>
      <c r="K105" s="69">
        <v>0</v>
      </c>
      <c r="L105" s="50">
        <v>0</v>
      </c>
      <c r="M105" s="44">
        <f t="shared" si="6"/>
        <v>882000</v>
      </c>
      <c r="N105" s="44">
        <f t="shared" si="7"/>
        <v>0</v>
      </c>
      <c r="O105" s="59">
        <f t="shared" si="8"/>
        <v>0</v>
      </c>
      <c r="P105" s="80">
        <v>0</v>
      </c>
      <c r="Q105" s="30"/>
    </row>
    <row r="106" spans="1:17" ht="48">
      <c r="A106" s="30">
        <f>A104+1</f>
        <v>91</v>
      </c>
      <c r="B106" s="31" t="s">
        <v>186</v>
      </c>
      <c r="C106" s="32" t="s">
        <v>8</v>
      </c>
      <c r="D106" s="33" t="s">
        <v>187</v>
      </c>
      <c r="E106" s="44">
        <v>16418300</v>
      </c>
      <c r="F106" s="67">
        <v>10944000</v>
      </c>
      <c r="G106" s="44">
        <v>10944000</v>
      </c>
      <c r="H106" s="50">
        <f t="shared" si="11"/>
        <v>100</v>
      </c>
      <c r="I106" s="68">
        <v>0</v>
      </c>
      <c r="J106" s="68">
        <v>0</v>
      </c>
      <c r="K106" s="44">
        <v>0</v>
      </c>
      <c r="L106" s="50">
        <v>0</v>
      </c>
      <c r="M106" s="44">
        <f t="shared" si="6"/>
        <v>16418300</v>
      </c>
      <c r="N106" s="44">
        <f t="shared" si="7"/>
        <v>10944000</v>
      </c>
      <c r="O106" s="59">
        <f t="shared" si="8"/>
        <v>10944000</v>
      </c>
      <c r="P106" s="80">
        <f t="shared" si="9"/>
        <v>100</v>
      </c>
      <c r="Q106" s="30"/>
    </row>
    <row r="107" spans="1:17" ht="32.25">
      <c r="A107" s="30">
        <f t="shared" si="10"/>
        <v>92</v>
      </c>
      <c r="B107" s="31" t="s">
        <v>188</v>
      </c>
      <c r="C107" s="32" t="s">
        <v>8</v>
      </c>
      <c r="D107" s="33" t="s">
        <v>189</v>
      </c>
      <c r="E107" s="44">
        <v>95334100</v>
      </c>
      <c r="F107" s="67">
        <v>73228900</v>
      </c>
      <c r="G107" s="44">
        <v>73228900</v>
      </c>
      <c r="H107" s="50">
        <f t="shared" si="11"/>
        <v>100</v>
      </c>
      <c r="I107" s="44">
        <v>0</v>
      </c>
      <c r="J107" s="44">
        <v>0</v>
      </c>
      <c r="K107" s="44">
        <v>0</v>
      </c>
      <c r="L107" s="50">
        <v>0</v>
      </c>
      <c r="M107" s="44">
        <f t="shared" si="6"/>
        <v>95334100</v>
      </c>
      <c r="N107" s="44">
        <f t="shared" si="7"/>
        <v>73228900</v>
      </c>
      <c r="O107" s="59">
        <f t="shared" si="8"/>
        <v>73228900</v>
      </c>
      <c r="P107" s="80">
        <f t="shared" si="9"/>
        <v>100</v>
      </c>
      <c r="Q107" s="30"/>
    </row>
    <row r="108" spans="1:17" ht="32.25">
      <c r="A108" s="30">
        <f t="shared" si="10"/>
        <v>93</v>
      </c>
      <c r="B108" s="31" t="s">
        <v>190</v>
      </c>
      <c r="C108" s="32" t="s">
        <v>8</v>
      </c>
      <c r="D108" s="33" t="s">
        <v>191</v>
      </c>
      <c r="E108" s="44">
        <v>22063600</v>
      </c>
      <c r="F108" s="67">
        <v>16547800</v>
      </c>
      <c r="G108" s="44">
        <v>16547800</v>
      </c>
      <c r="H108" s="50">
        <f t="shared" si="11"/>
        <v>100</v>
      </c>
      <c r="I108" s="44">
        <v>0</v>
      </c>
      <c r="J108" s="44">
        <v>0</v>
      </c>
      <c r="K108" s="44">
        <v>0</v>
      </c>
      <c r="L108" s="50">
        <v>0</v>
      </c>
      <c r="M108" s="44">
        <f t="shared" si="6"/>
        <v>22063600</v>
      </c>
      <c r="N108" s="44">
        <f t="shared" si="7"/>
        <v>16547800</v>
      </c>
      <c r="O108" s="59">
        <f t="shared" si="8"/>
        <v>16547800</v>
      </c>
      <c r="P108" s="80">
        <f t="shared" si="9"/>
        <v>100</v>
      </c>
      <c r="Q108" s="30"/>
    </row>
    <row r="109" spans="1:17" ht="48">
      <c r="A109" s="30">
        <f t="shared" si="10"/>
        <v>94</v>
      </c>
      <c r="B109" s="31" t="s">
        <v>192</v>
      </c>
      <c r="C109" s="32" t="s">
        <v>8</v>
      </c>
      <c r="D109" s="33" t="s">
        <v>193</v>
      </c>
      <c r="E109" s="44">
        <v>1795000</v>
      </c>
      <c r="F109" s="67">
        <v>1248200</v>
      </c>
      <c r="G109" s="44">
        <v>1066000</v>
      </c>
      <c r="H109" s="50">
        <f t="shared" si="11"/>
        <v>85.402980291619926</v>
      </c>
      <c r="I109" s="44">
        <v>0</v>
      </c>
      <c r="J109" s="44">
        <v>0</v>
      </c>
      <c r="K109" s="44">
        <v>0</v>
      </c>
      <c r="L109" s="50">
        <v>0</v>
      </c>
      <c r="M109" s="44">
        <f t="shared" si="6"/>
        <v>1795000</v>
      </c>
      <c r="N109" s="44">
        <f t="shared" si="7"/>
        <v>1248200</v>
      </c>
      <c r="O109" s="59">
        <f t="shared" si="8"/>
        <v>1066000</v>
      </c>
      <c r="P109" s="80">
        <f t="shared" si="9"/>
        <v>85.402980291619926</v>
      </c>
      <c r="Q109" s="30"/>
    </row>
    <row r="110" spans="1:17" ht="32.25">
      <c r="A110" s="30">
        <f t="shared" si="10"/>
        <v>95</v>
      </c>
      <c r="B110" s="31" t="s">
        <v>194</v>
      </c>
      <c r="C110" s="32" t="s">
        <v>8</v>
      </c>
      <c r="D110" s="33" t="s">
        <v>195</v>
      </c>
      <c r="E110" s="50">
        <f>E101+E99</f>
        <v>247257600</v>
      </c>
      <c r="F110" s="50">
        <f t="shared" ref="F110:K110" si="17">F101+F99</f>
        <v>187936713</v>
      </c>
      <c r="G110" s="50">
        <f t="shared" si="17"/>
        <v>188982432.00999999</v>
      </c>
      <c r="H110" s="50">
        <f t="shared" si="11"/>
        <v>100.55642082555738</v>
      </c>
      <c r="I110" s="50">
        <f t="shared" si="17"/>
        <v>5010537</v>
      </c>
      <c r="J110" s="50">
        <f t="shared" si="17"/>
        <v>4096508</v>
      </c>
      <c r="K110" s="50">
        <f t="shared" si="17"/>
        <v>7784023.3399999999</v>
      </c>
      <c r="L110" s="50">
        <v>0</v>
      </c>
      <c r="M110" s="44">
        <f t="shared" si="6"/>
        <v>252268137</v>
      </c>
      <c r="N110" s="44">
        <f t="shared" si="7"/>
        <v>192033221</v>
      </c>
      <c r="O110" s="59">
        <f t="shared" si="8"/>
        <v>196766455.34999999</v>
      </c>
      <c r="P110" s="80">
        <f t="shared" si="9"/>
        <v>102.46479974941418</v>
      </c>
      <c r="Q110" s="30"/>
    </row>
    <row r="111" spans="1:17" ht="32.25">
      <c r="A111" s="30">
        <f t="shared" si="10"/>
        <v>96</v>
      </c>
      <c r="B111" s="31" t="s">
        <v>196</v>
      </c>
      <c r="C111" s="32" t="s">
        <v>8</v>
      </c>
      <c r="D111" s="33" t="s">
        <v>197</v>
      </c>
      <c r="E111" s="50">
        <f>E112</f>
        <v>14763798</v>
      </c>
      <c r="F111" s="50">
        <f t="shared" ref="F111:K111" si="18">F112</f>
        <v>11058300</v>
      </c>
      <c r="G111" s="50">
        <f t="shared" si="18"/>
        <v>11058300</v>
      </c>
      <c r="H111" s="50">
        <f t="shared" si="11"/>
        <v>100</v>
      </c>
      <c r="I111" s="50">
        <f t="shared" si="18"/>
        <v>0</v>
      </c>
      <c r="J111" s="50">
        <f t="shared" si="18"/>
        <v>0</v>
      </c>
      <c r="K111" s="50">
        <f t="shared" si="18"/>
        <v>0</v>
      </c>
      <c r="L111" s="50">
        <v>0</v>
      </c>
      <c r="M111" s="44">
        <f t="shared" si="6"/>
        <v>14763798</v>
      </c>
      <c r="N111" s="44">
        <f t="shared" si="7"/>
        <v>11058300</v>
      </c>
      <c r="O111" s="59">
        <f t="shared" si="8"/>
        <v>11058300</v>
      </c>
      <c r="P111" s="80">
        <f t="shared" si="9"/>
        <v>100</v>
      </c>
      <c r="Q111" s="30"/>
    </row>
    <row r="112" spans="1:17" ht="79.5">
      <c r="A112" s="30">
        <f t="shared" si="10"/>
        <v>97</v>
      </c>
      <c r="B112" s="31" t="s">
        <v>198</v>
      </c>
      <c r="C112" s="32" t="s">
        <v>8</v>
      </c>
      <c r="D112" s="33" t="s">
        <v>199</v>
      </c>
      <c r="E112" s="44">
        <v>14763798</v>
      </c>
      <c r="F112" s="67">
        <v>11058300</v>
      </c>
      <c r="G112" s="44">
        <v>11058300</v>
      </c>
      <c r="H112" s="50">
        <f t="shared" si="11"/>
        <v>100</v>
      </c>
      <c r="I112" s="44">
        <v>0</v>
      </c>
      <c r="J112" s="44">
        <v>0</v>
      </c>
      <c r="K112" s="44">
        <v>0</v>
      </c>
      <c r="L112" s="50">
        <v>0</v>
      </c>
      <c r="M112" s="44">
        <f t="shared" si="6"/>
        <v>14763798</v>
      </c>
      <c r="N112" s="44">
        <f t="shared" si="7"/>
        <v>11058300</v>
      </c>
      <c r="O112" s="59">
        <f t="shared" si="8"/>
        <v>11058300</v>
      </c>
      <c r="P112" s="80">
        <f t="shared" si="9"/>
        <v>100</v>
      </c>
      <c r="Q112" s="30"/>
    </row>
    <row r="113" spans="1:17" ht="32.25">
      <c r="A113" s="30">
        <f t="shared" si="10"/>
        <v>98</v>
      </c>
      <c r="B113" s="31" t="s">
        <v>200</v>
      </c>
      <c r="C113" s="32" t="s">
        <v>8</v>
      </c>
      <c r="D113" s="33" t="s">
        <v>201</v>
      </c>
      <c r="E113" s="50">
        <f>E116+E118+E120+E122+E115+E114+E117+E119+E121+E123</f>
        <v>14949872</v>
      </c>
      <c r="F113" s="50">
        <f>F116+F118+F120+F122+F115+F114+F117+F119+F121+F123</f>
        <v>12615229</v>
      </c>
      <c r="G113" s="50">
        <f>G116+G118+G120+G122+G115+G114+G117+G119+G121+G123</f>
        <v>12585493</v>
      </c>
      <c r="H113" s="50">
        <f t="shared" si="11"/>
        <v>99.764284897246029</v>
      </c>
      <c r="I113" s="50">
        <f>I116+I118+I120+I122+I115+I114+I117+I119+I121</f>
        <v>2976000</v>
      </c>
      <c r="J113" s="50">
        <f>J116+J118+J120+J122+J115+J114+J117+J119+J121</f>
        <v>2941000</v>
      </c>
      <c r="K113" s="50">
        <f>K116+K118+K120+K122+K115+K114+K117+K119+K121</f>
        <v>2920624</v>
      </c>
      <c r="L113" s="50">
        <f>K113/J113%</f>
        <v>99.307174430465821</v>
      </c>
      <c r="M113" s="44">
        <f t="shared" si="6"/>
        <v>17925872</v>
      </c>
      <c r="N113" s="44">
        <f t="shared" si="7"/>
        <v>15556229</v>
      </c>
      <c r="O113" s="59">
        <f t="shared" si="8"/>
        <v>15506117</v>
      </c>
      <c r="P113" s="80">
        <f t="shared" si="9"/>
        <v>99.677865374699735</v>
      </c>
      <c r="Q113" s="30"/>
    </row>
    <row r="114" spans="1:17" ht="48">
      <c r="A114" s="30">
        <f t="shared" si="10"/>
        <v>99</v>
      </c>
      <c r="B114" s="31" t="s">
        <v>202</v>
      </c>
      <c r="C114" s="32" t="s">
        <v>8</v>
      </c>
      <c r="D114" s="33" t="s">
        <v>203</v>
      </c>
      <c r="E114" s="44">
        <v>1040760</v>
      </c>
      <c r="F114" s="67">
        <v>810497</v>
      </c>
      <c r="G114" s="44">
        <v>810497</v>
      </c>
      <c r="H114" s="50">
        <f t="shared" si="11"/>
        <v>100</v>
      </c>
      <c r="I114" s="44">
        <v>0</v>
      </c>
      <c r="J114" s="44">
        <v>0</v>
      </c>
      <c r="K114" s="44">
        <v>0</v>
      </c>
      <c r="L114" s="50">
        <v>0</v>
      </c>
      <c r="M114" s="44">
        <f t="shared" si="6"/>
        <v>1040760</v>
      </c>
      <c r="N114" s="44">
        <f t="shared" si="7"/>
        <v>810497</v>
      </c>
      <c r="O114" s="59">
        <f t="shared" si="8"/>
        <v>810497</v>
      </c>
      <c r="P114" s="80">
        <f t="shared" si="9"/>
        <v>100</v>
      </c>
      <c r="Q114" s="30"/>
    </row>
    <row r="115" spans="1:17" ht="48">
      <c r="A115" s="30">
        <f t="shared" si="10"/>
        <v>100</v>
      </c>
      <c r="B115" s="31" t="s">
        <v>204</v>
      </c>
      <c r="C115" s="32" t="s">
        <v>8</v>
      </c>
      <c r="D115" s="33" t="s">
        <v>205</v>
      </c>
      <c r="E115" s="44">
        <v>2037860</v>
      </c>
      <c r="F115" s="67">
        <v>2037860</v>
      </c>
      <c r="G115" s="44">
        <v>2037860</v>
      </c>
      <c r="H115" s="50">
        <f t="shared" si="11"/>
        <v>100.00000000000001</v>
      </c>
      <c r="I115" s="44">
        <v>0</v>
      </c>
      <c r="J115" s="44">
        <v>0</v>
      </c>
      <c r="K115" s="44">
        <v>0</v>
      </c>
      <c r="L115" s="50">
        <v>0</v>
      </c>
      <c r="M115" s="44">
        <f t="shared" si="6"/>
        <v>2037860</v>
      </c>
      <c r="N115" s="44">
        <f t="shared" si="7"/>
        <v>2037860</v>
      </c>
      <c r="O115" s="59">
        <f t="shared" si="8"/>
        <v>2037860</v>
      </c>
      <c r="P115" s="80">
        <f t="shared" si="9"/>
        <v>100.00000000000001</v>
      </c>
      <c r="Q115" s="30"/>
    </row>
    <row r="116" spans="1:17" ht="63.75">
      <c r="A116" s="30">
        <f t="shared" si="10"/>
        <v>101</v>
      </c>
      <c r="B116" s="31" t="s">
        <v>206</v>
      </c>
      <c r="C116" s="32" t="s">
        <v>8</v>
      </c>
      <c r="D116" s="33" t="s">
        <v>207</v>
      </c>
      <c r="E116" s="44">
        <v>720800</v>
      </c>
      <c r="F116" s="67">
        <v>544578</v>
      </c>
      <c r="G116" s="44">
        <v>544578</v>
      </c>
      <c r="H116" s="50">
        <f t="shared" si="11"/>
        <v>100</v>
      </c>
      <c r="I116" s="44">
        <v>0</v>
      </c>
      <c r="J116" s="44">
        <v>0</v>
      </c>
      <c r="K116" s="44">
        <v>0</v>
      </c>
      <c r="L116" s="50">
        <v>0</v>
      </c>
      <c r="M116" s="44">
        <f t="shared" si="6"/>
        <v>720800</v>
      </c>
      <c r="N116" s="44">
        <f t="shared" si="7"/>
        <v>544578</v>
      </c>
      <c r="O116" s="59">
        <f t="shared" si="8"/>
        <v>544578</v>
      </c>
      <c r="P116" s="80">
        <f t="shared" si="9"/>
        <v>100</v>
      </c>
      <c r="Q116" s="30"/>
    </row>
    <row r="117" spans="1:17" ht="63.75">
      <c r="A117" s="30">
        <f t="shared" si="10"/>
        <v>102</v>
      </c>
      <c r="B117" s="31" t="s">
        <v>208</v>
      </c>
      <c r="C117" s="32" t="s">
        <v>8</v>
      </c>
      <c r="D117" s="33" t="s">
        <v>209</v>
      </c>
      <c r="E117" s="44">
        <v>1415310</v>
      </c>
      <c r="F117" s="67">
        <v>1415310</v>
      </c>
      <c r="G117" s="44">
        <v>1415310</v>
      </c>
      <c r="H117" s="50">
        <f t="shared" si="11"/>
        <v>100</v>
      </c>
      <c r="I117" s="44">
        <v>0</v>
      </c>
      <c r="J117" s="44">
        <v>0</v>
      </c>
      <c r="K117" s="44">
        <v>0</v>
      </c>
      <c r="L117" s="50">
        <v>0</v>
      </c>
      <c r="M117" s="44">
        <f t="shared" si="6"/>
        <v>1415310</v>
      </c>
      <c r="N117" s="44">
        <f t="shared" si="7"/>
        <v>1415310</v>
      </c>
      <c r="O117" s="59">
        <f t="shared" si="8"/>
        <v>1415310</v>
      </c>
      <c r="P117" s="80">
        <f t="shared" si="9"/>
        <v>100</v>
      </c>
      <c r="Q117" s="30"/>
    </row>
    <row r="118" spans="1:17" ht="48">
      <c r="A118" s="30">
        <f t="shared" si="10"/>
        <v>103</v>
      </c>
      <c r="B118" s="31" t="s">
        <v>210</v>
      </c>
      <c r="C118" s="32" t="s">
        <v>8</v>
      </c>
      <c r="D118" s="33" t="s">
        <v>211</v>
      </c>
      <c r="E118" s="44">
        <v>5496400</v>
      </c>
      <c r="F118" s="67">
        <v>4122415</v>
      </c>
      <c r="G118" s="44">
        <v>4122415</v>
      </c>
      <c r="H118" s="50">
        <f t="shared" si="11"/>
        <v>100</v>
      </c>
      <c r="I118" s="44">
        <v>0</v>
      </c>
      <c r="J118" s="44">
        <v>0</v>
      </c>
      <c r="K118" s="44">
        <v>0</v>
      </c>
      <c r="L118" s="50">
        <v>0</v>
      </c>
      <c r="M118" s="44">
        <f t="shared" si="6"/>
        <v>5496400</v>
      </c>
      <c r="N118" s="44">
        <f t="shared" si="7"/>
        <v>4122415</v>
      </c>
      <c r="O118" s="59">
        <f t="shared" si="8"/>
        <v>4122415</v>
      </c>
      <c r="P118" s="80">
        <f t="shared" si="9"/>
        <v>100</v>
      </c>
      <c r="Q118" s="30"/>
    </row>
    <row r="119" spans="1:17" ht="48">
      <c r="A119" s="30">
        <f t="shared" si="10"/>
        <v>104</v>
      </c>
      <c r="B119" s="31" t="s">
        <v>212</v>
      </c>
      <c r="C119" s="32" t="s">
        <v>8</v>
      </c>
      <c r="D119" s="33" t="s">
        <v>213</v>
      </c>
      <c r="E119" s="44">
        <v>107200</v>
      </c>
      <c r="F119" s="67">
        <v>107200</v>
      </c>
      <c r="G119" s="44">
        <v>107200</v>
      </c>
      <c r="H119" s="50">
        <f t="shared" si="11"/>
        <v>100</v>
      </c>
      <c r="I119" s="44">
        <v>0</v>
      </c>
      <c r="J119" s="44">
        <v>0</v>
      </c>
      <c r="K119" s="44">
        <v>0</v>
      </c>
      <c r="L119" s="50">
        <v>0</v>
      </c>
      <c r="M119" s="44">
        <f t="shared" si="6"/>
        <v>107200</v>
      </c>
      <c r="N119" s="44">
        <f t="shared" si="7"/>
        <v>107200</v>
      </c>
      <c r="O119" s="59">
        <f t="shared" si="8"/>
        <v>107200</v>
      </c>
      <c r="P119" s="80">
        <f t="shared" si="9"/>
        <v>100</v>
      </c>
      <c r="Q119" s="30"/>
    </row>
    <row r="120" spans="1:17" ht="63.75">
      <c r="A120" s="30">
        <f t="shared" si="10"/>
        <v>105</v>
      </c>
      <c r="B120" s="31" t="s">
        <v>214</v>
      </c>
      <c r="C120" s="32" t="s">
        <v>8</v>
      </c>
      <c r="D120" s="33" t="s">
        <v>215</v>
      </c>
      <c r="E120" s="44">
        <v>233300</v>
      </c>
      <c r="F120" s="67">
        <v>233300</v>
      </c>
      <c r="G120" s="44">
        <v>233300</v>
      </c>
      <c r="H120" s="50">
        <f t="shared" si="11"/>
        <v>100</v>
      </c>
      <c r="I120" s="44">
        <v>0</v>
      </c>
      <c r="J120" s="44">
        <v>0</v>
      </c>
      <c r="K120" s="44">
        <v>0</v>
      </c>
      <c r="L120" s="50">
        <v>0</v>
      </c>
      <c r="M120" s="44">
        <f t="shared" si="6"/>
        <v>233300</v>
      </c>
      <c r="N120" s="44">
        <f t="shared" si="7"/>
        <v>233300</v>
      </c>
      <c r="O120" s="59">
        <f t="shared" si="8"/>
        <v>233300</v>
      </c>
      <c r="P120" s="80">
        <f t="shared" si="9"/>
        <v>100</v>
      </c>
      <c r="Q120" s="30"/>
    </row>
    <row r="121" spans="1:17" ht="32.25">
      <c r="A121" s="30"/>
      <c r="B121" s="55" t="s">
        <v>523</v>
      </c>
      <c r="C121" s="56"/>
      <c r="D121" s="57" t="s">
        <v>522</v>
      </c>
      <c r="E121" s="58"/>
      <c r="F121" s="76"/>
      <c r="G121" s="58"/>
      <c r="H121" s="82">
        <v>0</v>
      </c>
      <c r="I121" s="58">
        <v>500000</v>
      </c>
      <c r="J121" s="58">
        <v>500000</v>
      </c>
      <c r="K121" s="58">
        <v>500000</v>
      </c>
      <c r="L121" s="82">
        <f>K121/J121%</f>
        <v>100</v>
      </c>
      <c r="M121" s="44">
        <f t="shared" si="6"/>
        <v>500000</v>
      </c>
      <c r="N121" s="44">
        <f t="shared" si="7"/>
        <v>500000</v>
      </c>
      <c r="O121" s="59">
        <f t="shared" si="8"/>
        <v>500000</v>
      </c>
      <c r="P121" s="80">
        <f t="shared" si="9"/>
        <v>100</v>
      </c>
      <c r="Q121" s="30"/>
    </row>
    <row r="122" spans="1:17" ht="18.75">
      <c r="A122" s="30">
        <f>A120+1</f>
        <v>106</v>
      </c>
      <c r="B122" s="71" t="s">
        <v>216</v>
      </c>
      <c r="C122" s="72" t="s">
        <v>8</v>
      </c>
      <c r="D122" s="73" t="s">
        <v>217</v>
      </c>
      <c r="E122" s="75">
        <v>1531014</v>
      </c>
      <c r="F122" s="67">
        <v>1243631</v>
      </c>
      <c r="G122" s="75">
        <v>1213895</v>
      </c>
      <c r="H122" s="50">
        <f t="shared" si="11"/>
        <v>97.60893705608818</v>
      </c>
      <c r="I122" s="75">
        <v>2476000</v>
      </c>
      <c r="J122" s="75">
        <v>2441000</v>
      </c>
      <c r="K122" s="75">
        <v>2420624</v>
      </c>
      <c r="L122" s="50">
        <f>K122/J122%</f>
        <v>99.165260139287184</v>
      </c>
      <c r="M122" s="44">
        <f t="shared" si="6"/>
        <v>4007014</v>
      </c>
      <c r="N122" s="44">
        <f t="shared" si="7"/>
        <v>3684631</v>
      </c>
      <c r="O122" s="59">
        <f t="shared" si="8"/>
        <v>3634519</v>
      </c>
      <c r="P122" s="80">
        <f t="shared" si="9"/>
        <v>98.639972360868711</v>
      </c>
      <c r="Q122" s="30"/>
    </row>
    <row r="123" spans="1:17" ht="63.75">
      <c r="A123" s="30"/>
      <c r="B123" s="71" t="s">
        <v>527</v>
      </c>
      <c r="C123" s="72"/>
      <c r="D123" s="73" t="s">
        <v>526</v>
      </c>
      <c r="E123" s="75">
        <v>2367228</v>
      </c>
      <c r="F123" s="67">
        <v>2100438</v>
      </c>
      <c r="G123" s="75">
        <v>2100438</v>
      </c>
      <c r="H123" s="50">
        <f t="shared" si="11"/>
        <v>100</v>
      </c>
      <c r="I123" s="75">
        <v>0</v>
      </c>
      <c r="J123" s="75">
        <v>0</v>
      </c>
      <c r="K123" s="75">
        <v>0</v>
      </c>
      <c r="L123" s="50">
        <v>0</v>
      </c>
      <c r="M123" s="44">
        <f t="shared" si="6"/>
        <v>2367228</v>
      </c>
      <c r="N123" s="44">
        <f t="shared" si="7"/>
        <v>2100438</v>
      </c>
      <c r="O123" s="59">
        <f t="shared" si="8"/>
        <v>2100438</v>
      </c>
      <c r="P123" s="80">
        <f t="shared" si="9"/>
        <v>100</v>
      </c>
      <c r="Q123" s="30"/>
    </row>
    <row r="124" spans="1:17" ht="19.5" thickBot="1">
      <c r="A124" s="30">
        <f>A122+1</f>
        <v>107</v>
      </c>
      <c r="B124" s="83" t="s">
        <v>218</v>
      </c>
      <c r="C124" s="84" t="s">
        <v>8</v>
      </c>
      <c r="D124" s="85" t="s">
        <v>219</v>
      </c>
      <c r="E124" s="86">
        <f>E110+E111+E113</f>
        <v>276971270</v>
      </c>
      <c r="F124" s="86">
        <f t="shared" ref="F124:K124" si="19">F110+F111+F113</f>
        <v>211610242</v>
      </c>
      <c r="G124" s="86">
        <f t="shared" si="19"/>
        <v>212626225.00999999</v>
      </c>
      <c r="H124" s="70">
        <f t="shared" si="11"/>
        <v>100.48011996035618</v>
      </c>
      <c r="I124" s="86">
        <f t="shared" si="19"/>
        <v>7986537</v>
      </c>
      <c r="J124" s="86">
        <f t="shared" si="19"/>
        <v>7037508</v>
      </c>
      <c r="K124" s="86">
        <f t="shared" si="19"/>
        <v>10704647.34</v>
      </c>
      <c r="L124" s="86">
        <f>K124/J124%</f>
        <v>152.10849266530141</v>
      </c>
      <c r="M124" s="77">
        <f t="shared" si="6"/>
        <v>284957807</v>
      </c>
      <c r="N124" s="77">
        <f t="shared" si="7"/>
        <v>218647750</v>
      </c>
      <c r="O124" s="81">
        <f t="shared" si="8"/>
        <v>223330872.34999999</v>
      </c>
      <c r="P124" s="79">
        <f t="shared" si="9"/>
        <v>102.14185709663145</v>
      </c>
      <c r="Q124" s="78"/>
    </row>
    <row r="125" spans="1:17" ht="18.75">
      <c r="A125" s="30">
        <f t="shared" si="10"/>
        <v>108</v>
      </c>
      <c r="B125" s="63" t="s">
        <v>220</v>
      </c>
      <c r="C125" s="64" t="s">
        <v>8</v>
      </c>
      <c r="D125" s="65" t="s">
        <v>221</v>
      </c>
      <c r="E125" s="74">
        <f>E126+E127+E128</f>
        <v>20257347</v>
      </c>
      <c r="F125" s="74">
        <f t="shared" ref="F125:K125" si="20">F126+F127+F128</f>
        <v>14780802</v>
      </c>
      <c r="G125" s="74">
        <f t="shared" si="20"/>
        <v>14747799.629999999</v>
      </c>
      <c r="H125" s="70">
        <f t="shared" si="11"/>
        <v>99.776721384942448</v>
      </c>
      <c r="I125" s="74">
        <f t="shared" si="20"/>
        <v>120000</v>
      </c>
      <c r="J125" s="74">
        <f t="shared" si="20"/>
        <v>102167</v>
      </c>
      <c r="K125" s="74">
        <f t="shared" si="20"/>
        <v>254112.76</v>
      </c>
      <c r="L125" s="70">
        <f>K125/J125%</f>
        <v>248.72293401979115</v>
      </c>
      <c r="M125" s="77">
        <f t="shared" si="6"/>
        <v>20377347</v>
      </c>
      <c r="N125" s="77">
        <f t="shared" si="7"/>
        <v>14882969</v>
      </c>
      <c r="O125" s="81">
        <f t="shared" si="8"/>
        <v>15001912.389999999</v>
      </c>
      <c r="P125" s="79">
        <f t="shared" si="9"/>
        <v>100.79919127695555</v>
      </c>
      <c r="Q125" s="30"/>
    </row>
    <row r="126" spans="1:17" ht="79.5">
      <c r="A126" s="30">
        <f t="shared" si="10"/>
        <v>109</v>
      </c>
      <c r="B126" s="31" t="s">
        <v>222</v>
      </c>
      <c r="C126" s="32" t="s">
        <v>223</v>
      </c>
      <c r="D126" s="33" t="s">
        <v>224</v>
      </c>
      <c r="E126" s="44">
        <v>18717141</v>
      </c>
      <c r="F126" s="44">
        <v>13569142</v>
      </c>
      <c r="G126" s="44">
        <v>13549699.720000001</v>
      </c>
      <c r="H126" s="50">
        <f t="shared" ref="H126:H147" si="21">G126/F126%</f>
        <v>99.856716953805915</v>
      </c>
      <c r="I126" s="44">
        <v>120000</v>
      </c>
      <c r="J126" s="44">
        <v>102167</v>
      </c>
      <c r="K126" s="44">
        <v>227097.19</v>
      </c>
      <c r="L126" s="50">
        <f>K126/J126%</f>
        <v>222.28037428915405</v>
      </c>
      <c r="M126" s="44">
        <f t="shared" si="6"/>
        <v>18837141</v>
      </c>
      <c r="N126" s="44">
        <f t="shared" si="7"/>
        <v>13671309</v>
      </c>
      <c r="O126" s="59">
        <f t="shared" si="8"/>
        <v>13776796.91</v>
      </c>
      <c r="P126" s="80">
        <f t="shared" si="9"/>
        <v>100.77160065652821</v>
      </c>
      <c r="Q126" s="30"/>
    </row>
    <row r="127" spans="1:17" ht="48">
      <c r="A127" s="30">
        <f t="shared" si="10"/>
        <v>110</v>
      </c>
      <c r="B127" s="31" t="s">
        <v>225</v>
      </c>
      <c r="C127" s="32" t="s">
        <v>223</v>
      </c>
      <c r="D127" s="33" t="s">
        <v>226</v>
      </c>
      <c r="E127" s="44">
        <v>1277692</v>
      </c>
      <c r="F127" s="44">
        <v>995095</v>
      </c>
      <c r="G127" s="44">
        <v>981625.71</v>
      </c>
      <c r="H127" s="50">
        <f t="shared" si="21"/>
        <v>98.646431747722573</v>
      </c>
      <c r="I127" s="44">
        <v>0</v>
      </c>
      <c r="J127" s="44">
        <v>0</v>
      </c>
      <c r="K127" s="44">
        <v>0</v>
      </c>
      <c r="L127" s="50">
        <v>0</v>
      </c>
      <c r="M127" s="44">
        <f t="shared" si="6"/>
        <v>1277692</v>
      </c>
      <c r="N127" s="44">
        <f t="shared" si="7"/>
        <v>995095</v>
      </c>
      <c r="O127" s="59">
        <f t="shared" si="8"/>
        <v>981625.71</v>
      </c>
      <c r="P127" s="80">
        <f t="shared" si="9"/>
        <v>98.646431747722573</v>
      </c>
      <c r="Q127" s="30"/>
    </row>
    <row r="128" spans="1:17" ht="18.75">
      <c r="A128" s="30">
        <f t="shared" si="10"/>
        <v>111</v>
      </c>
      <c r="B128" s="31" t="s">
        <v>227</v>
      </c>
      <c r="C128" s="32" t="s">
        <v>228</v>
      </c>
      <c r="D128" s="33" t="s">
        <v>229</v>
      </c>
      <c r="E128" s="44">
        <v>262514</v>
      </c>
      <c r="F128" s="44">
        <v>216565</v>
      </c>
      <c r="G128" s="44">
        <v>216474.2</v>
      </c>
      <c r="H128" s="50">
        <f t="shared" si="21"/>
        <v>99.958072634082143</v>
      </c>
      <c r="I128" s="44">
        <v>0</v>
      </c>
      <c r="J128" s="44">
        <v>0</v>
      </c>
      <c r="K128" s="44">
        <v>27015.57</v>
      </c>
      <c r="L128" s="50">
        <v>0</v>
      </c>
      <c r="M128" s="44">
        <f t="shared" si="6"/>
        <v>262514</v>
      </c>
      <c r="N128" s="44">
        <f t="shared" si="7"/>
        <v>216565</v>
      </c>
      <c r="O128" s="59">
        <f t="shared" si="8"/>
        <v>243489.77000000002</v>
      </c>
      <c r="P128" s="80">
        <f t="shared" si="9"/>
        <v>112.43265070533097</v>
      </c>
      <c r="Q128" s="30"/>
    </row>
    <row r="129" spans="1:17" ht="18.75">
      <c r="A129" s="87">
        <f t="shared" si="10"/>
        <v>112</v>
      </c>
      <c r="B129" s="60" t="s">
        <v>230</v>
      </c>
      <c r="C129" s="61" t="s">
        <v>8</v>
      </c>
      <c r="D129" s="62" t="s">
        <v>231</v>
      </c>
      <c r="E129" s="77">
        <f>SUM(E130:E135)+E138</f>
        <v>159639918</v>
      </c>
      <c r="F129" s="77">
        <f t="shared" ref="F129:K129" si="22">SUM(F130:F135)+F138</f>
        <v>123909878</v>
      </c>
      <c r="G129" s="77">
        <f t="shared" si="22"/>
        <v>118219563.68000002</v>
      </c>
      <c r="H129" s="49">
        <f t="shared" si="21"/>
        <v>95.407699198929095</v>
      </c>
      <c r="I129" s="77">
        <f t="shared" si="22"/>
        <v>9332192</v>
      </c>
      <c r="J129" s="77">
        <f t="shared" si="22"/>
        <v>8679177</v>
      </c>
      <c r="K129" s="77">
        <f t="shared" si="22"/>
        <v>3011122.01</v>
      </c>
      <c r="L129" s="49">
        <f>K129/J129%</f>
        <v>34.693635237534615</v>
      </c>
      <c r="M129" s="77">
        <f t="shared" si="6"/>
        <v>168972110</v>
      </c>
      <c r="N129" s="77">
        <f t="shared" si="7"/>
        <v>132589055</v>
      </c>
      <c r="O129" s="81">
        <f t="shared" si="8"/>
        <v>121230685.69000003</v>
      </c>
      <c r="P129" s="79">
        <f t="shared" si="9"/>
        <v>91.433403526407233</v>
      </c>
      <c r="Q129" s="30"/>
    </row>
    <row r="130" spans="1:17" ht="18.75">
      <c r="A130" s="30">
        <f t="shared" si="10"/>
        <v>113</v>
      </c>
      <c r="B130" s="31" t="s">
        <v>232</v>
      </c>
      <c r="C130" s="32" t="s">
        <v>233</v>
      </c>
      <c r="D130" s="33" t="s">
        <v>234</v>
      </c>
      <c r="E130" s="44">
        <v>30687627</v>
      </c>
      <c r="F130" s="44">
        <v>22931211</v>
      </c>
      <c r="G130" s="44">
        <v>22815348.84</v>
      </c>
      <c r="H130" s="50">
        <f t="shared" si="21"/>
        <v>99.494740334472525</v>
      </c>
      <c r="I130" s="44">
        <v>1387575</v>
      </c>
      <c r="J130" s="44">
        <v>1112575</v>
      </c>
      <c r="K130" s="44">
        <v>1267048.92</v>
      </c>
      <c r="L130" s="50">
        <f>K130/J130%</f>
        <v>113.88436015549513</v>
      </c>
      <c r="M130" s="44">
        <f t="shared" si="6"/>
        <v>32075202</v>
      </c>
      <c r="N130" s="44">
        <f t="shared" si="7"/>
        <v>24043786</v>
      </c>
      <c r="O130" s="59">
        <f t="shared" si="8"/>
        <v>24082397.759999998</v>
      </c>
      <c r="P130" s="80">
        <f t="shared" si="9"/>
        <v>100.16058935144407</v>
      </c>
      <c r="Q130" s="30"/>
    </row>
    <row r="131" spans="1:17" ht="79.5">
      <c r="A131" s="30">
        <f t="shared" si="10"/>
        <v>114</v>
      </c>
      <c r="B131" s="31" t="s">
        <v>235</v>
      </c>
      <c r="C131" s="32" t="s">
        <v>236</v>
      </c>
      <c r="D131" s="33" t="s">
        <v>237</v>
      </c>
      <c r="E131" s="44">
        <v>119536229</v>
      </c>
      <c r="F131" s="44">
        <v>92832352</v>
      </c>
      <c r="G131" s="44">
        <v>87865752.739999995</v>
      </c>
      <c r="H131" s="50">
        <f t="shared" si="21"/>
        <v>94.649926288628336</v>
      </c>
      <c r="I131" s="44">
        <v>7802762</v>
      </c>
      <c r="J131" s="44">
        <v>7445372</v>
      </c>
      <c r="K131" s="44">
        <v>1389687.04</v>
      </c>
      <c r="L131" s="50">
        <f>K131/J131%</f>
        <v>18.66511223347873</v>
      </c>
      <c r="M131" s="44">
        <f t="shared" si="6"/>
        <v>127338991</v>
      </c>
      <c r="N131" s="44">
        <f t="shared" si="7"/>
        <v>100277724</v>
      </c>
      <c r="O131" s="59">
        <f t="shared" si="8"/>
        <v>89255439.780000001</v>
      </c>
      <c r="P131" s="80">
        <f t="shared" si="9"/>
        <v>89.0082425285201</v>
      </c>
      <c r="Q131" s="30"/>
    </row>
    <row r="132" spans="1:17" ht="48">
      <c r="A132" s="30">
        <f t="shared" si="10"/>
        <v>115</v>
      </c>
      <c r="B132" s="31" t="s">
        <v>238</v>
      </c>
      <c r="C132" s="32" t="s">
        <v>239</v>
      </c>
      <c r="D132" s="33" t="s">
        <v>240</v>
      </c>
      <c r="E132" s="44">
        <v>1338240</v>
      </c>
      <c r="F132" s="44">
        <v>1086664</v>
      </c>
      <c r="G132" s="44">
        <v>1022775.76</v>
      </c>
      <c r="H132" s="50">
        <f t="shared" si="21"/>
        <v>94.120699682698614</v>
      </c>
      <c r="I132" s="44">
        <v>49865</v>
      </c>
      <c r="J132" s="44">
        <v>36240</v>
      </c>
      <c r="K132" s="44">
        <v>37378.6</v>
      </c>
      <c r="L132" s="50">
        <f>K132/J132%</f>
        <v>103.14183222958057</v>
      </c>
      <c r="M132" s="44">
        <f t="shared" si="6"/>
        <v>1388105</v>
      </c>
      <c r="N132" s="44">
        <f t="shared" si="7"/>
        <v>1122904</v>
      </c>
      <c r="O132" s="59">
        <f t="shared" si="8"/>
        <v>1060154.3600000001</v>
      </c>
      <c r="P132" s="80">
        <f t="shared" si="9"/>
        <v>94.411842864572577</v>
      </c>
      <c r="Q132" s="30"/>
    </row>
    <row r="133" spans="1:17" ht="63.75">
      <c r="A133" s="30">
        <f t="shared" si="10"/>
        <v>116</v>
      </c>
      <c r="B133" s="31" t="s">
        <v>241</v>
      </c>
      <c r="C133" s="32" t="s">
        <v>239</v>
      </c>
      <c r="D133" s="33" t="s">
        <v>242</v>
      </c>
      <c r="E133" s="44">
        <v>2268152</v>
      </c>
      <c r="F133" s="44">
        <v>1932165</v>
      </c>
      <c r="G133" s="44">
        <v>1830113.18</v>
      </c>
      <c r="H133" s="50">
        <f t="shared" si="21"/>
        <v>94.718265779578857</v>
      </c>
      <c r="I133" s="44">
        <v>51990</v>
      </c>
      <c r="J133" s="44">
        <v>49990</v>
      </c>
      <c r="K133" s="44">
        <v>61624.81</v>
      </c>
      <c r="L133" s="50">
        <f>K133/J133%</f>
        <v>123.274274854971</v>
      </c>
      <c r="M133" s="44">
        <f t="shared" si="6"/>
        <v>2320142</v>
      </c>
      <c r="N133" s="44">
        <f t="shared" si="7"/>
        <v>1982155</v>
      </c>
      <c r="O133" s="59">
        <f t="shared" si="8"/>
        <v>1891737.99</v>
      </c>
      <c r="P133" s="80">
        <f t="shared" si="9"/>
        <v>95.438449061753502</v>
      </c>
      <c r="Q133" s="30"/>
    </row>
    <row r="134" spans="1:17" ht="32.25">
      <c r="A134" s="30">
        <f t="shared" si="10"/>
        <v>117</v>
      </c>
      <c r="B134" s="31" t="s">
        <v>243</v>
      </c>
      <c r="C134" s="32" t="s">
        <v>244</v>
      </c>
      <c r="D134" s="33" t="s">
        <v>245</v>
      </c>
      <c r="E134" s="44">
        <v>601508</v>
      </c>
      <c r="F134" s="44">
        <v>575928</v>
      </c>
      <c r="G134" s="44">
        <v>532565.48</v>
      </c>
      <c r="H134" s="50">
        <f t="shared" si="21"/>
        <v>92.470843577669427</v>
      </c>
      <c r="I134" s="44">
        <v>0</v>
      </c>
      <c r="J134" s="44">
        <v>0</v>
      </c>
      <c r="K134" s="44">
        <v>0</v>
      </c>
      <c r="L134" s="50">
        <v>0</v>
      </c>
      <c r="M134" s="44">
        <f t="shared" si="6"/>
        <v>601508</v>
      </c>
      <c r="N134" s="44">
        <f t="shared" si="7"/>
        <v>575928</v>
      </c>
      <c r="O134" s="59">
        <f t="shared" si="8"/>
        <v>532565.48</v>
      </c>
      <c r="P134" s="80">
        <f t="shared" si="9"/>
        <v>92.470843577669427</v>
      </c>
      <c r="Q134" s="30"/>
    </row>
    <row r="135" spans="1:17" ht="18.75">
      <c r="A135" s="30">
        <f t="shared" si="10"/>
        <v>118</v>
      </c>
      <c r="B135" s="31" t="s">
        <v>246</v>
      </c>
      <c r="C135" s="32" t="s">
        <v>8</v>
      </c>
      <c r="D135" s="33" t="s">
        <v>247</v>
      </c>
      <c r="E135" s="44">
        <f>E136+E137</f>
        <v>4102907</v>
      </c>
      <c r="F135" s="44">
        <f>F136+F137</f>
        <v>3685166</v>
      </c>
      <c r="G135" s="44">
        <f>G136+G137</f>
        <v>3633163.01</v>
      </c>
      <c r="H135" s="50">
        <f t="shared" si="21"/>
        <v>98.588856241482731</v>
      </c>
      <c r="I135" s="44">
        <f>I136+I137</f>
        <v>20000</v>
      </c>
      <c r="J135" s="44">
        <f>J136+J137</f>
        <v>15000</v>
      </c>
      <c r="K135" s="44">
        <f>K136+K137</f>
        <v>59076.38</v>
      </c>
      <c r="L135" s="50">
        <f>K135/J135%</f>
        <v>393.84253333333334</v>
      </c>
      <c r="M135" s="44">
        <f t="shared" si="6"/>
        <v>4122907</v>
      </c>
      <c r="N135" s="44">
        <f t="shared" si="7"/>
        <v>3700166</v>
      </c>
      <c r="O135" s="59">
        <f t="shared" si="8"/>
        <v>3692239.3899999997</v>
      </c>
      <c r="P135" s="80">
        <f t="shared" si="9"/>
        <v>99.785776908387334</v>
      </c>
      <c r="Q135" s="30"/>
    </row>
    <row r="136" spans="1:17" ht="32.25">
      <c r="A136" s="30">
        <f t="shared" si="10"/>
        <v>119</v>
      </c>
      <c r="B136" s="31" t="s">
        <v>248</v>
      </c>
      <c r="C136" s="32" t="s">
        <v>244</v>
      </c>
      <c r="D136" s="33" t="s">
        <v>249</v>
      </c>
      <c r="E136" s="44">
        <v>4077567</v>
      </c>
      <c r="F136" s="44">
        <v>3663446</v>
      </c>
      <c r="G136" s="44">
        <v>3625923.01</v>
      </c>
      <c r="H136" s="50">
        <f t="shared" si="21"/>
        <v>98.9757460598573</v>
      </c>
      <c r="I136" s="44">
        <v>20000</v>
      </c>
      <c r="J136" s="44">
        <v>15000</v>
      </c>
      <c r="K136" s="44">
        <v>59076.38</v>
      </c>
      <c r="L136" s="50">
        <f>K136/J136%</f>
        <v>393.84253333333334</v>
      </c>
      <c r="M136" s="44">
        <f t="shared" si="6"/>
        <v>4097567</v>
      </c>
      <c r="N136" s="44">
        <f t="shared" si="7"/>
        <v>3678446</v>
      </c>
      <c r="O136" s="59">
        <f t="shared" si="8"/>
        <v>3684999.3899999997</v>
      </c>
      <c r="P136" s="80">
        <f t="shared" si="9"/>
        <v>100.17815648238413</v>
      </c>
      <c r="Q136" s="30"/>
    </row>
    <row r="137" spans="1:17" ht="18.75">
      <c r="A137" s="30">
        <f t="shared" si="10"/>
        <v>120</v>
      </c>
      <c r="B137" s="31" t="s">
        <v>250</v>
      </c>
      <c r="C137" s="32" t="s">
        <v>244</v>
      </c>
      <c r="D137" s="33" t="s">
        <v>251</v>
      </c>
      <c r="E137" s="44">
        <v>25340</v>
      </c>
      <c r="F137" s="44">
        <v>21720</v>
      </c>
      <c r="G137" s="44">
        <v>7240</v>
      </c>
      <c r="H137" s="50">
        <f t="shared" si="21"/>
        <v>33.333333333333336</v>
      </c>
      <c r="I137" s="44">
        <v>0</v>
      </c>
      <c r="J137" s="44">
        <v>0</v>
      </c>
      <c r="K137" s="44">
        <v>0</v>
      </c>
      <c r="L137" s="50">
        <v>0</v>
      </c>
      <c r="M137" s="44">
        <f t="shared" si="6"/>
        <v>25340</v>
      </c>
      <c r="N137" s="44">
        <f t="shared" si="7"/>
        <v>21720</v>
      </c>
      <c r="O137" s="59">
        <f t="shared" si="8"/>
        <v>7240</v>
      </c>
      <c r="P137" s="80">
        <f t="shared" si="9"/>
        <v>33.333333333333336</v>
      </c>
      <c r="Q137" s="30"/>
    </row>
    <row r="138" spans="1:17" ht="32.25">
      <c r="A138" s="30">
        <f t="shared" si="10"/>
        <v>121</v>
      </c>
      <c r="B138" s="31" t="s">
        <v>252</v>
      </c>
      <c r="C138" s="32" t="s">
        <v>244</v>
      </c>
      <c r="D138" s="33" t="s">
        <v>253</v>
      </c>
      <c r="E138" s="44">
        <v>1105255</v>
      </c>
      <c r="F138" s="44">
        <v>866392</v>
      </c>
      <c r="G138" s="44">
        <v>519844.67</v>
      </c>
      <c r="H138" s="50">
        <f t="shared" si="21"/>
        <v>60.001093038716881</v>
      </c>
      <c r="I138" s="44">
        <v>20000</v>
      </c>
      <c r="J138" s="44">
        <v>20000</v>
      </c>
      <c r="K138" s="44">
        <v>196306.26</v>
      </c>
      <c r="L138" s="50">
        <f>K138/J138%</f>
        <v>981.5313000000001</v>
      </c>
      <c r="M138" s="44">
        <f t="shared" si="6"/>
        <v>1125255</v>
      </c>
      <c r="N138" s="44">
        <f t="shared" si="7"/>
        <v>886392</v>
      </c>
      <c r="O138" s="59">
        <f t="shared" si="8"/>
        <v>716150.92999999993</v>
      </c>
      <c r="P138" s="80">
        <f t="shared" si="9"/>
        <v>80.793929773734405</v>
      </c>
      <c r="Q138" s="30"/>
    </row>
    <row r="139" spans="1:17" ht="18.75">
      <c r="A139" s="30">
        <f t="shared" si="10"/>
        <v>122</v>
      </c>
      <c r="B139" s="60" t="s">
        <v>254</v>
      </c>
      <c r="C139" s="61" t="s">
        <v>8</v>
      </c>
      <c r="D139" s="62" t="s">
        <v>255</v>
      </c>
      <c r="E139" s="77">
        <f t="shared" ref="E139:K139" si="23">E140+E141+E143+E147</f>
        <v>34145278</v>
      </c>
      <c r="F139" s="77">
        <f t="shared" si="23"/>
        <v>26112867</v>
      </c>
      <c r="G139" s="77">
        <f t="shared" si="23"/>
        <v>24666961.550000004</v>
      </c>
      <c r="H139" s="77">
        <f t="shared" si="23"/>
        <v>315.20072666780101</v>
      </c>
      <c r="I139" s="77">
        <f t="shared" si="23"/>
        <v>3274350</v>
      </c>
      <c r="J139" s="77">
        <f t="shared" si="23"/>
        <v>2974350</v>
      </c>
      <c r="K139" s="77">
        <f t="shared" si="23"/>
        <v>3360587.02</v>
      </c>
      <c r="L139" s="49">
        <f>K139/J139%</f>
        <v>112.98559416343066</v>
      </c>
      <c r="M139" s="77">
        <f t="shared" si="6"/>
        <v>37419628</v>
      </c>
      <c r="N139" s="77">
        <f t="shared" si="7"/>
        <v>29087217</v>
      </c>
      <c r="O139" s="81">
        <f t="shared" si="8"/>
        <v>28027548.570000004</v>
      </c>
      <c r="P139" s="79">
        <f t="shared" si="9"/>
        <v>96.35692740904021</v>
      </c>
      <c r="Q139" s="30"/>
    </row>
    <row r="140" spans="1:17" ht="32.25">
      <c r="A140" s="30">
        <f t="shared" si="10"/>
        <v>123</v>
      </c>
      <c r="B140" s="31" t="s">
        <v>256</v>
      </c>
      <c r="C140" s="32" t="s">
        <v>257</v>
      </c>
      <c r="D140" s="33" t="s">
        <v>258</v>
      </c>
      <c r="E140" s="44">
        <v>31585930</v>
      </c>
      <c r="F140" s="44">
        <v>23864145</v>
      </c>
      <c r="G140" s="44">
        <v>23008529.920000002</v>
      </c>
      <c r="H140" s="50">
        <f t="shared" si="21"/>
        <v>96.414641798396715</v>
      </c>
      <c r="I140" s="44">
        <v>3213580</v>
      </c>
      <c r="J140" s="44">
        <v>2913580</v>
      </c>
      <c r="K140" s="44">
        <v>3299817.02</v>
      </c>
      <c r="L140" s="50">
        <f>K140/J140%</f>
        <v>113.25644121664756</v>
      </c>
      <c r="M140" s="44">
        <f t="shared" si="6"/>
        <v>34799510</v>
      </c>
      <c r="N140" s="44">
        <f t="shared" si="7"/>
        <v>26777725</v>
      </c>
      <c r="O140" s="59">
        <f t="shared" si="8"/>
        <v>26308346.940000001</v>
      </c>
      <c r="P140" s="80">
        <f t="shared" si="9"/>
        <v>98.247132420696687</v>
      </c>
      <c r="Q140" s="30"/>
    </row>
    <row r="141" spans="1:17" ht="18.75">
      <c r="A141" s="30">
        <f t="shared" si="10"/>
        <v>124</v>
      </c>
      <c r="B141" s="31" t="s">
        <v>259</v>
      </c>
      <c r="C141" s="32" t="s">
        <v>8</v>
      </c>
      <c r="D141" s="33" t="s">
        <v>260</v>
      </c>
      <c r="E141" s="44">
        <f>E142</f>
        <v>1289048</v>
      </c>
      <c r="F141" s="44">
        <f>F142</f>
        <v>1111832</v>
      </c>
      <c r="G141" s="44">
        <f>G142</f>
        <v>669477.48</v>
      </c>
      <c r="H141" s="50">
        <f t="shared" si="21"/>
        <v>60.213906417516313</v>
      </c>
      <c r="I141" s="44">
        <v>60770</v>
      </c>
      <c r="J141" s="44">
        <v>60770</v>
      </c>
      <c r="K141" s="44">
        <v>60770</v>
      </c>
      <c r="L141" s="50">
        <f>K141/J141%</f>
        <v>99.999999999999986</v>
      </c>
      <c r="M141" s="44">
        <f t="shared" si="6"/>
        <v>1349818</v>
      </c>
      <c r="N141" s="44">
        <f t="shared" si="7"/>
        <v>1172602</v>
      </c>
      <c r="O141" s="59">
        <f t="shared" si="8"/>
        <v>730247.48</v>
      </c>
      <c r="P141" s="80">
        <f t="shared" si="9"/>
        <v>62.275817370258615</v>
      </c>
      <c r="Q141" s="30"/>
    </row>
    <row r="142" spans="1:17" ht="48">
      <c r="A142" s="30">
        <f t="shared" si="10"/>
        <v>125</v>
      </c>
      <c r="B142" s="31" t="s">
        <v>261</v>
      </c>
      <c r="C142" s="32" t="s">
        <v>262</v>
      </c>
      <c r="D142" s="33" t="s">
        <v>263</v>
      </c>
      <c r="E142" s="44">
        <v>1289048</v>
      </c>
      <c r="F142" s="44">
        <v>1111832</v>
      </c>
      <c r="G142" s="44">
        <v>669477.48</v>
      </c>
      <c r="H142" s="50">
        <f t="shared" si="21"/>
        <v>60.213906417516313</v>
      </c>
      <c r="I142" s="44">
        <v>60770</v>
      </c>
      <c r="J142" s="44">
        <v>60770</v>
      </c>
      <c r="K142" s="44">
        <v>60770</v>
      </c>
      <c r="L142" s="50">
        <f>K142/J142%</f>
        <v>99.999999999999986</v>
      </c>
      <c r="M142" s="44">
        <f t="shared" si="6"/>
        <v>1349818</v>
      </c>
      <c r="N142" s="44">
        <f t="shared" si="7"/>
        <v>1172602</v>
      </c>
      <c r="O142" s="59">
        <f t="shared" si="8"/>
        <v>730247.48</v>
      </c>
      <c r="P142" s="80">
        <f t="shared" si="9"/>
        <v>62.275817370258615</v>
      </c>
      <c r="Q142" s="30"/>
    </row>
    <row r="143" spans="1:17" ht="32.25">
      <c r="A143" s="30">
        <f t="shared" si="10"/>
        <v>126</v>
      </c>
      <c r="B143" s="31" t="s">
        <v>264</v>
      </c>
      <c r="C143" s="32" t="s">
        <v>8</v>
      </c>
      <c r="D143" s="33" t="s">
        <v>265</v>
      </c>
      <c r="E143" s="44">
        <f>E145+E146+E144</f>
        <v>1071300</v>
      </c>
      <c r="F143" s="44">
        <f t="shared" ref="F143:K143" si="24">F145+F146+F144</f>
        <v>937890</v>
      </c>
      <c r="G143" s="44">
        <f t="shared" si="24"/>
        <v>854756.35</v>
      </c>
      <c r="H143" s="50">
        <f t="shared" si="21"/>
        <v>91.136098049877916</v>
      </c>
      <c r="I143" s="44">
        <f t="shared" si="24"/>
        <v>0</v>
      </c>
      <c r="J143" s="44">
        <f t="shared" si="24"/>
        <v>0</v>
      </c>
      <c r="K143" s="44">
        <f t="shared" si="24"/>
        <v>0</v>
      </c>
      <c r="L143" s="50">
        <v>0</v>
      </c>
      <c r="M143" s="44">
        <f t="shared" ref="M143:M206" si="25">E143+I143</f>
        <v>1071300</v>
      </c>
      <c r="N143" s="44">
        <f t="shared" ref="N143:N206" si="26">F143+J143</f>
        <v>937890</v>
      </c>
      <c r="O143" s="59">
        <f t="shared" ref="O143:O206" si="27">G143+K143</f>
        <v>854756.35</v>
      </c>
      <c r="P143" s="80">
        <f t="shared" ref="P143:P206" si="28">O143/N143%</f>
        <v>91.136098049877916</v>
      </c>
      <c r="Q143" s="30"/>
    </row>
    <row r="144" spans="1:17" ht="32.25">
      <c r="A144" s="30"/>
      <c r="B144" s="31" t="s">
        <v>529</v>
      </c>
      <c r="C144" s="32"/>
      <c r="D144" s="33" t="s">
        <v>528</v>
      </c>
      <c r="E144" s="44">
        <v>150000</v>
      </c>
      <c r="F144" s="44">
        <v>150000</v>
      </c>
      <c r="G144" s="44">
        <v>149674.38</v>
      </c>
      <c r="H144" s="50">
        <f t="shared" si="21"/>
        <v>99.782920000000004</v>
      </c>
      <c r="I144" s="44">
        <v>0</v>
      </c>
      <c r="J144" s="44">
        <v>0</v>
      </c>
      <c r="K144" s="44">
        <v>0</v>
      </c>
      <c r="L144" s="50">
        <v>0</v>
      </c>
      <c r="M144" s="44">
        <f t="shared" si="25"/>
        <v>150000</v>
      </c>
      <c r="N144" s="44">
        <f t="shared" si="26"/>
        <v>150000</v>
      </c>
      <c r="O144" s="59">
        <f t="shared" si="27"/>
        <v>149674.38</v>
      </c>
      <c r="P144" s="80">
        <f t="shared" si="28"/>
        <v>99.782920000000004</v>
      </c>
      <c r="Q144" s="30"/>
    </row>
    <row r="145" spans="1:17" ht="32.25">
      <c r="A145" s="30">
        <f>A143+1</f>
        <v>127</v>
      </c>
      <c r="B145" s="31" t="s">
        <v>266</v>
      </c>
      <c r="C145" s="32" t="s">
        <v>267</v>
      </c>
      <c r="D145" s="33" t="s">
        <v>268</v>
      </c>
      <c r="E145" s="44">
        <v>688000</v>
      </c>
      <c r="F145" s="44">
        <v>554590</v>
      </c>
      <c r="G145" s="44">
        <v>510196.86</v>
      </c>
      <c r="H145" s="50">
        <f t="shared" si="21"/>
        <v>91.995322670801855</v>
      </c>
      <c r="I145" s="44">
        <v>0</v>
      </c>
      <c r="J145" s="44">
        <v>0</v>
      </c>
      <c r="K145" s="44">
        <v>0</v>
      </c>
      <c r="L145" s="50">
        <v>0</v>
      </c>
      <c r="M145" s="44">
        <f t="shared" si="25"/>
        <v>688000</v>
      </c>
      <c r="N145" s="44">
        <f t="shared" si="26"/>
        <v>554590</v>
      </c>
      <c r="O145" s="59">
        <f t="shared" si="27"/>
        <v>510196.86</v>
      </c>
      <c r="P145" s="80">
        <f t="shared" si="28"/>
        <v>91.995322670801855</v>
      </c>
      <c r="Q145" s="30"/>
    </row>
    <row r="146" spans="1:17" ht="32.25">
      <c r="A146" s="30">
        <f t="shared" si="10"/>
        <v>128</v>
      </c>
      <c r="B146" s="31" t="s">
        <v>269</v>
      </c>
      <c r="C146" s="32" t="s">
        <v>267</v>
      </c>
      <c r="D146" s="33" t="s">
        <v>270</v>
      </c>
      <c r="E146" s="44">
        <v>233300</v>
      </c>
      <c r="F146" s="44">
        <v>233300</v>
      </c>
      <c r="G146" s="44">
        <v>194885.11</v>
      </c>
      <c r="H146" s="50">
        <f t="shared" si="21"/>
        <v>83.534123446206593</v>
      </c>
      <c r="I146" s="44">
        <v>0</v>
      </c>
      <c r="J146" s="44">
        <v>0</v>
      </c>
      <c r="K146" s="44">
        <v>0</v>
      </c>
      <c r="L146" s="50">
        <v>0</v>
      </c>
      <c r="M146" s="44">
        <f t="shared" si="25"/>
        <v>233300</v>
      </c>
      <c r="N146" s="44">
        <f t="shared" si="26"/>
        <v>233300</v>
      </c>
      <c r="O146" s="59">
        <f t="shared" si="27"/>
        <v>194885.11</v>
      </c>
      <c r="P146" s="80">
        <f t="shared" si="28"/>
        <v>83.534123446206593</v>
      </c>
      <c r="Q146" s="30"/>
    </row>
    <row r="147" spans="1:17" ht="32.25">
      <c r="A147" s="30">
        <f t="shared" si="10"/>
        <v>129</v>
      </c>
      <c r="B147" s="31" t="s">
        <v>271</v>
      </c>
      <c r="C147" s="32" t="s">
        <v>8</v>
      </c>
      <c r="D147" s="33" t="s">
        <v>272</v>
      </c>
      <c r="E147" s="44">
        <v>199000</v>
      </c>
      <c r="F147" s="44">
        <f>F148</f>
        <v>199000</v>
      </c>
      <c r="G147" s="44">
        <f>G148</f>
        <v>134197.79999999999</v>
      </c>
      <c r="H147" s="50">
        <f t="shared" si="21"/>
        <v>67.436080402010049</v>
      </c>
      <c r="I147" s="44">
        <v>0</v>
      </c>
      <c r="J147" s="44">
        <v>0</v>
      </c>
      <c r="K147" s="44">
        <v>0</v>
      </c>
      <c r="L147" s="50">
        <v>0</v>
      </c>
      <c r="M147" s="44">
        <f t="shared" si="25"/>
        <v>199000</v>
      </c>
      <c r="N147" s="44">
        <f t="shared" si="26"/>
        <v>199000</v>
      </c>
      <c r="O147" s="59">
        <f t="shared" si="27"/>
        <v>134197.79999999999</v>
      </c>
      <c r="P147" s="80">
        <f t="shared" si="28"/>
        <v>67.436080402010049</v>
      </c>
      <c r="Q147" s="30"/>
    </row>
    <row r="148" spans="1:17" ht="18.75">
      <c r="A148" s="30">
        <f t="shared" ref="A148:A211" si="29">A147+1</f>
        <v>130</v>
      </c>
      <c r="B148" s="31" t="s">
        <v>273</v>
      </c>
      <c r="C148" s="32" t="s">
        <v>267</v>
      </c>
      <c r="D148" s="33" t="s">
        <v>274</v>
      </c>
      <c r="E148" s="44">
        <v>199000</v>
      </c>
      <c r="F148" s="44">
        <v>199000</v>
      </c>
      <c r="G148" s="44">
        <v>134197.79999999999</v>
      </c>
      <c r="H148" s="50">
        <f t="shared" ref="H148:H210" si="30">G148/F148%</f>
        <v>67.436080402010049</v>
      </c>
      <c r="I148" s="44">
        <v>0</v>
      </c>
      <c r="J148" s="44">
        <v>0</v>
      </c>
      <c r="K148" s="44">
        <v>0</v>
      </c>
      <c r="L148" s="50">
        <v>0</v>
      </c>
      <c r="M148" s="44">
        <f t="shared" si="25"/>
        <v>199000</v>
      </c>
      <c r="N148" s="44">
        <f t="shared" si="26"/>
        <v>199000</v>
      </c>
      <c r="O148" s="59">
        <f t="shared" si="27"/>
        <v>134197.79999999999</v>
      </c>
      <c r="P148" s="80">
        <f t="shared" si="28"/>
        <v>67.436080402010049</v>
      </c>
      <c r="Q148" s="30"/>
    </row>
    <row r="149" spans="1:17" ht="18.75">
      <c r="A149" s="30">
        <f t="shared" si="29"/>
        <v>131</v>
      </c>
      <c r="B149" s="60" t="s">
        <v>275</v>
      </c>
      <c r="C149" s="61" t="s">
        <v>8</v>
      </c>
      <c r="D149" s="62" t="s">
        <v>276</v>
      </c>
      <c r="E149" s="77">
        <f>E150+E152+E155+E157+E158</f>
        <v>7379554</v>
      </c>
      <c r="F149" s="77">
        <f t="shared" ref="F149:K149" si="31">F150+F152+F155+F157+F158</f>
        <v>6003154</v>
      </c>
      <c r="G149" s="77">
        <f t="shared" si="31"/>
        <v>5437468.3799999999</v>
      </c>
      <c r="H149" s="49">
        <f t="shared" si="30"/>
        <v>90.576859764050695</v>
      </c>
      <c r="I149" s="77">
        <f t="shared" si="31"/>
        <v>1011000</v>
      </c>
      <c r="J149" s="77">
        <f t="shared" si="31"/>
        <v>820250</v>
      </c>
      <c r="K149" s="77">
        <f t="shared" si="31"/>
        <v>710780.35</v>
      </c>
      <c r="L149" s="49">
        <f>K149/J149%</f>
        <v>86.654111551356294</v>
      </c>
      <c r="M149" s="77">
        <f t="shared" si="25"/>
        <v>8390554</v>
      </c>
      <c r="N149" s="77">
        <f t="shared" si="26"/>
        <v>6823404</v>
      </c>
      <c r="O149" s="81">
        <f t="shared" si="27"/>
        <v>6148248.7299999995</v>
      </c>
      <c r="P149" s="79">
        <f t="shared" si="28"/>
        <v>90.105301254329945</v>
      </c>
      <c r="Q149" s="30"/>
    </row>
    <row r="150" spans="1:17" ht="63.75">
      <c r="A150" s="30">
        <f t="shared" si="29"/>
        <v>132</v>
      </c>
      <c r="B150" s="31" t="s">
        <v>277</v>
      </c>
      <c r="C150" s="32" t="s">
        <v>8</v>
      </c>
      <c r="D150" s="33" t="s">
        <v>278</v>
      </c>
      <c r="E150" s="44">
        <f>E151</f>
        <v>26558</v>
      </c>
      <c r="F150" s="44">
        <f t="shared" ref="F150:K150" si="32">F151</f>
        <v>26558</v>
      </c>
      <c r="G150" s="44">
        <f t="shared" si="32"/>
        <v>26556.959999999999</v>
      </c>
      <c r="H150" s="50">
        <f t="shared" si="30"/>
        <v>99.996084042473086</v>
      </c>
      <c r="I150" s="44">
        <f t="shared" si="32"/>
        <v>0</v>
      </c>
      <c r="J150" s="44">
        <f t="shared" si="32"/>
        <v>0</v>
      </c>
      <c r="K150" s="44">
        <f t="shared" si="32"/>
        <v>0</v>
      </c>
      <c r="L150" s="50">
        <v>0</v>
      </c>
      <c r="M150" s="44">
        <f t="shared" si="25"/>
        <v>26558</v>
      </c>
      <c r="N150" s="44">
        <f t="shared" si="26"/>
        <v>26558</v>
      </c>
      <c r="O150" s="59">
        <f t="shared" si="27"/>
        <v>26556.959999999999</v>
      </c>
      <c r="P150" s="80">
        <f t="shared" si="28"/>
        <v>99.996084042473086</v>
      </c>
      <c r="Q150" s="30"/>
    </row>
    <row r="151" spans="1:17" ht="48">
      <c r="A151" s="30">
        <f t="shared" si="29"/>
        <v>133</v>
      </c>
      <c r="B151" s="31" t="s">
        <v>279</v>
      </c>
      <c r="C151" s="32" t="s">
        <v>280</v>
      </c>
      <c r="D151" s="33" t="s">
        <v>281</v>
      </c>
      <c r="E151" s="44">
        <v>26558</v>
      </c>
      <c r="F151" s="44">
        <v>26558</v>
      </c>
      <c r="G151" s="44">
        <v>26556.959999999999</v>
      </c>
      <c r="H151" s="50">
        <f t="shared" si="30"/>
        <v>99.996084042473086</v>
      </c>
      <c r="I151" s="44">
        <v>0</v>
      </c>
      <c r="J151" s="44">
        <v>0</v>
      </c>
      <c r="K151" s="44">
        <v>0</v>
      </c>
      <c r="L151" s="50">
        <v>0</v>
      </c>
      <c r="M151" s="44">
        <f t="shared" si="25"/>
        <v>26558</v>
      </c>
      <c r="N151" s="44">
        <f t="shared" si="26"/>
        <v>26558</v>
      </c>
      <c r="O151" s="59">
        <f t="shared" si="27"/>
        <v>26556.959999999999</v>
      </c>
      <c r="P151" s="80">
        <f t="shared" si="28"/>
        <v>99.996084042473086</v>
      </c>
      <c r="Q151" s="30"/>
    </row>
    <row r="152" spans="1:17" ht="63.75">
      <c r="A152" s="30">
        <f t="shared" si="29"/>
        <v>134</v>
      </c>
      <c r="B152" s="31" t="s">
        <v>282</v>
      </c>
      <c r="C152" s="32" t="s">
        <v>8</v>
      </c>
      <c r="D152" s="33" t="s">
        <v>283</v>
      </c>
      <c r="E152" s="44">
        <f>E153+E154</f>
        <v>4842600</v>
      </c>
      <c r="F152" s="44">
        <f t="shared" ref="F152:K152" si="33">F153+F154</f>
        <v>3925685</v>
      </c>
      <c r="G152" s="44">
        <f t="shared" si="33"/>
        <v>3497178.18</v>
      </c>
      <c r="H152" s="50">
        <f t="shared" si="30"/>
        <v>89.084533782002381</v>
      </c>
      <c r="I152" s="44">
        <f t="shared" si="33"/>
        <v>1011000</v>
      </c>
      <c r="J152" s="44">
        <f t="shared" si="33"/>
        <v>820250</v>
      </c>
      <c r="K152" s="44">
        <f t="shared" si="33"/>
        <v>705752.6</v>
      </c>
      <c r="L152" s="50">
        <f>K152/J152%</f>
        <v>86.041158183480647</v>
      </c>
      <c r="M152" s="44">
        <f t="shared" si="25"/>
        <v>5853600</v>
      </c>
      <c r="N152" s="44">
        <f t="shared" si="26"/>
        <v>4745935</v>
      </c>
      <c r="O152" s="59">
        <f t="shared" si="27"/>
        <v>4202930.78</v>
      </c>
      <c r="P152" s="80">
        <f t="shared" si="28"/>
        <v>88.558540730119574</v>
      </c>
      <c r="Q152" s="30"/>
    </row>
    <row r="153" spans="1:17" ht="63.75">
      <c r="A153" s="30">
        <f t="shared" si="29"/>
        <v>135</v>
      </c>
      <c r="B153" s="31" t="s">
        <v>284</v>
      </c>
      <c r="C153" s="32" t="s">
        <v>237</v>
      </c>
      <c r="D153" s="33" t="s">
        <v>285</v>
      </c>
      <c r="E153" s="44">
        <v>4111700</v>
      </c>
      <c r="F153" s="44">
        <v>3377600</v>
      </c>
      <c r="G153" s="44">
        <v>3023611.06</v>
      </c>
      <c r="H153" s="50">
        <f t="shared" si="30"/>
        <v>89.519512671719568</v>
      </c>
      <c r="I153" s="44">
        <v>963000</v>
      </c>
      <c r="J153" s="44">
        <v>772250</v>
      </c>
      <c r="K153" s="44">
        <v>699776</v>
      </c>
      <c r="L153" s="50">
        <f>K153/J153%</f>
        <v>90.615215280025893</v>
      </c>
      <c r="M153" s="44">
        <f t="shared" si="25"/>
        <v>5074700</v>
      </c>
      <c r="N153" s="44">
        <f t="shared" si="26"/>
        <v>4149850</v>
      </c>
      <c r="O153" s="59">
        <f t="shared" si="27"/>
        <v>3723387.06</v>
      </c>
      <c r="P153" s="80">
        <f t="shared" si="28"/>
        <v>89.723413135414532</v>
      </c>
      <c r="Q153" s="30"/>
    </row>
    <row r="154" spans="1:17" ht="32.25">
      <c r="A154" s="30">
        <f t="shared" si="29"/>
        <v>136</v>
      </c>
      <c r="B154" s="31" t="s">
        <v>286</v>
      </c>
      <c r="C154" s="32" t="s">
        <v>234</v>
      </c>
      <c r="D154" s="33" t="s">
        <v>287</v>
      </c>
      <c r="E154" s="44">
        <v>730900</v>
      </c>
      <c r="F154" s="44">
        <v>548085</v>
      </c>
      <c r="G154" s="44">
        <v>473567.12</v>
      </c>
      <c r="H154" s="50">
        <f t="shared" si="30"/>
        <v>86.403955590829881</v>
      </c>
      <c r="I154" s="44">
        <v>48000</v>
      </c>
      <c r="J154" s="44">
        <v>48000</v>
      </c>
      <c r="K154" s="44">
        <v>5976.6</v>
      </c>
      <c r="L154" s="50">
        <f>K154/J154%</f>
        <v>12.45125</v>
      </c>
      <c r="M154" s="44">
        <f t="shared" si="25"/>
        <v>778900</v>
      </c>
      <c r="N154" s="44">
        <f t="shared" si="26"/>
        <v>596085</v>
      </c>
      <c r="O154" s="59">
        <f t="shared" si="27"/>
        <v>479543.72</v>
      </c>
      <c r="P154" s="80">
        <f t="shared" si="28"/>
        <v>80.448882290277382</v>
      </c>
      <c r="Q154" s="30"/>
    </row>
    <row r="155" spans="1:17" ht="32.25">
      <c r="A155" s="30">
        <f t="shared" si="29"/>
        <v>137</v>
      </c>
      <c r="B155" s="31" t="s">
        <v>288</v>
      </c>
      <c r="C155" s="32" t="s">
        <v>8</v>
      </c>
      <c r="D155" s="33" t="s">
        <v>289</v>
      </c>
      <c r="E155" s="44">
        <f>E156</f>
        <v>1320462</v>
      </c>
      <c r="F155" s="44">
        <f t="shared" ref="F155:K155" si="34">F156</f>
        <v>1006911</v>
      </c>
      <c r="G155" s="44">
        <f t="shared" si="34"/>
        <v>888824.33</v>
      </c>
      <c r="H155" s="50">
        <f t="shared" si="30"/>
        <v>88.272382564099502</v>
      </c>
      <c r="I155" s="44">
        <f t="shared" si="34"/>
        <v>0</v>
      </c>
      <c r="J155" s="44">
        <f t="shared" si="34"/>
        <v>0</v>
      </c>
      <c r="K155" s="44">
        <f t="shared" si="34"/>
        <v>0</v>
      </c>
      <c r="L155" s="50">
        <v>0</v>
      </c>
      <c r="M155" s="44">
        <f t="shared" si="25"/>
        <v>1320462</v>
      </c>
      <c r="N155" s="44">
        <f t="shared" si="26"/>
        <v>1006911</v>
      </c>
      <c r="O155" s="59">
        <f t="shared" si="27"/>
        <v>888824.33</v>
      </c>
      <c r="P155" s="80">
        <f t="shared" si="28"/>
        <v>88.272382564099502</v>
      </c>
      <c r="Q155" s="30"/>
    </row>
    <row r="156" spans="1:17" ht="32.25">
      <c r="A156" s="30">
        <f t="shared" si="29"/>
        <v>138</v>
      </c>
      <c r="B156" s="31" t="s">
        <v>290</v>
      </c>
      <c r="C156" s="32" t="s">
        <v>291</v>
      </c>
      <c r="D156" s="33" t="s">
        <v>292</v>
      </c>
      <c r="E156" s="44">
        <v>1320462</v>
      </c>
      <c r="F156" s="44">
        <v>1006911</v>
      </c>
      <c r="G156" s="44">
        <v>888824.33</v>
      </c>
      <c r="H156" s="50">
        <f t="shared" si="30"/>
        <v>88.272382564099502</v>
      </c>
      <c r="I156" s="44">
        <v>0</v>
      </c>
      <c r="J156" s="44">
        <v>0</v>
      </c>
      <c r="K156" s="44">
        <v>0</v>
      </c>
      <c r="L156" s="50">
        <v>0</v>
      </c>
      <c r="M156" s="44">
        <f t="shared" si="25"/>
        <v>1320462</v>
      </c>
      <c r="N156" s="44">
        <f t="shared" si="26"/>
        <v>1006911</v>
      </c>
      <c r="O156" s="59">
        <f t="shared" si="27"/>
        <v>888824.33</v>
      </c>
      <c r="P156" s="80">
        <f t="shared" si="28"/>
        <v>88.272382564099502</v>
      </c>
      <c r="Q156" s="30"/>
    </row>
    <row r="157" spans="1:17" ht="63.75">
      <c r="A157" s="30">
        <f t="shared" si="29"/>
        <v>139</v>
      </c>
      <c r="B157" s="31" t="s">
        <v>293</v>
      </c>
      <c r="C157" s="32" t="s">
        <v>291</v>
      </c>
      <c r="D157" s="33" t="s">
        <v>294</v>
      </c>
      <c r="E157" s="44">
        <v>199000</v>
      </c>
      <c r="F157" s="44">
        <v>199000</v>
      </c>
      <c r="G157" s="44">
        <v>182000</v>
      </c>
      <c r="H157" s="50">
        <f t="shared" si="30"/>
        <v>91.457286432160799</v>
      </c>
      <c r="I157" s="44">
        <v>0</v>
      </c>
      <c r="J157" s="44">
        <v>0</v>
      </c>
      <c r="K157" s="44">
        <v>0</v>
      </c>
      <c r="L157" s="50">
        <v>0</v>
      </c>
      <c r="M157" s="44">
        <f t="shared" si="25"/>
        <v>199000</v>
      </c>
      <c r="N157" s="44">
        <f t="shared" si="26"/>
        <v>199000</v>
      </c>
      <c r="O157" s="59">
        <f t="shared" si="27"/>
        <v>182000</v>
      </c>
      <c r="P157" s="80">
        <f t="shared" si="28"/>
        <v>91.457286432160799</v>
      </c>
      <c r="Q157" s="30"/>
    </row>
    <row r="158" spans="1:17" ht="18.75">
      <c r="A158" s="30">
        <f t="shared" si="29"/>
        <v>140</v>
      </c>
      <c r="B158" s="31" t="s">
        <v>295</v>
      </c>
      <c r="C158" s="32" t="s">
        <v>8</v>
      </c>
      <c r="D158" s="33" t="s">
        <v>296</v>
      </c>
      <c r="E158" s="44">
        <f>E159</f>
        <v>990934</v>
      </c>
      <c r="F158" s="44">
        <f t="shared" ref="F158:K158" si="35">F159</f>
        <v>845000</v>
      </c>
      <c r="G158" s="44">
        <f t="shared" si="35"/>
        <v>842908.91</v>
      </c>
      <c r="H158" s="50">
        <f t="shared" si="30"/>
        <v>99.752533727810658</v>
      </c>
      <c r="I158" s="44">
        <f t="shared" si="35"/>
        <v>0</v>
      </c>
      <c r="J158" s="44">
        <f t="shared" si="35"/>
        <v>0</v>
      </c>
      <c r="K158" s="44">
        <f t="shared" si="35"/>
        <v>5027.75</v>
      </c>
      <c r="L158" s="50">
        <v>0</v>
      </c>
      <c r="M158" s="44">
        <f t="shared" si="25"/>
        <v>990934</v>
      </c>
      <c r="N158" s="44">
        <f t="shared" si="26"/>
        <v>845000</v>
      </c>
      <c r="O158" s="59">
        <f t="shared" si="27"/>
        <v>847936.66</v>
      </c>
      <c r="P158" s="80">
        <f t="shared" si="28"/>
        <v>100.34753372781066</v>
      </c>
      <c r="Q158" s="30"/>
    </row>
    <row r="159" spans="1:17" ht="32.25">
      <c r="A159" s="30">
        <f t="shared" si="29"/>
        <v>141</v>
      </c>
      <c r="B159" s="31" t="s">
        <v>297</v>
      </c>
      <c r="C159" s="32" t="s">
        <v>240</v>
      </c>
      <c r="D159" s="33" t="s">
        <v>298</v>
      </c>
      <c r="E159" s="44">
        <v>990934</v>
      </c>
      <c r="F159" s="44">
        <v>845000</v>
      </c>
      <c r="G159" s="44">
        <v>842908.91</v>
      </c>
      <c r="H159" s="50">
        <f t="shared" si="30"/>
        <v>99.752533727810658</v>
      </c>
      <c r="I159" s="44">
        <v>0</v>
      </c>
      <c r="J159" s="44">
        <v>0</v>
      </c>
      <c r="K159" s="44">
        <v>5027.75</v>
      </c>
      <c r="L159" s="50">
        <v>0</v>
      </c>
      <c r="M159" s="44">
        <f t="shared" si="25"/>
        <v>990934</v>
      </c>
      <c r="N159" s="44">
        <f t="shared" si="26"/>
        <v>845000</v>
      </c>
      <c r="O159" s="59">
        <f t="shared" si="27"/>
        <v>847936.66</v>
      </c>
      <c r="P159" s="80">
        <f t="shared" si="28"/>
        <v>100.34753372781066</v>
      </c>
      <c r="Q159" s="30"/>
    </row>
    <row r="160" spans="1:17" ht="18.75">
      <c r="A160" s="30">
        <f t="shared" si="29"/>
        <v>142</v>
      </c>
      <c r="B160" s="60" t="s">
        <v>299</v>
      </c>
      <c r="C160" s="61" t="s">
        <v>8</v>
      </c>
      <c r="D160" s="62" t="s">
        <v>300</v>
      </c>
      <c r="E160" s="77">
        <f>E161+E162+E163+E164</f>
        <v>9282284</v>
      </c>
      <c r="F160" s="77">
        <f t="shared" ref="F160:K160" si="36">F161+F162+F163+F164</f>
        <v>7449004</v>
      </c>
      <c r="G160" s="77">
        <f t="shared" si="36"/>
        <v>7004070.5300000003</v>
      </c>
      <c r="H160" s="49">
        <f t="shared" si="30"/>
        <v>94.026940111725011</v>
      </c>
      <c r="I160" s="77">
        <f t="shared" si="36"/>
        <v>396722</v>
      </c>
      <c r="J160" s="77">
        <f t="shared" si="36"/>
        <v>386072</v>
      </c>
      <c r="K160" s="77">
        <f t="shared" si="36"/>
        <v>290899.39</v>
      </c>
      <c r="L160" s="49">
        <f>K160/J160%</f>
        <v>75.348481630369477</v>
      </c>
      <c r="M160" s="77">
        <f t="shared" si="25"/>
        <v>9679006</v>
      </c>
      <c r="N160" s="77">
        <f t="shared" si="26"/>
        <v>7835076</v>
      </c>
      <c r="O160" s="81">
        <f t="shared" si="27"/>
        <v>7294969.9199999999</v>
      </c>
      <c r="P160" s="79">
        <f t="shared" si="28"/>
        <v>93.106562335834397</v>
      </c>
      <c r="Q160" s="30"/>
    </row>
    <row r="161" spans="1:17" ht="18.75">
      <c r="A161" s="30">
        <f t="shared" si="29"/>
        <v>143</v>
      </c>
      <c r="B161" s="31" t="s">
        <v>301</v>
      </c>
      <c r="C161" s="32" t="s">
        <v>302</v>
      </c>
      <c r="D161" s="33" t="s">
        <v>303</v>
      </c>
      <c r="E161" s="44">
        <v>2375169</v>
      </c>
      <c r="F161" s="44">
        <v>1890810</v>
      </c>
      <c r="G161" s="44">
        <v>1742398.72</v>
      </c>
      <c r="H161" s="50">
        <f t="shared" si="30"/>
        <v>92.150915216230089</v>
      </c>
      <c r="I161" s="44">
        <v>7600</v>
      </c>
      <c r="J161" s="44">
        <v>7200</v>
      </c>
      <c r="K161" s="44">
        <v>11540.77</v>
      </c>
      <c r="L161" s="50">
        <f>K161/J161%</f>
        <v>160.28847222222223</v>
      </c>
      <c r="M161" s="44">
        <f t="shared" si="25"/>
        <v>2382769</v>
      </c>
      <c r="N161" s="44">
        <f t="shared" si="26"/>
        <v>1898010</v>
      </c>
      <c r="O161" s="59">
        <f t="shared" si="27"/>
        <v>1753939.49</v>
      </c>
      <c r="P161" s="80">
        <f t="shared" si="28"/>
        <v>92.409391415219105</v>
      </c>
      <c r="Q161" s="30"/>
    </row>
    <row r="162" spans="1:17" ht="18.75">
      <c r="A162" s="30">
        <f t="shared" si="29"/>
        <v>144</v>
      </c>
      <c r="B162" s="31" t="s">
        <v>304</v>
      </c>
      <c r="C162" s="32" t="s">
        <v>302</v>
      </c>
      <c r="D162" s="33" t="s">
        <v>305</v>
      </c>
      <c r="E162" s="44">
        <v>230190</v>
      </c>
      <c r="F162" s="44">
        <v>177249</v>
      </c>
      <c r="G162" s="44">
        <v>170930.86</v>
      </c>
      <c r="H162" s="50">
        <f t="shared" si="30"/>
        <v>96.435443923520012</v>
      </c>
      <c r="I162" s="44">
        <v>0</v>
      </c>
      <c r="J162" s="44">
        <v>0</v>
      </c>
      <c r="K162" s="44">
        <v>1000</v>
      </c>
      <c r="L162" s="50">
        <v>0</v>
      </c>
      <c r="M162" s="44">
        <f t="shared" si="25"/>
        <v>230190</v>
      </c>
      <c r="N162" s="44">
        <f t="shared" si="26"/>
        <v>177249</v>
      </c>
      <c r="O162" s="59">
        <f t="shared" si="27"/>
        <v>171930.86</v>
      </c>
      <c r="P162" s="80">
        <f t="shared" si="28"/>
        <v>96.999622000688291</v>
      </c>
      <c r="Q162" s="30"/>
    </row>
    <row r="163" spans="1:17" ht="48">
      <c r="A163" s="30">
        <f t="shared" si="29"/>
        <v>145</v>
      </c>
      <c r="B163" s="31" t="s">
        <v>306</v>
      </c>
      <c r="C163" s="32" t="s">
        <v>307</v>
      </c>
      <c r="D163" s="33" t="s">
        <v>308</v>
      </c>
      <c r="E163" s="44">
        <v>4811588</v>
      </c>
      <c r="F163" s="44">
        <v>3758948</v>
      </c>
      <c r="G163" s="44">
        <v>3523913.37</v>
      </c>
      <c r="H163" s="50">
        <f t="shared" si="30"/>
        <v>93.74732957199727</v>
      </c>
      <c r="I163" s="44">
        <v>389122</v>
      </c>
      <c r="J163" s="44">
        <v>378872</v>
      </c>
      <c r="K163" s="44">
        <v>277908.62</v>
      </c>
      <c r="L163" s="50">
        <f>K163/J163%</f>
        <v>73.351585759834464</v>
      </c>
      <c r="M163" s="44">
        <f t="shared" si="25"/>
        <v>5200710</v>
      </c>
      <c r="N163" s="44">
        <f t="shared" si="26"/>
        <v>4137820</v>
      </c>
      <c r="O163" s="59">
        <f t="shared" si="27"/>
        <v>3801821.99</v>
      </c>
      <c r="P163" s="80">
        <f t="shared" si="28"/>
        <v>91.87983020044372</v>
      </c>
      <c r="Q163" s="30"/>
    </row>
    <row r="164" spans="1:17" ht="32.25">
      <c r="A164" s="30">
        <f t="shared" si="29"/>
        <v>146</v>
      </c>
      <c r="B164" s="31" t="s">
        <v>309</v>
      </c>
      <c r="C164" s="32" t="s">
        <v>8</v>
      </c>
      <c r="D164" s="33" t="s">
        <v>310</v>
      </c>
      <c r="E164" s="44">
        <f>E165+E166</f>
        <v>1865337</v>
      </c>
      <c r="F164" s="44">
        <f t="shared" ref="F164:K164" si="37">F165+F166</f>
        <v>1621997</v>
      </c>
      <c r="G164" s="44">
        <f t="shared" si="37"/>
        <v>1566827.58</v>
      </c>
      <c r="H164" s="50">
        <f t="shared" si="30"/>
        <v>96.598673117151279</v>
      </c>
      <c r="I164" s="44">
        <f t="shared" si="37"/>
        <v>0</v>
      </c>
      <c r="J164" s="44">
        <f t="shared" si="37"/>
        <v>0</v>
      </c>
      <c r="K164" s="44">
        <f t="shared" si="37"/>
        <v>450</v>
      </c>
      <c r="L164" s="50">
        <v>0</v>
      </c>
      <c r="M164" s="44">
        <f t="shared" si="25"/>
        <v>1865337</v>
      </c>
      <c r="N164" s="44">
        <f t="shared" si="26"/>
        <v>1621997</v>
      </c>
      <c r="O164" s="59">
        <f t="shared" si="27"/>
        <v>1567277.58</v>
      </c>
      <c r="P164" s="80">
        <f t="shared" si="28"/>
        <v>96.626416694975404</v>
      </c>
      <c r="Q164" s="30"/>
    </row>
    <row r="165" spans="1:17" ht="32.25">
      <c r="A165" s="30">
        <f t="shared" si="29"/>
        <v>147</v>
      </c>
      <c r="B165" s="31" t="s">
        <v>311</v>
      </c>
      <c r="C165" s="32" t="s">
        <v>312</v>
      </c>
      <c r="D165" s="33" t="s">
        <v>313</v>
      </c>
      <c r="E165" s="44">
        <v>575437</v>
      </c>
      <c r="F165" s="44">
        <v>440631</v>
      </c>
      <c r="G165" s="44">
        <v>429038.08000000002</v>
      </c>
      <c r="H165" s="50">
        <f t="shared" si="30"/>
        <v>97.369018521166225</v>
      </c>
      <c r="I165" s="44">
        <v>0</v>
      </c>
      <c r="J165" s="44">
        <v>0</v>
      </c>
      <c r="K165" s="44">
        <v>0</v>
      </c>
      <c r="L165" s="50">
        <v>0</v>
      </c>
      <c r="M165" s="44">
        <f t="shared" si="25"/>
        <v>575437</v>
      </c>
      <c r="N165" s="44">
        <f t="shared" si="26"/>
        <v>440631</v>
      </c>
      <c r="O165" s="59">
        <f t="shared" si="27"/>
        <v>429038.08000000002</v>
      </c>
      <c r="P165" s="80">
        <f t="shared" si="28"/>
        <v>97.369018521166225</v>
      </c>
      <c r="Q165" s="30"/>
    </row>
    <row r="166" spans="1:17" ht="18.75">
      <c r="A166" s="30">
        <f t="shared" si="29"/>
        <v>148</v>
      </c>
      <c r="B166" s="31" t="s">
        <v>314</v>
      </c>
      <c r="C166" s="32" t="s">
        <v>312</v>
      </c>
      <c r="D166" s="33" t="s">
        <v>315</v>
      </c>
      <c r="E166" s="44">
        <v>1289900</v>
      </c>
      <c r="F166" s="44">
        <v>1181366</v>
      </c>
      <c r="G166" s="44">
        <v>1137789.5</v>
      </c>
      <c r="H166" s="50">
        <f t="shared" si="30"/>
        <v>96.311346356675244</v>
      </c>
      <c r="I166" s="44">
        <v>0</v>
      </c>
      <c r="J166" s="44">
        <v>0</v>
      </c>
      <c r="K166" s="44">
        <v>450</v>
      </c>
      <c r="L166" s="50">
        <v>0</v>
      </c>
      <c r="M166" s="44">
        <f t="shared" si="25"/>
        <v>1289900</v>
      </c>
      <c r="N166" s="44">
        <f t="shared" si="26"/>
        <v>1181366</v>
      </c>
      <c r="O166" s="59">
        <f t="shared" si="27"/>
        <v>1138239.5</v>
      </c>
      <c r="P166" s="80">
        <f t="shared" si="28"/>
        <v>96.349437854145123</v>
      </c>
      <c r="Q166" s="30"/>
    </row>
    <row r="167" spans="1:17" ht="18.75">
      <c r="A167" s="30">
        <f t="shared" si="29"/>
        <v>149</v>
      </c>
      <c r="B167" s="60" t="s">
        <v>316</v>
      </c>
      <c r="C167" s="61" t="s">
        <v>8</v>
      </c>
      <c r="D167" s="62" t="s">
        <v>317</v>
      </c>
      <c r="E167" s="77">
        <f>E168+E170+E172+E174</f>
        <v>2084461</v>
      </c>
      <c r="F167" s="77">
        <f t="shared" ref="F167:K167" si="38">F168+F170+F172+F174</f>
        <v>1662147</v>
      </c>
      <c r="G167" s="77">
        <f t="shared" si="38"/>
        <v>1315122.76</v>
      </c>
      <c r="H167" s="49">
        <f t="shared" si="30"/>
        <v>79.121928445558666</v>
      </c>
      <c r="I167" s="77">
        <f t="shared" si="38"/>
        <v>85000</v>
      </c>
      <c r="J167" s="77">
        <f t="shared" si="38"/>
        <v>50000</v>
      </c>
      <c r="K167" s="77">
        <f t="shared" si="38"/>
        <v>50000</v>
      </c>
      <c r="L167" s="49">
        <v>0</v>
      </c>
      <c r="M167" s="77">
        <f t="shared" si="25"/>
        <v>2169461</v>
      </c>
      <c r="N167" s="77">
        <f t="shared" si="26"/>
        <v>1712147</v>
      </c>
      <c r="O167" s="81">
        <f t="shared" si="27"/>
        <v>1365122.76</v>
      </c>
      <c r="P167" s="79">
        <f t="shared" si="28"/>
        <v>79.731632856290958</v>
      </c>
      <c r="Q167" s="30"/>
    </row>
    <row r="168" spans="1:17" ht="18.75">
      <c r="A168" s="30">
        <f t="shared" si="29"/>
        <v>150</v>
      </c>
      <c r="B168" s="31" t="s">
        <v>318</v>
      </c>
      <c r="C168" s="32" t="s">
        <v>8</v>
      </c>
      <c r="D168" s="33" t="s">
        <v>319</v>
      </c>
      <c r="E168" s="44">
        <f>E169</f>
        <v>102200</v>
      </c>
      <c r="F168" s="44">
        <f t="shared" ref="F168:K168" si="39">F169</f>
        <v>76500</v>
      </c>
      <c r="G168" s="44">
        <f t="shared" si="39"/>
        <v>34760</v>
      </c>
      <c r="H168" s="50">
        <f t="shared" si="30"/>
        <v>45.437908496732028</v>
      </c>
      <c r="I168" s="44">
        <f t="shared" si="39"/>
        <v>0</v>
      </c>
      <c r="J168" s="44">
        <f t="shared" si="39"/>
        <v>0</v>
      </c>
      <c r="K168" s="44">
        <f t="shared" si="39"/>
        <v>0</v>
      </c>
      <c r="L168" s="50">
        <v>0</v>
      </c>
      <c r="M168" s="44">
        <f t="shared" si="25"/>
        <v>102200</v>
      </c>
      <c r="N168" s="44">
        <f t="shared" si="26"/>
        <v>76500</v>
      </c>
      <c r="O168" s="59">
        <f t="shared" si="27"/>
        <v>34760</v>
      </c>
      <c r="P168" s="80">
        <f t="shared" si="28"/>
        <v>45.437908496732028</v>
      </c>
      <c r="Q168" s="30"/>
    </row>
    <row r="169" spans="1:17" ht="32.25">
      <c r="A169" s="30">
        <f t="shared" si="29"/>
        <v>151</v>
      </c>
      <c r="B169" s="31" t="s">
        <v>320</v>
      </c>
      <c r="C169" s="32" t="s">
        <v>321</v>
      </c>
      <c r="D169" s="33" t="s">
        <v>322</v>
      </c>
      <c r="E169" s="44">
        <v>102200</v>
      </c>
      <c r="F169" s="44">
        <v>76500</v>
      </c>
      <c r="G169" s="44">
        <v>34760</v>
      </c>
      <c r="H169" s="50">
        <f t="shared" si="30"/>
        <v>45.437908496732028</v>
      </c>
      <c r="I169" s="44">
        <v>0</v>
      </c>
      <c r="J169" s="44">
        <v>0</v>
      </c>
      <c r="K169" s="44">
        <v>0</v>
      </c>
      <c r="L169" s="50">
        <v>0</v>
      </c>
      <c r="M169" s="44">
        <f t="shared" si="25"/>
        <v>102200</v>
      </c>
      <c r="N169" s="44">
        <f t="shared" si="26"/>
        <v>76500</v>
      </c>
      <c r="O169" s="59">
        <f t="shared" si="27"/>
        <v>34760</v>
      </c>
      <c r="P169" s="80">
        <f t="shared" si="28"/>
        <v>45.437908496732028</v>
      </c>
      <c r="Q169" s="30"/>
    </row>
    <row r="170" spans="1:17" ht="18.75">
      <c r="A170" s="30">
        <f t="shared" si="29"/>
        <v>152</v>
      </c>
      <c r="B170" s="31" t="s">
        <v>323</v>
      </c>
      <c r="C170" s="32" t="s">
        <v>8</v>
      </c>
      <c r="D170" s="33" t="s">
        <v>324</v>
      </c>
      <c r="E170" s="44">
        <f>E171</f>
        <v>1582607</v>
      </c>
      <c r="F170" s="44">
        <f t="shared" ref="F170:K170" si="40">F171</f>
        <v>1270744</v>
      </c>
      <c r="G170" s="44">
        <f t="shared" si="40"/>
        <v>1096535.95</v>
      </c>
      <c r="H170" s="50">
        <f t="shared" si="30"/>
        <v>86.290861888783255</v>
      </c>
      <c r="I170" s="44">
        <f t="shared" si="40"/>
        <v>35000</v>
      </c>
      <c r="J170" s="44">
        <f t="shared" si="40"/>
        <v>0</v>
      </c>
      <c r="K170" s="44">
        <f t="shared" si="40"/>
        <v>0</v>
      </c>
      <c r="L170" s="50">
        <v>0</v>
      </c>
      <c r="M170" s="44">
        <f t="shared" si="25"/>
        <v>1617607</v>
      </c>
      <c r="N170" s="44">
        <f t="shared" si="26"/>
        <v>1270744</v>
      </c>
      <c r="O170" s="59">
        <f t="shared" si="27"/>
        <v>1096535.95</v>
      </c>
      <c r="P170" s="80">
        <f t="shared" si="28"/>
        <v>86.290861888783255</v>
      </c>
      <c r="Q170" s="30"/>
    </row>
    <row r="171" spans="1:17" ht="32.25">
      <c r="A171" s="30">
        <f t="shared" si="29"/>
        <v>153</v>
      </c>
      <c r="B171" s="31" t="s">
        <v>325</v>
      </c>
      <c r="C171" s="32" t="s">
        <v>321</v>
      </c>
      <c r="D171" s="33" t="s">
        <v>326</v>
      </c>
      <c r="E171" s="44">
        <v>1582607</v>
      </c>
      <c r="F171" s="44">
        <v>1270744</v>
      </c>
      <c r="G171" s="44">
        <v>1096535.95</v>
      </c>
      <c r="H171" s="50">
        <f t="shared" si="30"/>
        <v>86.290861888783255</v>
      </c>
      <c r="I171" s="44">
        <v>35000</v>
      </c>
      <c r="J171" s="44">
        <v>0</v>
      </c>
      <c r="K171" s="44">
        <v>0</v>
      </c>
      <c r="L171" s="50">
        <v>0</v>
      </c>
      <c r="M171" s="44">
        <f t="shared" si="25"/>
        <v>1617607</v>
      </c>
      <c r="N171" s="44">
        <f t="shared" si="26"/>
        <v>1270744</v>
      </c>
      <c r="O171" s="59">
        <f t="shared" si="27"/>
        <v>1096535.95</v>
      </c>
      <c r="P171" s="80">
        <f t="shared" si="28"/>
        <v>86.290861888783255</v>
      </c>
      <c r="Q171" s="30"/>
    </row>
    <row r="172" spans="1:17" ht="18.75">
      <c r="A172" s="30">
        <f t="shared" si="29"/>
        <v>154</v>
      </c>
      <c r="B172" s="31" t="s">
        <v>327</v>
      </c>
      <c r="C172" s="32" t="s">
        <v>8</v>
      </c>
      <c r="D172" s="33" t="s">
        <v>328</v>
      </c>
      <c r="E172" s="44">
        <f>E173</f>
        <v>299854</v>
      </c>
      <c r="F172" s="44">
        <f t="shared" ref="F172:K172" si="41">F173</f>
        <v>215103</v>
      </c>
      <c r="G172" s="44">
        <f t="shared" si="41"/>
        <v>171696.81</v>
      </c>
      <c r="H172" s="50">
        <f t="shared" si="30"/>
        <v>79.820741691189795</v>
      </c>
      <c r="I172" s="44">
        <f t="shared" si="41"/>
        <v>0</v>
      </c>
      <c r="J172" s="44">
        <f t="shared" si="41"/>
        <v>0</v>
      </c>
      <c r="K172" s="44">
        <f t="shared" si="41"/>
        <v>0</v>
      </c>
      <c r="L172" s="50">
        <v>0</v>
      </c>
      <c r="M172" s="44">
        <f t="shared" si="25"/>
        <v>299854</v>
      </c>
      <c r="N172" s="44">
        <f t="shared" si="26"/>
        <v>215103</v>
      </c>
      <c r="O172" s="59">
        <f t="shared" si="27"/>
        <v>171696.81</v>
      </c>
      <c r="P172" s="80">
        <f t="shared" si="28"/>
        <v>79.820741691189795</v>
      </c>
      <c r="Q172" s="30"/>
    </row>
    <row r="173" spans="1:17" ht="48">
      <c r="A173" s="30">
        <f t="shared" si="29"/>
        <v>155</v>
      </c>
      <c r="B173" s="31" t="s">
        <v>329</v>
      </c>
      <c r="C173" s="32" t="s">
        <v>321</v>
      </c>
      <c r="D173" s="33" t="s">
        <v>330</v>
      </c>
      <c r="E173" s="44">
        <v>299854</v>
      </c>
      <c r="F173" s="44">
        <v>215103</v>
      </c>
      <c r="G173" s="44">
        <v>171696.81</v>
      </c>
      <c r="H173" s="50">
        <f t="shared" si="30"/>
        <v>79.820741691189795</v>
      </c>
      <c r="I173" s="44">
        <v>0</v>
      </c>
      <c r="J173" s="44">
        <v>0</v>
      </c>
      <c r="K173" s="44">
        <v>0</v>
      </c>
      <c r="L173" s="50">
        <v>0</v>
      </c>
      <c r="M173" s="44">
        <f t="shared" si="25"/>
        <v>299854</v>
      </c>
      <c r="N173" s="44">
        <f t="shared" si="26"/>
        <v>215103</v>
      </c>
      <c r="O173" s="59">
        <f t="shared" si="27"/>
        <v>171696.81</v>
      </c>
      <c r="P173" s="80">
        <f t="shared" si="28"/>
        <v>79.820741691189795</v>
      </c>
      <c r="Q173" s="30"/>
    </row>
    <row r="174" spans="1:17" ht="18.75">
      <c r="A174" s="30">
        <f t="shared" si="29"/>
        <v>156</v>
      </c>
      <c r="B174" s="31" t="s">
        <v>331</v>
      </c>
      <c r="C174" s="32" t="s">
        <v>8</v>
      </c>
      <c r="D174" s="33" t="s">
        <v>332</v>
      </c>
      <c r="E174" s="44">
        <f>E175</f>
        <v>99800</v>
      </c>
      <c r="F174" s="44">
        <f t="shared" ref="F174:K174" si="42">F175</f>
        <v>99800</v>
      </c>
      <c r="G174" s="44">
        <f t="shared" si="42"/>
        <v>12130</v>
      </c>
      <c r="H174" s="50">
        <f t="shared" si="30"/>
        <v>12.154308617234468</v>
      </c>
      <c r="I174" s="44">
        <f t="shared" si="42"/>
        <v>50000</v>
      </c>
      <c r="J174" s="44">
        <f t="shared" si="42"/>
        <v>50000</v>
      </c>
      <c r="K174" s="44">
        <f t="shared" si="42"/>
        <v>50000</v>
      </c>
      <c r="L174" s="50">
        <v>0</v>
      </c>
      <c r="M174" s="44">
        <f t="shared" si="25"/>
        <v>149800</v>
      </c>
      <c r="N174" s="44">
        <f t="shared" si="26"/>
        <v>149800</v>
      </c>
      <c r="O174" s="59">
        <f t="shared" si="27"/>
        <v>62130</v>
      </c>
      <c r="P174" s="80">
        <f t="shared" si="28"/>
        <v>41.475300400534046</v>
      </c>
      <c r="Q174" s="30"/>
    </row>
    <row r="175" spans="1:17" ht="48">
      <c r="A175" s="30">
        <f t="shared" si="29"/>
        <v>157</v>
      </c>
      <c r="B175" s="31" t="s">
        <v>333</v>
      </c>
      <c r="C175" s="32" t="s">
        <v>321</v>
      </c>
      <c r="D175" s="33" t="s">
        <v>334</v>
      </c>
      <c r="E175" s="44">
        <v>99800</v>
      </c>
      <c r="F175" s="44">
        <v>99800</v>
      </c>
      <c r="G175" s="44">
        <v>12130</v>
      </c>
      <c r="H175" s="50">
        <f t="shared" si="30"/>
        <v>12.154308617234468</v>
      </c>
      <c r="I175" s="44">
        <v>50000</v>
      </c>
      <c r="J175" s="44">
        <v>50000</v>
      </c>
      <c r="K175" s="44">
        <v>50000</v>
      </c>
      <c r="L175" s="50">
        <v>0</v>
      </c>
      <c r="M175" s="44">
        <f t="shared" si="25"/>
        <v>149800</v>
      </c>
      <c r="N175" s="44">
        <f t="shared" si="26"/>
        <v>149800</v>
      </c>
      <c r="O175" s="59">
        <f t="shared" si="27"/>
        <v>62130</v>
      </c>
      <c r="P175" s="80">
        <f t="shared" si="28"/>
        <v>41.475300400534046</v>
      </c>
      <c r="Q175" s="30"/>
    </row>
    <row r="176" spans="1:17" ht="18.75">
      <c r="A176" s="30">
        <f t="shared" si="29"/>
        <v>158</v>
      </c>
      <c r="B176" s="60" t="s">
        <v>335</v>
      </c>
      <c r="C176" s="61" t="s">
        <v>8</v>
      </c>
      <c r="D176" s="62" t="s">
        <v>336</v>
      </c>
      <c r="E176" s="77">
        <f>E177+E180+E181</f>
        <v>6324472</v>
      </c>
      <c r="F176" s="77">
        <f t="shared" ref="F176:K176" si="43">F177+F180+F181</f>
        <v>4855797</v>
      </c>
      <c r="G176" s="77">
        <f t="shared" si="43"/>
        <v>4723487.3499999996</v>
      </c>
      <c r="H176" s="49">
        <f t="shared" si="30"/>
        <v>97.27522279040906</v>
      </c>
      <c r="I176" s="77">
        <f t="shared" si="43"/>
        <v>2239938</v>
      </c>
      <c r="J176" s="77">
        <f t="shared" si="43"/>
        <v>1361829</v>
      </c>
      <c r="K176" s="77">
        <f t="shared" si="43"/>
        <v>832795.02</v>
      </c>
      <c r="L176" s="49">
        <f>K176/J176%</f>
        <v>61.152686570780908</v>
      </c>
      <c r="M176" s="77">
        <f t="shared" si="25"/>
        <v>8564410</v>
      </c>
      <c r="N176" s="77">
        <f t="shared" si="26"/>
        <v>6217626</v>
      </c>
      <c r="O176" s="81">
        <f t="shared" si="27"/>
        <v>5556282.3699999992</v>
      </c>
      <c r="P176" s="79">
        <f t="shared" si="28"/>
        <v>89.363406065273125</v>
      </c>
      <c r="Q176" s="30"/>
    </row>
    <row r="177" spans="1:17" ht="32.25">
      <c r="A177" s="30">
        <f t="shared" si="29"/>
        <v>159</v>
      </c>
      <c r="B177" s="31" t="s">
        <v>337</v>
      </c>
      <c r="C177" s="32" t="s">
        <v>8</v>
      </c>
      <c r="D177" s="33" t="s">
        <v>338</v>
      </c>
      <c r="E177" s="44">
        <f>E178+E179</f>
        <v>0</v>
      </c>
      <c r="F177" s="44">
        <f t="shared" ref="F177:K177" si="44">F178+F179</f>
        <v>0</v>
      </c>
      <c r="G177" s="44">
        <f t="shared" si="44"/>
        <v>0</v>
      </c>
      <c r="H177" s="50">
        <v>0</v>
      </c>
      <c r="I177" s="44">
        <f t="shared" si="44"/>
        <v>88193</v>
      </c>
      <c r="J177" s="44">
        <f t="shared" si="44"/>
        <v>88193</v>
      </c>
      <c r="K177" s="44">
        <f t="shared" si="44"/>
        <v>135876.57</v>
      </c>
      <c r="L177" s="50">
        <f>K177/J177%</f>
        <v>154.06729559035298</v>
      </c>
      <c r="M177" s="44">
        <f t="shared" si="25"/>
        <v>88193</v>
      </c>
      <c r="N177" s="44">
        <f t="shared" si="26"/>
        <v>88193</v>
      </c>
      <c r="O177" s="59">
        <f t="shared" si="27"/>
        <v>135876.57</v>
      </c>
      <c r="P177" s="80">
        <f t="shared" si="28"/>
        <v>154.06729559035298</v>
      </c>
      <c r="Q177" s="30"/>
    </row>
    <row r="178" spans="1:17" ht="32.25">
      <c r="A178" s="30">
        <f t="shared" si="29"/>
        <v>160</v>
      </c>
      <c r="B178" s="31" t="s">
        <v>339</v>
      </c>
      <c r="C178" s="32" t="s">
        <v>340</v>
      </c>
      <c r="D178" s="33" t="s">
        <v>341</v>
      </c>
      <c r="E178" s="44">
        <v>0</v>
      </c>
      <c r="F178" s="44">
        <v>0</v>
      </c>
      <c r="G178" s="44">
        <v>0</v>
      </c>
      <c r="H178" s="50">
        <v>0</v>
      </c>
      <c r="I178" s="44">
        <v>88193</v>
      </c>
      <c r="J178" s="44">
        <v>88193</v>
      </c>
      <c r="K178" s="44">
        <v>88193</v>
      </c>
      <c r="L178" s="50">
        <f>K178/J178%</f>
        <v>100</v>
      </c>
      <c r="M178" s="44">
        <f t="shared" si="25"/>
        <v>88193</v>
      </c>
      <c r="N178" s="44">
        <f t="shared" si="26"/>
        <v>88193</v>
      </c>
      <c r="O178" s="59">
        <f t="shared" si="27"/>
        <v>88193</v>
      </c>
      <c r="P178" s="80">
        <f t="shared" si="28"/>
        <v>100</v>
      </c>
      <c r="Q178" s="30"/>
    </row>
    <row r="179" spans="1:17" ht="32.25">
      <c r="A179" s="30">
        <f t="shared" si="29"/>
        <v>161</v>
      </c>
      <c r="B179" s="31" t="s">
        <v>342</v>
      </c>
      <c r="C179" s="32" t="s">
        <v>340</v>
      </c>
      <c r="D179" s="33" t="s">
        <v>343</v>
      </c>
      <c r="E179" s="44">
        <v>0</v>
      </c>
      <c r="F179" s="44">
        <v>0</v>
      </c>
      <c r="G179" s="44">
        <v>0</v>
      </c>
      <c r="H179" s="50">
        <v>0</v>
      </c>
      <c r="I179" s="44">
        <v>0</v>
      </c>
      <c r="J179" s="44">
        <v>0</v>
      </c>
      <c r="K179" s="44">
        <v>47683.57</v>
      </c>
      <c r="L179" s="50">
        <v>0</v>
      </c>
      <c r="M179" s="44">
        <f t="shared" si="25"/>
        <v>0</v>
      </c>
      <c r="N179" s="44">
        <f t="shared" si="26"/>
        <v>0</v>
      </c>
      <c r="O179" s="59">
        <f t="shared" si="27"/>
        <v>47683.57</v>
      </c>
      <c r="P179" s="80">
        <v>0</v>
      </c>
      <c r="Q179" s="30"/>
    </row>
    <row r="180" spans="1:17" ht="18.75">
      <c r="A180" s="30">
        <f t="shared" si="29"/>
        <v>162</v>
      </c>
      <c r="B180" s="31" t="s">
        <v>344</v>
      </c>
      <c r="C180" s="32" t="s">
        <v>340</v>
      </c>
      <c r="D180" s="33" t="s">
        <v>345</v>
      </c>
      <c r="E180" s="44">
        <v>6324472</v>
      </c>
      <c r="F180" s="44">
        <v>4855797</v>
      </c>
      <c r="G180" s="44">
        <v>4723487.3499999996</v>
      </c>
      <c r="H180" s="50">
        <f t="shared" si="30"/>
        <v>97.27522279040906</v>
      </c>
      <c r="I180" s="44">
        <v>1831745</v>
      </c>
      <c r="J180" s="44">
        <v>968793</v>
      </c>
      <c r="K180" s="44">
        <v>696918.45</v>
      </c>
      <c r="L180" s="50">
        <f t="shared" ref="L180:L190" si="45">K180/J180%</f>
        <v>71.936775967621557</v>
      </c>
      <c r="M180" s="44">
        <f t="shared" si="25"/>
        <v>8156217</v>
      </c>
      <c r="N180" s="44">
        <f t="shared" si="26"/>
        <v>5824590</v>
      </c>
      <c r="O180" s="59">
        <f t="shared" si="27"/>
        <v>5420405.7999999998</v>
      </c>
      <c r="P180" s="80">
        <f t="shared" si="28"/>
        <v>93.060727021129381</v>
      </c>
      <c r="Q180" s="30"/>
    </row>
    <row r="181" spans="1:17" ht="32.25">
      <c r="A181" s="30">
        <f t="shared" si="29"/>
        <v>163</v>
      </c>
      <c r="B181" s="31" t="s">
        <v>346</v>
      </c>
      <c r="C181" s="32" t="s">
        <v>8</v>
      </c>
      <c r="D181" s="33" t="s">
        <v>347</v>
      </c>
      <c r="E181" s="44">
        <v>0</v>
      </c>
      <c r="F181" s="44">
        <v>0</v>
      </c>
      <c r="G181" s="44">
        <v>0</v>
      </c>
      <c r="H181" s="50">
        <v>0</v>
      </c>
      <c r="I181" s="44">
        <f>I182</f>
        <v>320000</v>
      </c>
      <c r="J181" s="44">
        <f>J182</f>
        <v>304843</v>
      </c>
      <c r="K181" s="44">
        <f>K182</f>
        <v>0</v>
      </c>
      <c r="L181" s="50">
        <f t="shared" si="45"/>
        <v>0</v>
      </c>
      <c r="M181" s="44">
        <f t="shared" si="25"/>
        <v>320000</v>
      </c>
      <c r="N181" s="44">
        <f t="shared" si="26"/>
        <v>304843</v>
      </c>
      <c r="O181" s="59">
        <f t="shared" si="27"/>
        <v>0</v>
      </c>
      <c r="P181" s="80">
        <f t="shared" si="28"/>
        <v>0</v>
      </c>
      <c r="Q181" s="30"/>
    </row>
    <row r="182" spans="1:17" ht="95.25">
      <c r="A182" s="30">
        <f t="shared" si="29"/>
        <v>164</v>
      </c>
      <c r="B182" s="31" t="s">
        <v>348</v>
      </c>
      <c r="C182" s="32" t="s">
        <v>349</v>
      </c>
      <c r="D182" s="33" t="s">
        <v>350</v>
      </c>
      <c r="E182" s="44">
        <v>0</v>
      </c>
      <c r="F182" s="44">
        <v>0</v>
      </c>
      <c r="G182" s="44">
        <v>0</v>
      </c>
      <c r="H182" s="50">
        <v>0</v>
      </c>
      <c r="I182" s="44">
        <v>320000</v>
      </c>
      <c r="J182" s="44">
        <v>304843</v>
      </c>
      <c r="K182" s="44">
        <v>0</v>
      </c>
      <c r="L182" s="50">
        <f t="shared" si="45"/>
        <v>0</v>
      </c>
      <c r="M182" s="44">
        <f t="shared" si="25"/>
        <v>320000</v>
      </c>
      <c r="N182" s="44">
        <f t="shared" si="26"/>
        <v>304843</v>
      </c>
      <c r="O182" s="59">
        <f t="shared" si="27"/>
        <v>0</v>
      </c>
      <c r="P182" s="80">
        <f t="shared" si="28"/>
        <v>0</v>
      </c>
      <c r="Q182" s="30"/>
    </row>
    <row r="183" spans="1:17" ht="18.75">
      <c r="A183" s="30">
        <f t="shared" si="29"/>
        <v>165</v>
      </c>
      <c r="B183" s="60" t="s">
        <v>351</v>
      </c>
      <c r="C183" s="61" t="s">
        <v>8</v>
      </c>
      <c r="D183" s="62" t="s">
        <v>352</v>
      </c>
      <c r="E183" s="77">
        <f>E184+E187+E197+E200</f>
        <v>3927312</v>
      </c>
      <c r="F183" s="77">
        <f>F184+F187+F197+F200</f>
        <v>3290840</v>
      </c>
      <c r="G183" s="77">
        <f>G184+G187+G197+G200</f>
        <v>3121113.2700000005</v>
      </c>
      <c r="H183" s="49">
        <f t="shared" si="30"/>
        <v>94.842449648114169</v>
      </c>
      <c r="I183" s="77">
        <f>I184+I187+I197+I200</f>
        <v>35645785</v>
      </c>
      <c r="J183" s="77">
        <f>J184+J187+J197+J200</f>
        <v>28407201</v>
      </c>
      <c r="K183" s="77">
        <f>K184+K187+K197+K200</f>
        <v>8062447.1499999994</v>
      </c>
      <c r="L183" s="49">
        <f t="shared" si="45"/>
        <v>28.38170205505287</v>
      </c>
      <c r="M183" s="77">
        <f t="shared" si="25"/>
        <v>39573097</v>
      </c>
      <c r="N183" s="77">
        <f t="shared" si="26"/>
        <v>31698041</v>
      </c>
      <c r="O183" s="81">
        <f t="shared" si="27"/>
        <v>11183560.42</v>
      </c>
      <c r="P183" s="79">
        <f t="shared" si="28"/>
        <v>35.281550743151605</v>
      </c>
      <c r="Q183" s="30"/>
    </row>
    <row r="184" spans="1:17" ht="32.25">
      <c r="A184" s="30">
        <f t="shared" si="29"/>
        <v>166</v>
      </c>
      <c r="B184" s="31" t="s">
        <v>353</v>
      </c>
      <c r="C184" s="32" t="s">
        <v>8</v>
      </c>
      <c r="D184" s="33" t="s">
        <v>354</v>
      </c>
      <c r="E184" s="44">
        <f>E185</f>
        <v>1109687</v>
      </c>
      <c r="F184" s="44">
        <f>F185</f>
        <v>751715</v>
      </c>
      <c r="G184" s="44">
        <f>G185</f>
        <v>675041.06</v>
      </c>
      <c r="H184" s="44">
        <f>H185</f>
        <v>89.800131698848645</v>
      </c>
      <c r="I184" s="44">
        <f>I185+I186</f>
        <v>386440</v>
      </c>
      <c r="J184" s="44">
        <f>J185+J186</f>
        <v>386440</v>
      </c>
      <c r="K184" s="44">
        <f>K185+K186</f>
        <v>341018</v>
      </c>
      <c r="L184" s="50">
        <f t="shared" si="45"/>
        <v>88.246040782527686</v>
      </c>
      <c r="M184" s="44">
        <f t="shared" si="25"/>
        <v>1496127</v>
      </c>
      <c r="N184" s="44">
        <f t="shared" si="26"/>
        <v>1138155</v>
      </c>
      <c r="O184" s="59">
        <f t="shared" si="27"/>
        <v>1016059.06</v>
      </c>
      <c r="P184" s="80">
        <f t="shared" si="28"/>
        <v>89.272468161190716</v>
      </c>
      <c r="Q184" s="30"/>
    </row>
    <row r="185" spans="1:17" ht="18.75">
      <c r="A185" s="30">
        <f t="shared" si="29"/>
        <v>167</v>
      </c>
      <c r="B185" s="31" t="s">
        <v>355</v>
      </c>
      <c r="C185" s="32" t="s">
        <v>356</v>
      </c>
      <c r="D185" s="33" t="s">
        <v>357</v>
      </c>
      <c r="E185" s="44">
        <v>1109687</v>
      </c>
      <c r="F185" s="44">
        <v>751715</v>
      </c>
      <c r="G185" s="44">
        <v>675041.06</v>
      </c>
      <c r="H185" s="50">
        <f t="shared" si="30"/>
        <v>89.800131698848645</v>
      </c>
      <c r="I185" s="44">
        <v>112056</v>
      </c>
      <c r="J185" s="44">
        <v>112056</v>
      </c>
      <c r="K185" s="44">
        <v>66634</v>
      </c>
      <c r="L185" s="50">
        <f t="shared" si="45"/>
        <v>59.464910401941886</v>
      </c>
      <c r="M185" s="44">
        <f t="shared" si="25"/>
        <v>1221743</v>
      </c>
      <c r="N185" s="44">
        <f t="shared" si="26"/>
        <v>863771</v>
      </c>
      <c r="O185" s="59">
        <f t="shared" si="27"/>
        <v>741675.06</v>
      </c>
      <c r="P185" s="80">
        <f t="shared" si="28"/>
        <v>85.864778974982968</v>
      </c>
      <c r="Q185" s="30"/>
    </row>
    <row r="186" spans="1:17" ht="32.25">
      <c r="A186" s="30">
        <f t="shared" si="29"/>
        <v>168</v>
      </c>
      <c r="B186" s="31" t="s">
        <v>358</v>
      </c>
      <c r="C186" s="32" t="s">
        <v>359</v>
      </c>
      <c r="D186" s="33" t="s">
        <v>360</v>
      </c>
      <c r="E186" s="44">
        <v>0</v>
      </c>
      <c r="F186" s="44">
        <v>0</v>
      </c>
      <c r="G186" s="44">
        <v>0</v>
      </c>
      <c r="H186" s="50">
        <v>0</v>
      </c>
      <c r="I186" s="44">
        <v>274384</v>
      </c>
      <c r="J186" s="44">
        <v>274384</v>
      </c>
      <c r="K186" s="44">
        <v>274384</v>
      </c>
      <c r="L186" s="50">
        <f t="shared" si="45"/>
        <v>100</v>
      </c>
      <c r="M186" s="44">
        <f t="shared" si="25"/>
        <v>274384</v>
      </c>
      <c r="N186" s="44">
        <f t="shared" si="26"/>
        <v>274384</v>
      </c>
      <c r="O186" s="59">
        <f t="shared" si="27"/>
        <v>274384</v>
      </c>
      <c r="P186" s="80">
        <f t="shared" si="28"/>
        <v>100</v>
      </c>
      <c r="Q186" s="30"/>
    </row>
    <row r="187" spans="1:17" ht="18.75">
      <c r="A187" s="30">
        <f t="shared" si="29"/>
        <v>169</v>
      </c>
      <c r="B187" s="31" t="s">
        <v>361</v>
      </c>
      <c r="C187" s="32" t="s">
        <v>8</v>
      </c>
      <c r="D187" s="33" t="s">
        <v>362</v>
      </c>
      <c r="E187" s="44">
        <v>0</v>
      </c>
      <c r="F187" s="44">
        <v>0</v>
      </c>
      <c r="G187" s="44">
        <v>0</v>
      </c>
      <c r="H187" s="50">
        <v>0</v>
      </c>
      <c r="I187" s="44">
        <f>I188+I189+I193+I192+I194</f>
        <v>19809345</v>
      </c>
      <c r="J187" s="44">
        <f>J188+J189+J193+J194+J192</f>
        <v>13760821</v>
      </c>
      <c r="K187" s="44">
        <f>K188+K189+K193+K194+K192</f>
        <v>6755188.2199999997</v>
      </c>
      <c r="L187" s="50">
        <f t="shared" si="45"/>
        <v>49.090008655733548</v>
      </c>
      <c r="M187" s="44">
        <f t="shared" si="25"/>
        <v>19809345</v>
      </c>
      <c r="N187" s="44">
        <f t="shared" si="26"/>
        <v>13760821</v>
      </c>
      <c r="O187" s="59">
        <f t="shared" si="27"/>
        <v>6755188.2199999997</v>
      </c>
      <c r="P187" s="80">
        <f t="shared" si="28"/>
        <v>49.090008655733548</v>
      </c>
      <c r="Q187" s="30"/>
    </row>
    <row r="188" spans="1:17" ht="32.25">
      <c r="A188" s="30">
        <f t="shared" si="29"/>
        <v>170</v>
      </c>
      <c r="B188" s="31" t="s">
        <v>363</v>
      </c>
      <c r="C188" s="32" t="s">
        <v>364</v>
      </c>
      <c r="D188" s="33" t="s">
        <v>365</v>
      </c>
      <c r="E188" s="44">
        <v>0</v>
      </c>
      <c r="F188" s="44">
        <v>0</v>
      </c>
      <c r="G188" s="44">
        <v>0</v>
      </c>
      <c r="H188" s="50">
        <v>0</v>
      </c>
      <c r="I188" s="44">
        <v>232000</v>
      </c>
      <c r="J188" s="44">
        <v>232000</v>
      </c>
      <c r="K188" s="44">
        <v>172000</v>
      </c>
      <c r="L188" s="50">
        <f t="shared" si="45"/>
        <v>74.137931034482762</v>
      </c>
      <c r="M188" s="44">
        <f t="shared" si="25"/>
        <v>232000</v>
      </c>
      <c r="N188" s="44">
        <f t="shared" si="26"/>
        <v>232000</v>
      </c>
      <c r="O188" s="59">
        <f t="shared" si="27"/>
        <v>172000</v>
      </c>
      <c r="P188" s="80">
        <f t="shared" si="28"/>
        <v>74.137931034482762</v>
      </c>
      <c r="Q188" s="30"/>
    </row>
    <row r="189" spans="1:17" ht="32.25">
      <c r="A189" s="30">
        <f t="shared" si="29"/>
        <v>171</v>
      </c>
      <c r="B189" s="31" t="s">
        <v>366</v>
      </c>
      <c r="C189" s="32" t="s">
        <v>8</v>
      </c>
      <c r="D189" s="33" t="s">
        <v>367</v>
      </c>
      <c r="E189" s="44">
        <v>0</v>
      </c>
      <c r="F189" s="44">
        <v>0</v>
      </c>
      <c r="G189" s="44">
        <v>0</v>
      </c>
      <c r="H189" s="50">
        <v>0</v>
      </c>
      <c r="I189" s="44">
        <f>I190+I191</f>
        <v>176105</v>
      </c>
      <c r="J189" s="44">
        <f>J190+J191</f>
        <v>62085</v>
      </c>
      <c r="K189" s="44">
        <f>K190+K191</f>
        <v>61994.400000000001</v>
      </c>
      <c r="L189" s="50">
        <f t="shared" si="45"/>
        <v>99.85407103165015</v>
      </c>
      <c r="M189" s="44">
        <f t="shared" si="25"/>
        <v>176105</v>
      </c>
      <c r="N189" s="44">
        <f t="shared" si="26"/>
        <v>62085</v>
      </c>
      <c r="O189" s="59">
        <f t="shared" si="27"/>
        <v>61994.400000000001</v>
      </c>
      <c r="P189" s="80">
        <f t="shared" si="28"/>
        <v>99.85407103165015</v>
      </c>
      <c r="Q189" s="30"/>
    </row>
    <row r="190" spans="1:17" ht="18.75">
      <c r="A190" s="30">
        <f t="shared" si="29"/>
        <v>172</v>
      </c>
      <c r="B190" s="31" t="s">
        <v>368</v>
      </c>
      <c r="C190" s="32" t="s">
        <v>364</v>
      </c>
      <c r="D190" s="33" t="s">
        <v>369</v>
      </c>
      <c r="E190" s="44">
        <v>0</v>
      </c>
      <c r="F190" s="44">
        <v>0</v>
      </c>
      <c r="G190" s="44">
        <v>0</v>
      </c>
      <c r="H190" s="50">
        <v>0</v>
      </c>
      <c r="I190" s="44">
        <v>62085</v>
      </c>
      <c r="J190" s="44">
        <v>62085</v>
      </c>
      <c r="K190" s="44">
        <v>61994.400000000001</v>
      </c>
      <c r="L190" s="50">
        <f t="shared" si="45"/>
        <v>99.85407103165015</v>
      </c>
      <c r="M190" s="44">
        <f t="shared" si="25"/>
        <v>62085</v>
      </c>
      <c r="N190" s="44">
        <f t="shared" si="26"/>
        <v>62085</v>
      </c>
      <c r="O190" s="59">
        <f t="shared" si="27"/>
        <v>61994.400000000001</v>
      </c>
      <c r="P190" s="80">
        <f t="shared" si="28"/>
        <v>99.85407103165015</v>
      </c>
      <c r="Q190" s="30"/>
    </row>
    <row r="191" spans="1:17" ht="32.25">
      <c r="A191" s="30">
        <f t="shared" si="29"/>
        <v>173</v>
      </c>
      <c r="B191" s="31" t="s">
        <v>370</v>
      </c>
      <c r="C191" s="32" t="s">
        <v>364</v>
      </c>
      <c r="D191" s="33" t="s">
        <v>371</v>
      </c>
      <c r="E191" s="44">
        <v>0</v>
      </c>
      <c r="F191" s="44">
        <v>0</v>
      </c>
      <c r="G191" s="44">
        <v>0</v>
      </c>
      <c r="H191" s="50">
        <v>0</v>
      </c>
      <c r="I191" s="44">
        <v>114020</v>
      </c>
      <c r="J191" s="44">
        <v>0</v>
      </c>
      <c r="K191" s="44">
        <v>0</v>
      </c>
      <c r="L191" s="50">
        <v>0</v>
      </c>
      <c r="M191" s="44">
        <f t="shared" si="25"/>
        <v>114020</v>
      </c>
      <c r="N191" s="44">
        <f t="shared" si="26"/>
        <v>0</v>
      </c>
      <c r="O191" s="59">
        <f t="shared" si="27"/>
        <v>0</v>
      </c>
      <c r="P191" s="80">
        <v>0</v>
      </c>
      <c r="Q191" s="30"/>
    </row>
    <row r="192" spans="1:17" ht="18.75">
      <c r="A192" s="30">
        <f t="shared" si="29"/>
        <v>174</v>
      </c>
      <c r="B192" s="31" t="s">
        <v>372</v>
      </c>
      <c r="C192" s="32" t="s">
        <v>364</v>
      </c>
      <c r="D192" s="33" t="s">
        <v>373</v>
      </c>
      <c r="E192" s="44">
        <v>0</v>
      </c>
      <c r="F192" s="44">
        <v>0</v>
      </c>
      <c r="G192" s="44">
        <v>0</v>
      </c>
      <c r="H192" s="50">
        <v>0</v>
      </c>
      <c r="I192" s="44">
        <v>335000</v>
      </c>
      <c r="J192" s="44">
        <v>335000</v>
      </c>
      <c r="K192" s="44">
        <v>0</v>
      </c>
      <c r="L192" s="50">
        <f t="shared" ref="L192:L201" si="46">K192/J192%</f>
        <v>0</v>
      </c>
      <c r="M192" s="44">
        <f t="shared" si="25"/>
        <v>335000</v>
      </c>
      <c r="N192" s="44">
        <f t="shared" si="26"/>
        <v>335000</v>
      </c>
      <c r="O192" s="59">
        <f t="shared" si="27"/>
        <v>0</v>
      </c>
      <c r="P192" s="80">
        <f t="shared" si="28"/>
        <v>0</v>
      </c>
      <c r="Q192" s="30"/>
    </row>
    <row r="193" spans="1:17" ht="32.25">
      <c r="A193" s="30">
        <f t="shared" si="29"/>
        <v>175</v>
      </c>
      <c r="B193" s="31" t="s">
        <v>374</v>
      </c>
      <c r="C193" s="32" t="s">
        <v>364</v>
      </c>
      <c r="D193" s="33" t="s">
        <v>375</v>
      </c>
      <c r="E193" s="44">
        <v>0</v>
      </c>
      <c r="F193" s="44">
        <v>0</v>
      </c>
      <c r="G193" s="44">
        <v>0</v>
      </c>
      <c r="H193" s="50">
        <v>0</v>
      </c>
      <c r="I193" s="44">
        <v>416500</v>
      </c>
      <c r="J193" s="44">
        <v>416500</v>
      </c>
      <c r="K193" s="44">
        <v>416489.2</v>
      </c>
      <c r="L193" s="50">
        <f t="shared" si="46"/>
        <v>99.997406962785121</v>
      </c>
      <c r="M193" s="44">
        <f t="shared" si="25"/>
        <v>416500</v>
      </c>
      <c r="N193" s="44">
        <f t="shared" si="26"/>
        <v>416500</v>
      </c>
      <c r="O193" s="59">
        <f t="shared" si="27"/>
        <v>416489.2</v>
      </c>
      <c r="P193" s="80">
        <f t="shared" si="28"/>
        <v>99.997406962785121</v>
      </c>
      <c r="Q193" s="30"/>
    </row>
    <row r="194" spans="1:17" ht="18.75">
      <c r="A194" s="30">
        <f t="shared" si="29"/>
        <v>176</v>
      </c>
      <c r="B194" s="31" t="s">
        <v>376</v>
      </c>
      <c r="C194" s="32" t="s">
        <v>8</v>
      </c>
      <c r="D194" s="33" t="s">
        <v>377</v>
      </c>
      <c r="E194" s="44">
        <v>0</v>
      </c>
      <c r="F194" s="44">
        <v>0</v>
      </c>
      <c r="G194" s="44">
        <v>0</v>
      </c>
      <c r="H194" s="50">
        <v>0</v>
      </c>
      <c r="I194" s="44">
        <f>I195+I196</f>
        <v>18649740</v>
      </c>
      <c r="J194" s="44">
        <f>J195+J196</f>
        <v>12715236</v>
      </c>
      <c r="K194" s="44">
        <f>K195+K196</f>
        <v>6104704.6200000001</v>
      </c>
      <c r="L194" s="50">
        <f t="shared" si="46"/>
        <v>48.010942305750362</v>
      </c>
      <c r="M194" s="44">
        <f t="shared" si="25"/>
        <v>18649740</v>
      </c>
      <c r="N194" s="44">
        <f t="shared" si="26"/>
        <v>12715236</v>
      </c>
      <c r="O194" s="59">
        <f t="shared" si="27"/>
        <v>6104704.6200000001</v>
      </c>
      <c r="P194" s="80">
        <f t="shared" si="28"/>
        <v>48.010942305750362</v>
      </c>
      <c r="Q194" s="30"/>
    </row>
    <row r="195" spans="1:17" ht="48">
      <c r="A195" s="30">
        <f t="shared" si="29"/>
        <v>177</v>
      </c>
      <c r="B195" s="31" t="s">
        <v>378</v>
      </c>
      <c r="C195" s="32" t="s">
        <v>379</v>
      </c>
      <c r="D195" s="33" t="s">
        <v>380</v>
      </c>
      <c r="E195" s="44">
        <v>0</v>
      </c>
      <c r="F195" s="44">
        <v>0</v>
      </c>
      <c r="G195" s="44">
        <v>0</v>
      </c>
      <c r="H195" s="50">
        <v>0</v>
      </c>
      <c r="I195" s="44">
        <v>16418300</v>
      </c>
      <c r="J195" s="44">
        <v>10944000</v>
      </c>
      <c r="K195" s="44">
        <v>4923897.6100000003</v>
      </c>
      <c r="L195" s="50">
        <f t="shared" si="46"/>
        <v>44.991754477339185</v>
      </c>
      <c r="M195" s="44">
        <f t="shared" si="25"/>
        <v>16418300</v>
      </c>
      <c r="N195" s="44">
        <f t="shared" si="26"/>
        <v>10944000</v>
      </c>
      <c r="O195" s="59">
        <f t="shared" si="27"/>
        <v>4923897.6100000003</v>
      </c>
      <c r="P195" s="80">
        <f t="shared" si="28"/>
        <v>44.991754477339185</v>
      </c>
      <c r="Q195" s="30"/>
    </row>
    <row r="196" spans="1:17" ht="48">
      <c r="A196" s="30">
        <f t="shared" si="29"/>
        <v>178</v>
      </c>
      <c r="B196" s="31" t="s">
        <v>381</v>
      </c>
      <c r="C196" s="32" t="s">
        <v>379</v>
      </c>
      <c r="D196" s="33" t="s">
        <v>382</v>
      </c>
      <c r="E196" s="44">
        <v>0</v>
      </c>
      <c r="F196" s="44">
        <v>0</v>
      </c>
      <c r="G196" s="44">
        <v>0</v>
      </c>
      <c r="H196" s="50">
        <v>0</v>
      </c>
      <c r="I196" s="44">
        <v>2231440</v>
      </c>
      <c r="J196" s="44">
        <v>1771236</v>
      </c>
      <c r="K196" s="44">
        <v>1180807.01</v>
      </c>
      <c r="L196" s="50">
        <f t="shared" si="46"/>
        <v>66.665707449487243</v>
      </c>
      <c r="M196" s="44">
        <f t="shared" si="25"/>
        <v>2231440</v>
      </c>
      <c r="N196" s="44">
        <f t="shared" si="26"/>
        <v>1771236</v>
      </c>
      <c r="O196" s="59">
        <f t="shared" si="27"/>
        <v>1180807.01</v>
      </c>
      <c r="P196" s="80">
        <f t="shared" si="28"/>
        <v>66.665707449487243</v>
      </c>
      <c r="Q196" s="30"/>
    </row>
    <row r="197" spans="1:17" ht="32.25">
      <c r="A197" s="30">
        <f t="shared" si="29"/>
        <v>179</v>
      </c>
      <c r="B197" s="31" t="s">
        <v>383</v>
      </c>
      <c r="C197" s="32" t="s">
        <v>8</v>
      </c>
      <c r="D197" s="33" t="s">
        <v>384</v>
      </c>
      <c r="E197" s="44">
        <f>E198</f>
        <v>2320625</v>
      </c>
      <c r="F197" s="44">
        <f t="shared" ref="F197:K197" si="47">F198</f>
        <v>2167125</v>
      </c>
      <c r="G197" s="44">
        <f t="shared" si="47"/>
        <v>2124503.6800000002</v>
      </c>
      <c r="H197" s="44">
        <f t="shared" si="47"/>
        <v>98.033278191151879</v>
      </c>
      <c r="I197" s="44">
        <f t="shared" si="47"/>
        <v>1750000</v>
      </c>
      <c r="J197" s="44">
        <f t="shared" si="47"/>
        <v>1028300</v>
      </c>
      <c r="K197" s="44">
        <f t="shared" si="47"/>
        <v>795013.98</v>
      </c>
      <c r="L197" s="50">
        <f t="shared" si="46"/>
        <v>77.313427987941267</v>
      </c>
      <c r="M197" s="44">
        <f t="shared" si="25"/>
        <v>4070625</v>
      </c>
      <c r="N197" s="44">
        <f t="shared" si="26"/>
        <v>3195425</v>
      </c>
      <c r="O197" s="59">
        <f t="shared" si="27"/>
        <v>2919517.66</v>
      </c>
      <c r="P197" s="80">
        <f t="shared" si="28"/>
        <v>91.365551061282929</v>
      </c>
      <c r="Q197" s="30"/>
    </row>
    <row r="198" spans="1:17" ht="32.25">
      <c r="A198" s="30">
        <f t="shared" si="29"/>
        <v>180</v>
      </c>
      <c r="B198" s="31" t="s">
        <v>385</v>
      </c>
      <c r="C198" s="32" t="s">
        <v>8</v>
      </c>
      <c r="D198" s="33" t="s">
        <v>386</v>
      </c>
      <c r="E198" s="44">
        <f>E199</f>
        <v>2320625</v>
      </c>
      <c r="F198" s="44">
        <f>F199</f>
        <v>2167125</v>
      </c>
      <c r="G198" s="44">
        <f>G199</f>
        <v>2124503.6800000002</v>
      </c>
      <c r="H198" s="50">
        <f t="shared" si="30"/>
        <v>98.033278191151879</v>
      </c>
      <c r="I198" s="44">
        <f>I199</f>
        <v>1750000</v>
      </c>
      <c r="J198" s="44">
        <f>J199</f>
        <v>1028300</v>
      </c>
      <c r="K198" s="44">
        <f>K199</f>
        <v>795013.98</v>
      </c>
      <c r="L198" s="50">
        <f t="shared" si="46"/>
        <v>77.313427987941267</v>
      </c>
      <c r="M198" s="44">
        <f t="shared" si="25"/>
        <v>4070625</v>
      </c>
      <c r="N198" s="44">
        <f t="shared" si="26"/>
        <v>3195425</v>
      </c>
      <c r="O198" s="59">
        <f t="shared" si="27"/>
        <v>2919517.66</v>
      </c>
      <c r="P198" s="80">
        <f t="shared" si="28"/>
        <v>91.365551061282929</v>
      </c>
      <c r="Q198" s="30"/>
    </row>
    <row r="199" spans="1:17" ht="48">
      <c r="A199" s="30">
        <f t="shared" si="29"/>
        <v>181</v>
      </c>
      <c r="B199" s="31" t="s">
        <v>387</v>
      </c>
      <c r="C199" s="32" t="s">
        <v>388</v>
      </c>
      <c r="D199" s="33" t="s">
        <v>389</v>
      </c>
      <c r="E199" s="44">
        <v>2320625</v>
      </c>
      <c r="F199" s="44">
        <v>2167125</v>
      </c>
      <c r="G199" s="44">
        <v>2124503.6800000002</v>
      </c>
      <c r="H199" s="50">
        <f t="shared" si="30"/>
        <v>98.033278191151879</v>
      </c>
      <c r="I199" s="44">
        <v>1750000</v>
      </c>
      <c r="J199" s="44">
        <v>1028300</v>
      </c>
      <c r="K199" s="44">
        <v>795013.98</v>
      </c>
      <c r="L199" s="50">
        <f t="shared" si="46"/>
        <v>77.313427987941267</v>
      </c>
      <c r="M199" s="44">
        <f t="shared" si="25"/>
        <v>4070625</v>
      </c>
      <c r="N199" s="44">
        <f t="shared" si="26"/>
        <v>3195425</v>
      </c>
      <c r="O199" s="59">
        <f t="shared" si="27"/>
        <v>2919517.66</v>
      </c>
      <c r="P199" s="80">
        <f t="shared" si="28"/>
        <v>91.365551061282929</v>
      </c>
      <c r="Q199" s="30"/>
    </row>
    <row r="200" spans="1:17" ht="32.25">
      <c r="A200" s="30">
        <f t="shared" si="29"/>
        <v>182</v>
      </c>
      <c r="B200" s="31" t="s">
        <v>390</v>
      </c>
      <c r="C200" s="32" t="s">
        <v>8</v>
      </c>
      <c r="D200" s="33" t="s">
        <v>391</v>
      </c>
      <c r="E200" s="44">
        <f>E201+E202+E203</f>
        <v>497000</v>
      </c>
      <c r="F200" s="44">
        <f t="shared" ref="F200:K200" si="48">F201+F202+F203</f>
        <v>372000</v>
      </c>
      <c r="G200" s="44">
        <f t="shared" si="48"/>
        <v>321568.53000000003</v>
      </c>
      <c r="H200" s="50">
        <f t="shared" si="30"/>
        <v>86.443153225806455</v>
      </c>
      <c r="I200" s="44">
        <f t="shared" si="48"/>
        <v>13700000</v>
      </c>
      <c r="J200" s="44">
        <f t="shared" si="48"/>
        <v>13231640</v>
      </c>
      <c r="K200" s="44">
        <f t="shared" si="48"/>
        <v>171226.95</v>
      </c>
      <c r="L200" s="50">
        <f t="shared" si="46"/>
        <v>1.2940720122373344</v>
      </c>
      <c r="M200" s="44">
        <f t="shared" si="25"/>
        <v>14197000</v>
      </c>
      <c r="N200" s="44">
        <f t="shared" si="26"/>
        <v>13603640</v>
      </c>
      <c r="O200" s="59">
        <f t="shared" si="27"/>
        <v>492795.48000000004</v>
      </c>
      <c r="P200" s="80">
        <f t="shared" si="28"/>
        <v>3.6225266178758044</v>
      </c>
      <c r="Q200" s="30"/>
    </row>
    <row r="201" spans="1:17" ht="18.75">
      <c r="A201" s="30">
        <f t="shared" si="29"/>
        <v>183</v>
      </c>
      <c r="B201" s="31" t="s">
        <v>392</v>
      </c>
      <c r="C201" s="32" t="s">
        <v>393</v>
      </c>
      <c r="D201" s="33" t="s">
        <v>394</v>
      </c>
      <c r="E201" s="44">
        <v>200000</v>
      </c>
      <c r="F201" s="44">
        <v>100000</v>
      </c>
      <c r="G201" s="44">
        <v>100000</v>
      </c>
      <c r="H201" s="50">
        <f t="shared" si="30"/>
        <v>100</v>
      </c>
      <c r="I201" s="44">
        <v>13700000</v>
      </c>
      <c r="J201" s="44">
        <v>13231640</v>
      </c>
      <c r="K201" s="44">
        <v>171226.95</v>
      </c>
      <c r="L201" s="50">
        <f t="shared" si="46"/>
        <v>1.2940720122373344</v>
      </c>
      <c r="M201" s="44">
        <f t="shared" si="25"/>
        <v>13900000</v>
      </c>
      <c r="N201" s="44">
        <f t="shared" si="26"/>
        <v>13331640</v>
      </c>
      <c r="O201" s="59">
        <f t="shared" si="27"/>
        <v>271226.95</v>
      </c>
      <c r="P201" s="80">
        <f t="shared" si="28"/>
        <v>2.0344605014836885</v>
      </c>
      <c r="Q201" s="30"/>
    </row>
    <row r="202" spans="1:17" ht="32.25">
      <c r="A202" s="30">
        <f t="shared" si="29"/>
        <v>184</v>
      </c>
      <c r="B202" s="31" t="s">
        <v>395</v>
      </c>
      <c r="C202" s="32" t="s">
        <v>379</v>
      </c>
      <c r="D202" s="33" t="s">
        <v>396</v>
      </c>
      <c r="E202" s="44">
        <v>50000</v>
      </c>
      <c r="F202" s="44">
        <v>25000</v>
      </c>
      <c r="G202" s="44">
        <v>21593</v>
      </c>
      <c r="H202" s="50">
        <f t="shared" si="30"/>
        <v>86.372</v>
      </c>
      <c r="I202" s="44">
        <v>0</v>
      </c>
      <c r="J202" s="44">
        <v>0</v>
      </c>
      <c r="K202" s="44">
        <v>0</v>
      </c>
      <c r="L202" s="50">
        <v>0</v>
      </c>
      <c r="M202" s="44">
        <f t="shared" si="25"/>
        <v>50000</v>
      </c>
      <c r="N202" s="44">
        <f t="shared" si="26"/>
        <v>25000</v>
      </c>
      <c r="O202" s="59">
        <f t="shared" si="27"/>
        <v>21593</v>
      </c>
      <c r="P202" s="80">
        <f t="shared" si="28"/>
        <v>86.372</v>
      </c>
      <c r="Q202" s="30"/>
    </row>
    <row r="203" spans="1:17" ht="18.75">
      <c r="A203" s="30">
        <f t="shared" si="29"/>
        <v>185</v>
      </c>
      <c r="B203" s="31" t="s">
        <v>397</v>
      </c>
      <c r="C203" s="32" t="s">
        <v>8</v>
      </c>
      <c r="D203" s="33" t="s">
        <v>398</v>
      </c>
      <c r="E203" s="44">
        <f>E204</f>
        <v>247000</v>
      </c>
      <c r="F203" s="44">
        <f t="shared" ref="F203:K203" si="49">F204</f>
        <v>247000</v>
      </c>
      <c r="G203" s="44">
        <f t="shared" si="49"/>
        <v>199975.53</v>
      </c>
      <c r="H203" s="50">
        <f t="shared" si="30"/>
        <v>80.961753036437244</v>
      </c>
      <c r="I203" s="44">
        <f t="shared" si="49"/>
        <v>0</v>
      </c>
      <c r="J203" s="44">
        <f t="shared" si="49"/>
        <v>0</v>
      </c>
      <c r="K203" s="44">
        <f t="shared" si="49"/>
        <v>0</v>
      </c>
      <c r="L203" s="50">
        <v>0</v>
      </c>
      <c r="M203" s="44">
        <f t="shared" si="25"/>
        <v>247000</v>
      </c>
      <c r="N203" s="44">
        <f t="shared" si="26"/>
        <v>247000</v>
      </c>
      <c r="O203" s="59">
        <f t="shared" si="27"/>
        <v>199975.53</v>
      </c>
      <c r="P203" s="80">
        <f t="shared" si="28"/>
        <v>80.961753036437244</v>
      </c>
      <c r="Q203" s="30"/>
    </row>
    <row r="204" spans="1:17" ht="18.75">
      <c r="A204" s="30">
        <f t="shared" si="29"/>
        <v>186</v>
      </c>
      <c r="B204" s="31" t="s">
        <v>399</v>
      </c>
      <c r="C204" s="32" t="s">
        <v>379</v>
      </c>
      <c r="D204" s="33" t="s">
        <v>400</v>
      </c>
      <c r="E204" s="44">
        <v>247000</v>
      </c>
      <c r="F204" s="44">
        <v>247000</v>
      </c>
      <c r="G204" s="44">
        <v>199975.53</v>
      </c>
      <c r="H204" s="50">
        <f t="shared" si="30"/>
        <v>80.961753036437244</v>
      </c>
      <c r="I204" s="44">
        <v>0</v>
      </c>
      <c r="J204" s="44">
        <v>0</v>
      </c>
      <c r="K204" s="44">
        <v>0</v>
      </c>
      <c r="L204" s="50">
        <v>0</v>
      </c>
      <c r="M204" s="44">
        <f t="shared" si="25"/>
        <v>247000</v>
      </c>
      <c r="N204" s="44">
        <f t="shared" si="26"/>
        <v>247000</v>
      </c>
      <c r="O204" s="59">
        <f t="shared" si="27"/>
        <v>199975.53</v>
      </c>
      <c r="P204" s="80">
        <f t="shared" si="28"/>
        <v>80.961753036437244</v>
      </c>
      <c r="Q204" s="30"/>
    </row>
    <row r="205" spans="1:17" ht="18.75">
      <c r="A205" s="30">
        <f t="shared" si="29"/>
        <v>187</v>
      </c>
      <c r="B205" s="60" t="s">
        <v>401</v>
      </c>
      <c r="C205" s="61" t="s">
        <v>8</v>
      </c>
      <c r="D205" s="62" t="s">
        <v>402</v>
      </c>
      <c r="E205" s="77">
        <f>E206+E208+E209+E211+E215+E216</f>
        <v>643014</v>
      </c>
      <c r="F205" s="77">
        <f t="shared" ref="F205:K205" si="50">F206+F208+F209+F211+F215+F216</f>
        <v>503870</v>
      </c>
      <c r="G205" s="77">
        <f t="shared" si="50"/>
        <v>323848</v>
      </c>
      <c r="H205" s="49">
        <f t="shared" si="30"/>
        <v>64.272133685275961</v>
      </c>
      <c r="I205" s="77">
        <f t="shared" si="50"/>
        <v>1547100</v>
      </c>
      <c r="J205" s="77">
        <f t="shared" si="50"/>
        <v>567100</v>
      </c>
      <c r="K205" s="77">
        <f t="shared" si="50"/>
        <v>344160.24</v>
      </c>
      <c r="L205" s="49">
        <f>K205/J205%</f>
        <v>60.687751719273493</v>
      </c>
      <c r="M205" s="77">
        <f t="shared" si="25"/>
        <v>2190114</v>
      </c>
      <c r="N205" s="77">
        <f t="shared" si="26"/>
        <v>1070970</v>
      </c>
      <c r="O205" s="81">
        <f t="shared" si="27"/>
        <v>668008.24</v>
      </c>
      <c r="P205" s="79">
        <f t="shared" si="28"/>
        <v>62.374131861770167</v>
      </c>
      <c r="Q205" s="30"/>
    </row>
    <row r="206" spans="1:17" ht="32.25">
      <c r="A206" s="30">
        <f t="shared" si="29"/>
        <v>188</v>
      </c>
      <c r="B206" s="31" t="s">
        <v>403</v>
      </c>
      <c r="C206" s="32" t="s">
        <v>8</v>
      </c>
      <c r="D206" s="33" t="s">
        <v>404</v>
      </c>
      <c r="E206" s="44">
        <f>E207</f>
        <v>75670</v>
      </c>
      <c r="F206" s="44">
        <f t="shared" ref="F206:K206" si="51">F207</f>
        <v>75670</v>
      </c>
      <c r="G206" s="44">
        <f t="shared" si="51"/>
        <v>75590.34</v>
      </c>
      <c r="H206" s="50">
        <f t="shared" si="30"/>
        <v>99.894727104532834</v>
      </c>
      <c r="I206" s="44">
        <f t="shared" si="51"/>
        <v>518100</v>
      </c>
      <c r="J206" s="44">
        <f t="shared" si="51"/>
        <v>518100</v>
      </c>
      <c r="K206" s="44">
        <f t="shared" si="51"/>
        <v>304633.11</v>
      </c>
      <c r="L206" s="50">
        <f>K206/J206%</f>
        <v>58.798129704690211</v>
      </c>
      <c r="M206" s="44">
        <f t="shared" si="25"/>
        <v>593770</v>
      </c>
      <c r="N206" s="44">
        <f t="shared" si="26"/>
        <v>593770</v>
      </c>
      <c r="O206" s="59">
        <f t="shared" si="27"/>
        <v>380223.44999999995</v>
      </c>
      <c r="P206" s="80">
        <f t="shared" si="28"/>
        <v>64.035476699732214</v>
      </c>
      <c r="Q206" s="30"/>
    </row>
    <row r="207" spans="1:17" ht="32.25">
      <c r="A207" s="30">
        <f t="shared" si="29"/>
        <v>189</v>
      </c>
      <c r="B207" s="31" t="s">
        <v>405</v>
      </c>
      <c r="C207" s="32" t="s">
        <v>406</v>
      </c>
      <c r="D207" s="33" t="s">
        <v>407</v>
      </c>
      <c r="E207" s="44">
        <v>75670</v>
      </c>
      <c r="F207" s="44">
        <v>75670</v>
      </c>
      <c r="G207" s="44">
        <v>75590.34</v>
      </c>
      <c r="H207" s="50">
        <f t="shared" si="30"/>
        <v>99.894727104532834</v>
      </c>
      <c r="I207" s="44">
        <v>518100</v>
      </c>
      <c r="J207" s="44">
        <v>518100</v>
      </c>
      <c r="K207" s="44">
        <v>304633.11</v>
      </c>
      <c r="L207" s="50">
        <f>K207/J207%</f>
        <v>58.798129704690211</v>
      </c>
      <c r="M207" s="44">
        <f t="shared" ref="M207:M266" si="52">E207+I207</f>
        <v>593770</v>
      </c>
      <c r="N207" s="44">
        <f t="shared" ref="N207:N266" si="53">F207+J207</f>
        <v>593770</v>
      </c>
      <c r="O207" s="59">
        <f t="shared" ref="O207:O266" si="54">G207+K207</f>
        <v>380223.44999999995</v>
      </c>
      <c r="P207" s="80">
        <f t="shared" ref="P207:P265" si="55">O207/N207%</f>
        <v>64.035476699732214</v>
      </c>
      <c r="Q207" s="30"/>
    </row>
    <row r="208" spans="1:17" ht="32.25">
      <c r="A208" s="30">
        <f t="shared" si="29"/>
        <v>190</v>
      </c>
      <c r="B208" s="31" t="s">
        <v>408</v>
      </c>
      <c r="C208" s="32" t="s">
        <v>409</v>
      </c>
      <c r="D208" s="33" t="s">
        <v>410</v>
      </c>
      <c r="E208" s="44">
        <v>250300</v>
      </c>
      <c r="F208" s="44">
        <v>200407</v>
      </c>
      <c r="G208" s="44">
        <v>151415.85999999999</v>
      </c>
      <c r="H208" s="50">
        <f t="shared" si="30"/>
        <v>75.55417724929768</v>
      </c>
      <c r="I208" s="44">
        <v>0</v>
      </c>
      <c r="J208" s="44">
        <v>0</v>
      </c>
      <c r="K208" s="44">
        <v>1308</v>
      </c>
      <c r="L208" s="50">
        <v>0</v>
      </c>
      <c r="M208" s="44">
        <f t="shared" si="52"/>
        <v>250300</v>
      </c>
      <c r="N208" s="44">
        <f t="shared" si="53"/>
        <v>200407</v>
      </c>
      <c r="O208" s="59">
        <f t="shared" si="54"/>
        <v>152723.85999999999</v>
      </c>
      <c r="P208" s="80">
        <f t="shared" si="55"/>
        <v>76.206849062158497</v>
      </c>
      <c r="Q208" s="30"/>
    </row>
    <row r="209" spans="1:17" ht="18.75">
      <c r="A209" s="30">
        <f t="shared" si="29"/>
        <v>191</v>
      </c>
      <c r="B209" s="31" t="s">
        <v>411</v>
      </c>
      <c r="C209" s="32" t="s">
        <v>8</v>
      </c>
      <c r="D209" s="33" t="s">
        <v>412</v>
      </c>
      <c r="E209" s="44">
        <f>E210</f>
        <v>110000</v>
      </c>
      <c r="F209" s="44">
        <f t="shared" ref="F209:K209" si="56">F210</f>
        <v>110000</v>
      </c>
      <c r="G209" s="44">
        <f t="shared" si="56"/>
        <v>96841.8</v>
      </c>
      <c r="H209" s="50">
        <f t="shared" si="30"/>
        <v>88.037999999999997</v>
      </c>
      <c r="I209" s="44">
        <f t="shared" si="56"/>
        <v>0</v>
      </c>
      <c r="J209" s="44">
        <f t="shared" si="56"/>
        <v>0</v>
      </c>
      <c r="K209" s="44">
        <f t="shared" si="56"/>
        <v>0</v>
      </c>
      <c r="L209" s="50">
        <v>0</v>
      </c>
      <c r="M209" s="44">
        <f t="shared" si="52"/>
        <v>110000</v>
      </c>
      <c r="N209" s="44">
        <f t="shared" si="53"/>
        <v>110000</v>
      </c>
      <c r="O209" s="59">
        <f t="shared" si="54"/>
        <v>96841.8</v>
      </c>
      <c r="P209" s="80">
        <f t="shared" si="55"/>
        <v>88.037999999999997</v>
      </c>
      <c r="Q209" s="30"/>
    </row>
    <row r="210" spans="1:17" ht="18.75">
      <c r="A210" s="30">
        <f t="shared" si="29"/>
        <v>192</v>
      </c>
      <c r="B210" s="31" t="s">
        <v>413</v>
      </c>
      <c r="C210" s="32" t="s">
        <v>414</v>
      </c>
      <c r="D210" s="33" t="s">
        <v>415</v>
      </c>
      <c r="E210" s="44">
        <v>110000</v>
      </c>
      <c r="F210" s="44">
        <v>110000</v>
      </c>
      <c r="G210" s="44">
        <v>96841.8</v>
      </c>
      <c r="H210" s="50">
        <f t="shared" si="30"/>
        <v>88.037999999999997</v>
      </c>
      <c r="I210" s="44">
        <v>0</v>
      </c>
      <c r="J210" s="44">
        <v>0</v>
      </c>
      <c r="K210" s="44">
        <v>0</v>
      </c>
      <c r="L210" s="50">
        <v>0</v>
      </c>
      <c r="M210" s="44">
        <f t="shared" si="52"/>
        <v>110000</v>
      </c>
      <c r="N210" s="44">
        <f t="shared" si="53"/>
        <v>110000</v>
      </c>
      <c r="O210" s="59">
        <f t="shared" si="54"/>
        <v>96841.8</v>
      </c>
      <c r="P210" s="80">
        <f t="shared" si="55"/>
        <v>88.037999999999997</v>
      </c>
      <c r="Q210" s="30"/>
    </row>
    <row r="211" spans="1:17" ht="18.75">
      <c r="A211" s="30">
        <f t="shared" si="29"/>
        <v>193</v>
      </c>
      <c r="B211" s="31" t="s">
        <v>416</v>
      </c>
      <c r="C211" s="32" t="s">
        <v>8</v>
      </c>
      <c r="D211" s="33" t="s">
        <v>417</v>
      </c>
      <c r="E211" s="44">
        <v>0</v>
      </c>
      <c r="F211" s="44">
        <v>0</v>
      </c>
      <c r="G211" s="44">
        <v>0</v>
      </c>
      <c r="H211" s="50">
        <v>0</v>
      </c>
      <c r="I211" s="44">
        <f>I212+I214</f>
        <v>1029000</v>
      </c>
      <c r="J211" s="44">
        <f>J212+J214</f>
        <v>49000</v>
      </c>
      <c r="K211" s="44">
        <f>K212+K214</f>
        <v>38219.129999999997</v>
      </c>
      <c r="L211" s="50">
        <v>0</v>
      </c>
      <c r="M211" s="44">
        <f t="shared" si="52"/>
        <v>1029000</v>
      </c>
      <c r="N211" s="44">
        <f t="shared" si="53"/>
        <v>49000</v>
      </c>
      <c r="O211" s="59">
        <f t="shared" si="54"/>
        <v>38219.129999999997</v>
      </c>
      <c r="P211" s="80">
        <f t="shared" si="55"/>
        <v>77.998224489795916</v>
      </c>
      <c r="Q211" s="30"/>
    </row>
    <row r="212" spans="1:17" ht="32.25">
      <c r="A212" s="30">
        <f t="shared" ref="A212:A266" si="57">A211+1</f>
        <v>194</v>
      </c>
      <c r="B212" s="31" t="s">
        <v>418</v>
      </c>
      <c r="C212" s="32" t="s">
        <v>8</v>
      </c>
      <c r="D212" s="33" t="s">
        <v>419</v>
      </c>
      <c r="E212" s="44">
        <v>0</v>
      </c>
      <c r="F212" s="44">
        <v>0</v>
      </c>
      <c r="G212" s="44">
        <v>0</v>
      </c>
      <c r="H212" s="50">
        <v>0</v>
      </c>
      <c r="I212" s="44">
        <f>I213</f>
        <v>49000</v>
      </c>
      <c r="J212" s="44">
        <f>J213</f>
        <v>49000</v>
      </c>
      <c r="K212" s="44">
        <f>K213</f>
        <v>38219.129999999997</v>
      </c>
      <c r="L212" s="50">
        <v>0</v>
      </c>
      <c r="M212" s="44">
        <f t="shared" si="52"/>
        <v>49000</v>
      </c>
      <c r="N212" s="44">
        <f t="shared" si="53"/>
        <v>49000</v>
      </c>
      <c r="O212" s="59">
        <f t="shared" si="54"/>
        <v>38219.129999999997</v>
      </c>
      <c r="P212" s="80">
        <f t="shared" si="55"/>
        <v>77.998224489795916</v>
      </c>
      <c r="Q212" s="30"/>
    </row>
    <row r="213" spans="1:17" ht="32.25">
      <c r="A213" s="30">
        <f t="shared" si="57"/>
        <v>195</v>
      </c>
      <c r="B213" s="31" t="s">
        <v>420</v>
      </c>
      <c r="C213" s="32" t="s">
        <v>421</v>
      </c>
      <c r="D213" s="33" t="s">
        <v>422</v>
      </c>
      <c r="E213" s="44">
        <v>0</v>
      </c>
      <c r="F213" s="44">
        <v>0</v>
      </c>
      <c r="G213" s="44">
        <v>0</v>
      </c>
      <c r="H213" s="50">
        <v>0</v>
      </c>
      <c r="I213" s="44">
        <v>49000</v>
      </c>
      <c r="J213" s="44">
        <v>49000</v>
      </c>
      <c r="K213" s="44">
        <v>38219.129999999997</v>
      </c>
      <c r="L213" s="50">
        <v>0</v>
      </c>
      <c r="M213" s="44">
        <f t="shared" si="52"/>
        <v>49000</v>
      </c>
      <c r="N213" s="44">
        <f t="shared" si="53"/>
        <v>49000</v>
      </c>
      <c r="O213" s="59">
        <f t="shared" si="54"/>
        <v>38219.129999999997</v>
      </c>
      <c r="P213" s="80">
        <f t="shared" si="55"/>
        <v>77.998224489795916</v>
      </c>
      <c r="Q213" s="30"/>
    </row>
    <row r="214" spans="1:17" ht="48">
      <c r="A214" s="30"/>
      <c r="B214" s="31" t="s">
        <v>531</v>
      </c>
      <c r="C214" s="32" t="s">
        <v>532</v>
      </c>
      <c r="D214" s="33" t="s">
        <v>530</v>
      </c>
      <c r="E214" s="44">
        <v>0</v>
      </c>
      <c r="F214" s="44">
        <v>0</v>
      </c>
      <c r="G214" s="44">
        <v>0</v>
      </c>
      <c r="H214" s="50">
        <v>0</v>
      </c>
      <c r="I214" s="44">
        <v>980000</v>
      </c>
      <c r="J214" s="44">
        <v>0</v>
      </c>
      <c r="K214" s="44">
        <v>0</v>
      </c>
      <c r="L214" s="50">
        <v>0</v>
      </c>
      <c r="M214" s="44">
        <f t="shared" si="52"/>
        <v>980000</v>
      </c>
      <c r="N214" s="44">
        <f t="shared" si="53"/>
        <v>0</v>
      </c>
      <c r="O214" s="59">
        <f t="shared" si="54"/>
        <v>0</v>
      </c>
      <c r="P214" s="80">
        <v>0</v>
      </c>
      <c r="Q214" s="30"/>
    </row>
    <row r="215" spans="1:17" ht="18.75">
      <c r="A215" s="30">
        <f>A213+1</f>
        <v>196</v>
      </c>
      <c r="B215" s="31" t="s">
        <v>423</v>
      </c>
      <c r="C215" s="32" t="s">
        <v>424</v>
      </c>
      <c r="D215" s="33" t="s">
        <v>425</v>
      </c>
      <c r="E215" s="44">
        <v>170814</v>
      </c>
      <c r="F215" s="44">
        <v>81563</v>
      </c>
      <c r="G215" s="44">
        <v>0</v>
      </c>
      <c r="H215" s="50">
        <f t="shared" ref="H215:H220" si="58">G215/F215%</f>
        <v>0</v>
      </c>
      <c r="I215" s="44">
        <v>0</v>
      </c>
      <c r="J215" s="44">
        <v>0</v>
      </c>
      <c r="K215" s="44">
        <v>0</v>
      </c>
      <c r="L215" s="50">
        <v>0</v>
      </c>
      <c r="M215" s="44">
        <f t="shared" si="52"/>
        <v>170814</v>
      </c>
      <c r="N215" s="44">
        <f t="shared" si="53"/>
        <v>81563</v>
      </c>
      <c r="O215" s="59">
        <f t="shared" si="54"/>
        <v>0</v>
      </c>
      <c r="P215" s="80">
        <f t="shared" si="55"/>
        <v>0</v>
      </c>
      <c r="Q215" s="30"/>
    </row>
    <row r="216" spans="1:17" ht="18.75">
      <c r="A216" s="30">
        <f t="shared" si="57"/>
        <v>197</v>
      </c>
      <c r="B216" s="31" t="s">
        <v>426</v>
      </c>
      <c r="C216" s="32" t="s">
        <v>427</v>
      </c>
      <c r="D216" s="33" t="s">
        <v>428</v>
      </c>
      <c r="E216" s="44">
        <v>36230</v>
      </c>
      <c r="F216" s="44">
        <v>36230</v>
      </c>
      <c r="G216" s="44">
        <v>0</v>
      </c>
      <c r="H216" s="50">
        <f t="shared" si="58"/>
        <v>0</v>
      </c>
      <c r="I216" s="44">
        <v>0</v>
      </c>
      <c r="J216" s="44">
        <v>0</v>
      </c>
      <c r="K216" s="44">
        <v>0</v>
      </c>
      <c r="L216" s="50">
        <v>0</v>
      </c>
      <c r="M216" s="44">
        <f t="shared" si="52"/>
        <v>36230</v>
      </c>
      <c r="N216" s="44">
        <f t="shared" si="53"/>
        <v>36230</v>
      </c>
      <c r="O216" s="59">
        <f t="shared" si="54"/>
        <v>0</v>
      </c>
      <c r="P216" s="80">
        <f t="shared" si="55"/>
        <v>0</v>
      </c>
      <c r="Q216" s="30"/>
    </row>
    <row r="217" spans="1:17" ht="32.25">
      <c r="A217" s="30">
        <f t="shared" si="57"/>
        <v>198</v>
      </c>
      <c r="B217" s="31" t="s">
        <v>429</v>
      </c>
      <c r="C217" s="32" t="s">
        <v>8</v>
      </c>
      <c r="D217" s="33" t="s">
        <v>430</v>
      </c>
      <c r="E217" s="77">
        <f>E205+E183+E176+E167+E160+E149+E139+E125+E129</f>
        <v>243683640</v>
      </c>
      <c r="F217" s="77">
        <f t="shared" ref="F217:K217" si="59">F205+F183+F176+F167+F160+F149+F139+F125+F129</f>
        <v>188568359</v>
      </c>
      <c r="G217" s="77">
        <f t="shared" si="59"/>
        <v>179559435.15000004</v>
      </c>
      <c r="H217" s="49">
        <f t="shared" si="58"/>
        <v>95.222462613677422</v>
      </c>
      <c r="I217" s="77">
        <f>I205+I183+I176+I167+I160+I149+I139+I125+I129</f>
        <v>53652087</v>
      </c>
      <c r="J217" s="77">
        <f t="shared" si="59"/>
        <v>43348146</v>
      </c>
      <c r="K217" s="77">
        <f t="shared" si="59"/>
        <v>16916903.939999998</v>
      </c>
      <c r="L217" s="49">
        <f>K217/J217%</f>
        <v>39.025668917881738</v>
      </c>
      <c r="M217" s="77">
        <f t="shared" si="52"/>
        <v>297335727</v>
      </c>
      <c r="N217" s="77">
        <f t="shared" si="53"/>
        <v>231916505</v>
      </c>
      <c r="O217" s="81">
        <f t="shared" si="54"/>
        <v>196476339.09000003</v>
      </c>
      <c r="P217" s="79">
        <f t="shared" si="55"/>
        <v>84.718566748839223</v>
      </c>
      <c r="Q217" s="30"/>
    </row>
    <row r="218" spans="1:17" ht="48">
      <c r="A218" s="30">
        <f t="shared" si="57"/>
        <v>199</v>
      </c>
      <c r="B218" s="31" t="s">
        <v>431</v>
      </c>
      <c r="C218" s="32" t="s">
        <v>229</v>
      </c>
      <c r="D218" s="33" t="s">
        <v>432</v>
      </c>
      <c r="E218" s="44">
        <v>140000</v>
      </c>
      <c r="F218" s="44">
        <v>140000</v>
      </c>
      <c r="G218" s="44">
        <v>140000</v>
      </c>
      <c r="H218" s="50">
        <f t="shared" si="58"/>
        <v>100</v>
      </c>
      <c r="I218" s="44">
        <v>0</v>
      </c>
      <c r="J218" s="44">
        <v>0</v>
      </c>
      <c r="K218" s="44">
        <v>0</v>
      </c>
      <c r="L218" s="50">
        <v>0</v>
      </c>
      <c r="M218" s="44">
        <f t="shared" si="52"/>
        <v>140000</v>
      </c>
      <c r="N218" s="44">
        <f t="shared" si="53"/>
        <v>140000</v>
      </c>
      <c r="O218" s="59">
        <f t="shared" si="54"/>
        <v>140000</v>
      </c>
      <c r="P218" s="80">
        <f t="shared" si="55"/>
        <v>100</v>
      </c>
      <c r="Q218" s="30"/>
    </row>
    <row r="219" spans="1:17" ht="32.25">
      <c r="A219" s="30">
        <f t="shared" si="57"/>
        <v>200</v>
      </c>
      <c r="B219" s="31" t="s">
        <v>433</v>
      </c>
      <c r="C219" s="32" t="s">
        <v>8</v>
      </c>
      <c r="D219" s="33" t="s">
        <v>434</v>
      </c>
      <c r="E219" s="44">
        <f>E217+E218</f>
        <v>243823640</v>
      </c>
      <c r="F219" s="44">
        <f t="shared" ref="F219:K219" si="60">F217+F218</f>
        <v>188708359</v>
      </c>
      <c r="G219" s="44">
        <f t="shared" si="60"/>
        <v>179699435.15000004</v>
      </c>
      <c r="H219" s="50">
        <f t="shared" si="58"/>
        <v>95.226006999509778</v>
      </c>
      <c r="I219" s="44">
        <f>I217+I218</f>
        <v>53652087</v>
      </c>
      <c r="J219" s="44">
        <f t="shared" si="60"/>
        <v>43348146</v>
      </c>
      <c r="K219" s="44">
        <f t="shared" si="60"/>
        <v>16916903.939999998</v>
      </c>
      <c r="L219" s="50">
        <v>0</v>
      </c>
      <c r="M219" s="44">
        <f t="shared" si="52"/>
        <v>297475727</v>
      </c>
      <c r="N219" s="44">
        <f t="shared" si="53"/>
        <v>232056505</v>
      </c>
      <c r="O219" s="59">
        <f t="shared" si="54"/>
        <v>196616339.09000003</v>
      </c>
      <c r="P219" s="80">
        <f t="shared" si="55"/>
        <v>84.727786057968956</v>
      </c>
      <c r="Q219" s="30"/>
    </row>
    <row r="220" spans="1:17" ht="48">
      <c r="A220" s="30">
        <f t="shared" si="57"/>
        <v>201</v>
      </c>
      <c r="B220" s="31" t="s">
        <v>435</v>
      </c>
      <c r="C220" s="32" t="s">
        <v>8</v>
      </c>
      <c r="D220" s="33" t="s">
        <v>436</v>
      </c>
      <c r="E220" s="44">
        <f>E221+E222</f>
        <v>626700</v>
      </c>
      <c r="F220" s="44">
        <f t="shared" ref="F220:K220" si="61">F221+F222</f>
        <v>510000</v>
      </c>
      <c r="G220" s="44">
        <f t="shared" si="61"/>
        <v>510000</v>
      </c>
      <c r="H220" s="50">
        <f t="shared" si="58"/>
        <v>100</v>
      </c>
      <c r="I220" s="44">
        <f t="shared" si="61"/>
        <v>2396064</v>
      </c>
      <c r="J220" s="44">
        <f t="shared" si="61"/>
        <v>2196064</v>
      </c>
      <c r="K220" s="44">
        <f t="shared" si="61"/>
        <v>1744063.25</v>
      </c>
      <c r="L220" s="50">
        <f>K220/J220%</f>
        <v>79.417687735876555</v>
      </c>
      <c r="M220" s="44">
        <f t="shared" si="52"/>
        <v>3022764</v>
      </c>
      <c r="N220" s="44">
        <f t="shared" si="53"/>
        <v>2706064</v>
      </c>
      <c r="O220" s="59">
        <f t="shared" si="54"/>
        <v>2254063.25</v>
      </c>
      <c r="P220" s="80">
        <f t="shared" si="55"/>
        <v>83.296745753241609</v>
      </c>
      <c r="Q220" s="30"/>
    </row>
    <row r="221" spans="1:17" ht="32.25">
      <c r="A221" s="30">
        <f t="shared" si="57"/>
        <v>202</v>
      </c>
      <c r="B221" s="31" t="s">
        <v>437</v>
      </c>
      <c r="C221" s="32" t="s">
        <v>229</v>
      </c>
      <c r="D221" s="33" t="s">
        <v>438</v>
      </c>
      <c r="E221" s="44">
        <v>0</v>
      </c>
      <c r="F221" s="44">
        <v>0</v>
      </c>
      <c r="G221" s="44">
        <v>0</v>
      </c>
      <c r="H221" s="50">
        <v>0</v>
      </c>
      <c r="I221" s="44">
        <v>2340064</v>
      </c>
      <c r="J221" s="44">
        <v>2140064</v>
      </c>
      <c r="K221" s="44">
        <v>1688063.25</v>
      </c>
      <c r="L221" s="50">
        <f>K221/J221%</f>
        <v>78.879101279214083</v>
      </c>
      <c r="M221" s="44">
        <f t="shared" si="52"/>
        <v>2340064</v>
      </c>
      <c r="N221" s="44">
        <f t="shared" si="53"/>
        <v>2140064</v>
      </c>
      <c r="O221" s="59">
        <f t="shared" si="54"/>
        <v>1688063.25</v>
      </c>
      <c r="P221" s="80">
        <f t="shared" si="55"/>
        <v>78.879101279214083</v>
      </c>
      <c r="Q221" s="30"/>
    </row>
    <row r="222" spans="1:17" ht="18.75">
      <c r="A222" s="30">
        <f t="shared" si="57"/>
        <v>203</v>
      </c>
      <c r="B222" s="31" t="s">
        <v>216</v>
      </c>
      <c r="C222" s="32" t="s">
        <v>229</v>
      </c>
      <c r="D222" s="33" t="s">
        <v>439</v>
      </c>
      <c r="E222" s="44">
        <v>626700</v>
      </c>
      <c r="F222" s="44">
        <v>510000</v>
      </c>
      <c r="G222" s="44">
        <v>510000</v>
      </c>
      <c r="H222" s="50">
        <f>G222/F222%</f>
        <v>100</v>
      </c>
      <c r="I222" s="44">
        <v>56000</v>
      </c>
      <c r="J222" s="44">
        <v>56000</v>
      </c>
      <c r="K222" s="44">
        <v>56000</v>
      </c>
      <c r="L222" s="50">
        <f>K222/J222%</f>
        <v>100</v>
      </c>
      <c r="M222" s="44">
        <f t="shared" si="52"/>
        <v>682700</v>
      </c>
      <c r="N222" s="44">
        <f t="shared" si="53"/>
        <v>566000</v>
      </c>
      <c r="O222" s="59">
        <f t="shared" si="54"/>
        <v>566000</v>
      </c>
      <c r="P222" s="80">
        <f t="shared" si="55"/>
        <v>100</v>
      </c>
      <c r="Q222" s="30"/>
    </row>
    <row r="223" spans="1:17" ht="18.75">
      <c r="A223" s="88">
        <f t="shared" si="57"/>
        <v>204</v>
      </c>
      <c r="B223" s="60" t="s">
        <v>218</v>
      </c>
      <c r="C223" s="61" t="s">
        <v>8</v>
      </c>
      <c r="D223" s="62" t="s">
        <v>440</v>
      </c>
      <c r="E223" s="77">
        <f>E219+E220</f>
        <v>244450340</v>
      </c>
      <c r="F223" s="77">
        <f t="shared" ref="F223:K223" si="62">F219+F220</f>
        <v>189218359</v>
      </c>
      <c r="G223" s="77">
        <f t="shared" si="62"/>
        <v>180209435.15000004</v>
      </c>
      <c r="H223" s="49">
        <f>G223/F223%</f>
        <v>95.238874336712769</v>
      </c>
      <c r="I223" s="77">
        <f t="shared" si="62"/>
        <v>56048151</v>
      </c>
      <c r="J223" s="77">
        <f t="shared" si="62"/>
        <v>45544210</v>
      </c>
      <c r="K223" s="77">
        <f t="shared" si="62"/>
        <v>18660967.189999998</v>
      </c>
      <c r="L223" s="49">
        <f>K223/J223%</f>
        <v>40.973303060915974</v>
      </c>
      <c r="M223" s="77">
        <f t="shared" si="52"/>
        <v>300498491</v>
      </c>
      <c r="N223" s="77">
        <f t="shared" si="53"/>
        <v>234762569</v>
      </c>
      <c r="O223" s="81">
        <f t="shared" si="54"/>
        <v>198870402.34000003</v>
      </c>
      <c r="P223" s="79">
        <f t="shared" si="55"/>
        <v>84.711290725396708</v>
      </c>
      <c r="Q223" s="30"/>
    </row>
    <row r="224" spans="1:17" ht="18.75">
      <c r="A224" s="30">
        <f t="shared" si="57"/>
        <v>205</v>
      </c>
      <c r="B224" s="31" t="s">
        <v>441</v>
      </c>
      <c r="C224" s="32" t="s">
        <v>8</v>
      </c>
      <c r="D224" s="62" t="s">
        <v>442</v>
      </c>
      <c r="E224" s="77">
        <f>E124-E223</f>
        <v>32520930</v>
      </c>
      <c r="F224" s="77">
        <f t="shared" ref="F224:K224" si="63">F124-F223</f>
        <v>22391883</v>
      </c>
      <c r="G224" s="77">
        <f>G124-G223</f>
        <v>32416789.859999955</v>
      </c>
      <c r="H224" s="49">
        <f>G224/F224%</f>
        <v>144.77027170961887</v>
      </c>
      <c r="I224" s="77">
        <f t="shared" si="63"/>
        <v>-48061614</v>
      </c>
      <c r="J224" s="77">
        <f t="shared" si="63"/>
        <v>-38506702</v>
      </c>
      <c r="K224" s="77">
        <f t="shared" si="63"/>
        <v>-7956319.8499999978</v>
      </c>
      <c r="L224" s="49">
        <f>K224/J224%</f>
        <v>20.662169016707786</v>
      </c>
      <c r="M224" s="77">
        <f t="shared" si="52"/>
        <v>-15540684</v>
      </c>
      <c r="N224" s="77">
        <f t="shared" si="53"/>
        <v>-16114819</v>
      </c>
      <c r="O224" s="81">
        <f t="shared" si="54"/>
        <v>24460470.009999957</v>
      </c>
      <c r="P224" s="79">
        <f t="shared" si="55"/>
        <v>-151.78867358050971</v>
      </c>
      <c r="Q224" s="30"/>
    </row>
    <row r="225" spans="1:17" ht="18.75">
      <c r="A225" s="30">
        <f t="shared" si="57"/>
        <v>206</v>
      </c>
      <c r="B225" s="31" t="s">
        <v>443</v>
      </c>
      <c r="C225" s="32" t="s">
        <v>8</v>
      </c>
      <c r="D225" s="33" t="s">
        <v>444</v>
      </c>
      <c r="E225" s="44"/>
      <c r="F225" s="44"/>
      <c r="G225" s="44">
        <v>9282996.8599999994</v>
      </c>
      <c r="H225" s="49"/>
      <c r="I225" s="44"/>
      <c r="J225" s="44"/>
      <c r="K225" s="44">
        <v>-9132880.5999999996</v>
      </c>
      <c r="L225" s="49"/>
      <c r="M225" s="44"/>
      <c r="N225" s="44"/>
      <c r="O225" s="59">
        <f t="shared" si="54"/>
        <v>150116.25999999978</v>
      </c>
      <c r="P225" s="79"/>
      <c r="Q225" s="30"/>
    </row>
    <row r="226" spans="1:17" ht="18.75">
      <c r="A226" s="30">
        <f t="shared" si="57"/>
        <v>207</v>
      </c>
      <c r="B226" s="31" t="s">
        <v>445</v>
      </c>
      <c r="C226" s="32" t="s">
        <v>8</v>
      </c>
      <c r="D226" s="33" t="s">
        <v>446</v>
      </c>
      <c r="E226" s="44"/>
      <c r="F226" s="44"/>
      <c r="G226" s="44">
        <f>G223-G124</f>
        <v>-32416789.859999955</v>
      </c>
      <c r="H226" s="49"/>
      <c r="I226" s="44"/>
      <c r="J226" s="44"/>
      <c r="K226" s="44">
        <f>K223-K124</f>
        <v>7956319.8499999978</v>
      </c>
      <c r="L226" s="49"/>
      <c r="M226" s="44">
        <f t="shared" si="52"/>
        <v>0</v>
      </c>
      <c r="N226" s="44">
        <f t="shared" si="53"/>
        <v>0</v>
      </c>
      <c r="O226" s="59">
        <f t="shared" si="54"/>
        <v>-24460470.009999957</v>
      </c>
      <c r="P226" s="79"/>
      <c r="Q226" s="30"/>
    </row>
    <row r="227" spans="1:17" ht="18.75">
      <c r="A227" s="30">
        <f t="shared" si="57"/>
        <v>208</v>
      </c>
      <c r="B227" s="31" t="s">
        <v>447</v>
      </c>
      <c r="C227" s="32" t="s">
        <v>8</v>
      </c>
      <c r="D227" s="62" t="s">
        <v>448</v>
      </c>
      <c r="E227" s="77"/>
      <c r="F227" s="77"/>
      <c r="G227" s="77">
        <v>-32416789.859999999</v>
      </c>
      <c r="H227" s="49"/>
      <c r="I227" s="77">
        <v>0</v>
      </c>
      <c r="J227" s="77"/>
      <c r="K227" s="77">
        <v>7956319.8499999996</v>
      </c>
      <c r="L227" s="49"/>
      <c r="M227" s="77">
        <f t="shared" si="52"/>
        <v>0</v>
      </c>
      <c r="N227" s="77">
        <f t="shared" si="53"/>
        <v>0</v>
      </c>
      <c r="O227" s="81">
        <f t="shared" si="54"/>
        <v>-24460470.009999998</v>
      </c>
      <c r="P227" s="79"/>
      <c r="Q227" s="30"/>
    </row>
    <row r="228" spans="1:17" ht="32.25">
      <c r="A228" s="30">
        <f t="shared" si="57"/>
        <v>209</v>
      </c>
      <c r="B228" s="31" t="s">
        <v>449</v>
      </c>
      <c r="C228" s="32" t="s">
        <v>8</v>
      </c>
      <c r="D228" s="33" t="s">
        <v>450</v>
      </c>
      <c r="E228" s="44"/>
      <c r="F228" s="44"/>
      <c r="G228" s="44">
        <v>-7134.31</v>
      </c>
      <c r="H228" s="49"/>
      <c r="I228" s="44">
        <v>0</v>
      </c>
      <c r="J228" s="44"/>
      <c r="K228" s="44">
        <v>-359655.05</v>
      </c>
      <c r="L228" s="49"/>
      <c r="M228" s="44">
        <f t="shared" si="52"/>
        <v>0</v>
      </c>
      <c r="N228" s="44">
        <f t="shared" si="53"/>
        <v>0</v>
      </c>
      <c r="O228" s="59">
        <f t="shared" si="54"/>
        <v>-366789.36</v>
      </c>
      <c r="P228" s="79"/>
      <c r="Q228" s="30"/>
    </row>
    <row r="229" spans="1:17" ht="32.25">
      <c r="A229" s="30">
        <f t="shared" si="57"/>
        <v>210</v>
      </c>
      <c r="B229" s="31" t="s">
        <v>451</v>
      </c>
      <c r="C229" s="32" t="s">
        <v>8</v>
      </c>
      <c r="D229" s="33" t="s">
        <v>452</v>
      </c>
      <c r="E229" s="44"/>
      <c r="F229" s="44"/>
      <c r="G229" s="44">
        <v>-7134.31</v>
      </c>
      <c r="H229" s="49"/>
      <c r="I229" s="44">
        <v>0</v>
      </c>
      <c r="J229" s="44"/>
      <c r="K229" s="44">
        <v>-359655.05</v>
      </c>
      <c r="L229" s="49"/>
      <c r="M229" s="44">
        <f t="shared" si="52"/>
        <v>0</v>
      </c>
      <c r="N229" s="44">
        <f t="shared" si="53"/>
        <v>0</v>
      </c>
      <c r="O229" s="59">
        <f t="shared" si="54"/>
        <v>-366789.36</v>
      </c>
      <c r="P229" s="79"/>
      <c r="Q229" s="30"/>
    </row>
    <row r="230" spans="1:17" ht="18.75">
      <c r="A230" s="30">
        <f t="shared" si="57"/>
        <v>211</v>
      </c>
      <c r="B230" s="31" t="s">
        <v>453</v>
      </c>
      <c r="C230" s="32" t="s">
        <v>8</v>
      </c>
      <c r="D230" s="33" t="s">
        <v>454</v>
      </c>
      <c r="E230" s="44">
        <v>0</v>
      </c>
      <c r="F230" s="44"/>
      <c r="G230" s="44">
        <v>0</v>
      </c>
      <c r="H230" s="49"/>
      <c r="I230" s="44">
        <v>0</v>
      </c>
      <c r="J230" s="44"/>
      <c r="K230" s="44">
        <v>651797.53</v>
      </c>
      <c r="L230" s="49"/>
      <c r="M230" s="44">
        <f t="shared" si="52"/>
        <v>0</v>
      </c>
      <c r="N230" s="44">
        <f t="shared" si="53"/>
        <v>0</v>
      </c>
      <c r="O230" s="59">
        <f t="shared" si="54"/>
        <v>651797.53</v>
      </c>
      <c r="P230" s="79"/>
      <c r="Q230" s="30"/>
    </row>
    <row r="231" spans="1:17" ht="18.75">
      <c r="A231" s="30">
        <f t="shared" si="57"/>
        <v>212</v>
      </c>
      <c r="B231" s="31" t="s">
        <v>455</v>
      </c>
      <c r="C231" s="32" t="s">
        <v>8</v>
      </c>
      <c r="D231" s="33" t="s">
        <v>456</v>
      </c>
      <c r="E231" s="44">
        <v>0</v>
      </c>
      <c r="F231" s="44"/>
      <c r="G231" s="44">
        <v>7134.31</v>
      </c>
      <c r="H231" s="49"/>
      <c r="I231" s="44">
        <v>0</v>
      </c>
      <c r="J231" s="44"/>
      <c r="K231" s="44">
        <v>1011452.58</v>
      </c>
      <c r="L231" s="49"/>
      <c r="M231" s="44">
        <f t="shared" si="52"/>
        <v>0</v>
      </c>
      <c r="N231" s="44">
        <f t="shared" si="53"/>
        <v>0</v>
      </c>
      <c r="O231" s="59">
        <f t="shared" si="54"/>
        <v>1018586.89</v>
      </c>
      <c r="P231" s="79"/>
      <c r="Q231" s="30"/>
    </row>
    <row r="232" spans="1:17" ht="32.25">
      <c r="A232" s="30">
        <f t="shared" si="57"/>
        <v>213</v>
      </c>
      <c r="B232" s="31" t="s">
        <v>457</v>
      </c>
      <c r="C232" s="32" t="s">
        <v>8</v>
      </c>
      <c r="D232" s="33" t="s">
        <v>458</v>
      </c>
      <c r="E232" s="44">
        <v>0</v>
      </c>
      <c r="F232" s="44"/>
      <c r="G232" s="44">
        <v>0</v>
      </c>
      <c r="H232" s="49"/>
      <c r="I232" s="44">
        <v>0</v>
      </c>
      <c r="J232" s="44"/>
      <c r="K232" s="44">
        <v>-850000</v>
      </c>
      <c r="L232" s="49"/>
      <c r="M232" s="44">
        <f t="shared" si="52"/>
        <v>0</v>
      </c>
      <c r="N232" s="44">
        <f t="shared" si="53"/>
        <v>0</v>
      </c>
      <c r="O232" s="59">
        <f t="shared" si="54"/>
        <v>-850000</v>
      </c>
      <c r="P232" s="79"/>
      <c r="Q232" s="30"/>
    </row>
    <row r="233" spans="1:17" ht="32.25">
      <c r="A233" s="30" t="e">
        <f>#REF!+1</f>
        <v>#REF!</v>
      </c>
      <c r="B233" s="31" t="s">
        <v>461</v>
      </c>
      <c r="C233" s="32" t="s">
        <v>8</v>
      </c>
      <c r="D233" s="33" t="s">
        <v>462</v>
      </c>
      <c r="E233" s="44">
        <v>0</v>
      </c>
      <c r="F233" s="44"/>
      <c r="G233" s="44">
        <v>0</v>
      </c>
      <c r="H233" s="49"/>
      <c r="I233" s="44">
        <v>0</v>
      </c>
      <c r="J233" s="44">
        <v>0</v>
      </c>
      <c r="K233" s="44">
        <v>-850000</v>
      </c>
      <c r="L233" s="49"/>
      <c r="M233" s="44">
        <f t="shared" si="52"/>
        <v>0</v>
      </c>
      <c r="N233" s="44">
        <f t="shared" si="53"/>
        <v>0</v>
      </c>
      <c r="O233" s="59">
        <f t="shared" si="54"/>
        <v>-850000</v>
      </c>
      <c r="P233" s="79"/>
      <c r="Q233" s="30"/>
    </row>
    <row r="234" spans="1:17" ht="18.75">
      <c r="A234" s="30" t="e">
        <f t="shared" si="57"/>
        <v>#REF!</v>
      </c>
      <c r="B234" s="31" t="s">
        <v>463</v>
      </c>
      <c r="C234" s="32" t="s">
        <v>8</v>
      </c>
      <c r="D234" s="33" t="s">
        <v>464</v>
      </c>
      <c r="E234" s="44">
        <v>0</v>
      </c>
      <c r="F234" s="44"/>
      <c r="G234" s="44">
        <v>0</v>
      </c>
      <c r="H234" s="49"/>
      <c r="I234" s="44">
        <v>0</v>
      </c>
      <c r="J234" s="44">
        <v>0</v>
      </c>
      <c r="K234" s="44">
        <v>-850000</v>
      </c>
      <c r="L234" s="49"/>
      <c r="M234" s="44">
        <f t="shared" si="52"/>
        <v>0</v>
      </c>
      <c r="N234" s="44">
        <f t="shared" si="53"/>
        <v>0</v>
      </c>
      <c r="O234" s="59">
        <f t="shared" si="54"/>
        <v>-850000</v>
      </c>
      <c r="P234" s="79"/>
      <c r="Q234" s="30"/>
    </row>
    <row r="235" spans="1:17" ht="32.25">
      <c r="A235" s="30" t="e">
        <f t="shared" si="57"/>
        <v>#REF!</v>
      </c>
      <c r="B235" s="31" t="s">
        <v>465</v>
      </c>
      <c r="C235" s="32" t="s">
        <v>8</v>
      </c>
      <c r="D235" s="33" t="s">
        <v>466</v>
      </c>
      <c r="E235" s="44">
        <v>0</v>
      </c>
      <c r="F235" s="44">
        <v>0</v>
      </c>
      <c r="G235" s="44">
        <f>-G224+G231</f>
        <v>-32409655.549999956</v>
      </c>
      <c r="H235" s="49"/>
      <c r="I235" s="44">
        <v>0</v>
      </c>
      <c r="J235" s="44">
        <v>0</v>
      </c>
      <c r="K235" s="44">
        <v>9165974.9000000004</v>
      </c>
      <c r="L235" s="49"/>
      <c r="M235" s="44">
        <f t="shared" si="52"/>
        <v>0</v>
      </c>
      <c r="N235" s="44">
        <f t="shared" si="53"/>
        <v>0</v>
      </c>
      <c r="O235" s="59">
        <f t="shared" si="54"/>
        <v>-23243680.649999954</v>
      </c>
      <c r="P235" s="79"/>
      <c r="Q235" s="30"/>
    </row>
    <row r="236" spans="1:17" ht="32.25">
      <c r="A236" s="30" t="e">
        <f t="shared" si="57"/>
        <v>#REF!</v>
      </c>
      <c r="B236" s="31" t="s">
        <v>467</v>
      </c>
      <c r="C236" s="32" t="s">
        <v>8</v>
      </c>
      <c r="D236" s="33" t="s">
        <v>468</v>
      </c>
      <c r="E236" s="44">
        <v>0</v>
      </c>
      <c r="F236" s="44"/>
      <c r="G236" s="44">
        <v>-9275862.5500000007</v>
      </c>
      <c r="H236" s="49"/>
      <c r="I236" s="44">
        <v>0</v>
      </c>
      <c r="J236" s="44"/>
      <c r="K236" s="44">
        <v>10342535.65</v>
      </c>
      <c r="L236" s="49"/>
      <c r="M236" s="44">
        <f t="shared" si="52"/>
        <v>0</v>
      </c>
      <c r="N236" s="44">
        <f t="shared" si="53"/>
        <v>0</v>
      </c>
      <c r="O236" s="59">
        <f t="shared" si="54"/>
        <v>1066673.0999999996</v>
      </c>
      <c r="P236" s="79"/>
      <c r="Q236" s="30"/>
    </row>
    <row r="237" spans="1:17" ht="18.75">
      <c r="A237" s="30" t="e">
        <f t="shared" si="57"/>
        <v>#REF!</v>
      </c>
      <c r="B237" s="31" t="s">
        <v>453</v>
      </c>
      <c r="C237" s="32" t="s">
        <v>8</v>
      </c>
      <c r="D237" s="33" t="s">
        <v>469</v>
      </c>
      <c r="E237" s="44">
        <v>0</v>
      </c>
      <c r="F237" s="44">
        <v>0</v>
      </c>
      <c r="G237" s="44">
        <v>3954586.88</v>
      </c>
      <c r="H237" s="49"/>
      <c r="I237" s="44">
        <v>0</v>
      </c>
      <c r="J237" s="44">
        <v>0</v>
      </c>
      <c r="K237" s="44">
        <v>966990.31</v>
      </c>
      <c r="L237" s="49"/>
      <c r="M237" s="44">
        <f t="shared" si="52"/>
        <v>0</v>
      </c>
      <c r="N237" s="44">
        <f t="shared" si="53"/>
        <v>0</v>
      </c>
      <c r="O237" s="59">
        <f t="shared" si="54"/>
        <v>4921577.1899999995</v>
      </c>
      <c r="P237" s="79"/>
      <c r="Q237" s="30"/>
    </row>
    <row r="238" spans="1:17" ht="18.75">
      <c r="A238" s="30" t="e">
        <f t="shared" si="57"/>
        <v>#REF!</v>
      </c>
      <c r="B238" s="31" t="s">
        <v>455</v>
      </c>
      <c r="C238" s="32" t="s">
        <v>8</v>
      </c>
      <c r="D238" s="33" t="s">
        <v>470</v>
      </c>
      <c r="E238" s="44">
        <v>0</v>
      </c>
      <c r="F238" s="44"/>
      <c r="G238" s="44">
        <v>24937209.640000001</v>
      </c>
      <c r="H238" s="49"/>
      <c r="I238" s="44">
        <v>0</v>
      </c>
      <c r="J238" s="44"/>
      <c r="K238" s="44">
        <v>3228048.2</v>
      </c>
      <c r="L238" s="49"/>
      <c r="M238" s="44">
        <f t="shared" si="52"/>
        <v>0</v>
      </c>
      <c r="N238" s="44">
        <f t="shared" si="53"/>
        <v>0</v>
      </c>
      <c r="O238" s="59">
        <f t="shared" si="54"/>
        <v>28165257.84</v>
      </c>
      <c r="P238" s="79"/>
      <c r="Q238" s="30"/>
    </row>
    <row r="239" spans="1:17" ht="18.75">
      <c r="A239" s="30" t="e">
        <f t="shared" si="57"/>
        <v>#REF!</v>
      </c>
      <c r="B239" s="31" t="s">
        <v>471</v>
      </c>
      <c r="C239" s="32" t="s">
        <v>8</v>
      </c>
      <c r="D239" s="33" t="s">
        <v>472</v>
      </c>
      <c r="E239" s="44">
        <v>0</v>
      </c>
      <c r="F239" s="44"/>
      <c r="G239" s="44">
        <v>23133793</v>
      </c>
      <c r="H239" s="49"/>
      <c r="I239" s="44">
        <v>0</v>
      </c>
      <c r="J239" s="44"/>
      <c r="K239" s="44">
        <v>1176560.75</v>
      </c>
      <c r="L239" s="49"/>
      <c r="M239" s="44">
        <f t="shared" si="52"/>
        <v>0</v>
      </c>
      <c r="N239" s="44">
        <f t="shared" si="53"/>
        <v>0</v>
      </c>
      <c r="O239" s="59">
        <f t="shared" si="54"/>
        <v>24310353.75</v>
      </c>
      <c r="P239" s="79"/>
      <c r="Q239" s="30"/>
    </row>
    <row r="240" spans="1:17" ht="18.75">
      <c r="A240" s="30" t="e">
        <f t="shared" si="57"/>
        <v>#REF!</v>
      </c>
      <c r="B240" s="31" t="s">
        <v>471</v>
      </c>
      <c r="C240" s="32" t="s">
        <v>8</v>
      </c>
      <c r="D240" s="33" t="s">
        <v>473</v>
      </c>
      <c r="E240" s="44">
        <v>0</v>
      </c>
      <c r="F240" s="44"/>
      <c r="G240" s="44">
        <v>23133793</v>
      </c>
      <c r="H240" s="49"/>
      <c r="I240" s="44">
        <v>0</v>
      </c>
      <c r="J240" s="44"/>
      <c r="K240" s="44">
        <v>1176560.75</v>
      </c>
      <c r="L240" s="49"/>
      <c r="M240" s="44">
        <f t="shared" si="52"/>
        <v>0</v>
      </c>
      <c r="N240" s="44">
        <f t="shared" si="53"/>
        <v>0</v>
      </c>
      <c r="O240" s="59">
        <f t="shared" si="54"/>
        <v>24310353.75</v>
      </c>
      <c r="P240" s="79"/>
      <c r="Q240" s="30"/>
    </row>
    <row r="241" spans="1:17" ht="48">
      <c r="A241" s="30" t="e">
        <f t="shared" si="57"/>
        <v>#REF!</v>
      </c>
      <c r="B241" s="31" t="s">
        <v>474</v>
      </c>
      <c r="C241" s="32" t="s">
        <v>8</v>
      </c>
      <c r="D241" s="33" t="s">
        <v>475</v>
      </c>
      <c r="E241" s="44">
        <v>0</v>
      </c>
      <c r="F241" s="44">
        <v>0</v>
      </c>
      <c r="G241" s="44">
        <v>-11427032.789999999</v>
      </c>
      <c r="H241" s="49"/>
      <c r="I241" s="44">
        <v>0</v>
      </c>
      <c r="J241" s="44">
        <v>0</v>
      </c>
      <c r="K241" s="44">
        <v>11427032.789999999</v>
      </c>
      <c r="L241" s="49"/>
      <c r="M241" s="44">
        <f t="shared" si="52"/>
        <v>0</v>
      </c>
      <c r="N241" s="44">
        <f t="shared" si="53"/>
        <v>0</v>
      </c>
      <c r="O241" s="59">
        <f t="shared" si="54"/>
        <v>0</v>
      </c>
      <c r="P241" s="79"/>
      <c r="Q241" s="30"/>
    </row>
    <row r="242" spans="1:17" ht="32.25">
      <c r="A242" s="30" t="e">
        <f>#REF!+1</f>
        <v>#REF!</v>
      </c>
      <c r="B242" s="31" t="s">
        <v>476</v>
      </c>
      <c r="C242" s="32" t="s">
        <v>8</v>
      </c>
      <c r="D242" s="33" t="s">
        <v>477</v>
      </c>
      <c r="E242" s="44">
        <v>0</v>
      </c>
      <c r="F242" s="44">
        <v>0</v>
      </c>
      <c r="G242" s="44">
        <v>-32416789.859999999</v>
      </c>
      <c r="H242" s="49"/>
      <c r="I242" s="44">
        <v>0</v>
      </c>
      <c r="J242" s="44">
        <v>0</v>
      </c>
      <c r="K242" s="44">
        <v>7956319.8499999996</v>
      </c>
      <c r="L242" s="49"/>
      <c r="M242" s="44">
        <f t="shared" si="52"/>
        <v>0</v>
      </c>
      <c r="N242" s="44">
        <f t="shared" si="53"/>
        <v>0</v>
      </c>
      <c r="O242" s="59">
        <f t="shared" si="54"/>
        <v>-24460470.009999998</v>
      </c>
      <c r="P242" s="79"/>
      <c r="Q242" s="30"/>
    </row>
    <row r="243" spans="1:17" ht="32.25">
      <c r="A243" s="30" t="e">
        <f t="shared" si="57"/>
        <v>#REF!</v>
      </c>
      <c r="B243" s="31" t="s">
        <v>478</v>
      </c>
      <c r="C243" s="32" t="s">
        <v>8</v>
      </c>
      <c r="D243" s="33" t="s">
        <v>479</v>
      </c>
      <c r="E243" s="44">
        <v>0</v>
      </c>
      <c r="F243" s="44"/>
      <c r="G243" s="44">
        <v>-9282996.8599999994</v>
      </c>
      <c r="H243" s="49"/>
      <c r="I243" s="44">
        <v>0</v>
      </c>
      <c r="J243" s="44"/>
      <c r="K243" s="44">
        <v>9132880.5999999996</v>
      </c>
      <c r="L243" s="49"/>
      <c r="M243" s="44">
        <f t="shared" si="52"/>
        <v>0</v>
      </c>
      <c r="N243" s="44">
        <f t="shared" si="53"/>
        <v>0</v>
      </c>
      <c r="O243" s="59">
        <f t="shared" si="54"/>
        <v>-150116.25999999978</v>
      </c>
      <c r="P243" s="79"/>
      <c r="Q243" s="30"/>
    </row>
    <row r="244" spans="1:17" ht="18.75">
      <c r="A244" s="30" t="e">
        <f t="shared" si="57"/>
        <v>#REF!</v>
      </c>
      <c r="B244" s="31" t="s">
        <v>480</v>
      </c>
      <c r="C244" s="32" t="s">
        <v>8</v>
      </c>
      <c r="D244" s="33" t="s">
        <v>481</v>
      </c>
      <c r="E244" s="44">
        <v>0</v>
      </c>
      <c r="F244" s="44"/>
      <c r="G244" s="44">
        <v>0</v>
      </c>
      <c r="H244" s="49"/>
      <c r="I244" s="44">
        <v>11010400</v>
      </c>
      <c r="J244" s="44">
        <v>11796875</v>
      </c>
      <c r="K244" s="44">
        <v>0</v>
      </c>
      <c r="L244" s="49">
        <f>K244/J244%</f>
        <v>0</v>
      </c>
      <c r="M244" s="44">
        <f t="shared" si="52"/>
        <v>11010400</v>
      </c>
      <c r="N244" s="44">
        <f t="shared" si="53"/>
        <v>11796875</v>
      </c>
      <c r="O244" s="59">
        <f t="shared" si="54"/>
        <v>0</v>
      </c>
      <c r="P244" s="79">
        <f t="shared" si="55"/>
        <v>0</v>
      </c>
      <c r="Q244" s="30"/>
    </row>
    <row r="245" spans="1:17" ht="18.75">
      <c r="A245" s="30" t="e">
        <f t="shared" si="57"/>
        <v>#REF!</v>
      </c>
      <c r="B245" s="31" t="s">
        <v>482</v>
      </c>
      <c r="C245" s="32" t="s">
        <v>8</v>
      </c>
      <c r="D245" s="33" t="s">
        <v>483</v>
      </c>
      <c r="E245" s="44">
        <v>0</v>
      </c>
      <c r="F245" s="44"/>
      <c r="G245" s="44">
        <v>0</v>
      </c>
      <c r="H245" s="49"/>
      <c r="I245" s="44">
        <v>12500000</v>
      </c>
      <c r="J245" s="44">
        <v>12500000</v>
      </c>
      <c r="K245" s="44">
        <v>0</v>
      </c>
      <c r="L245" s="49">
        <f>K245/J245%</f>
        <v>0</v>
      </c>
      <c r="M245" s="44">
        <f t="shared" si="52"/>
        <v>12500000</v>
      </c>
      <c r="N245" s="44">
        <f t="shared" si="53"/>
        <v>12500000</v>
      </c>
      <c r="O245" s="59">
        <f t="shared" si="54"/>
        <v>0</v>
      </c>
      <c r="P245" s="79">
        <f t="shared" si="55"/>
        <v>0</v>
      </c>
      <c r="Q245" s="30"/>
    </row>
    <row r="246" spans="1:17" ht="18.75">
      <c r="A246" s="30" t="e">
        <f t="shared" si="57"/>
        <v>#REF!</v>
      </c>
      <c r="B246" s="31" t="s">
        <v>484</v>
      </c>
      <c r="C246" s="32" t="s">
        <v>8</v>
      </c>
      <c r="D246" s="33" t="s">
        <v>485</v>
      </c>
      <c r="E246" s="44">
        <v>0</v>
      </c>
      <c r="F246" s="44"/>
      <c r="G246" s="44">
        <v>0</v>
      </c>
      <c r="H246" s="49"/>
      <c r="I246" s="44">
        <v>12500000</v>
      </c>
      <c r="J246" s="44">
        <v>12500000</v>
      </c>
      <c r="K246" s="44">
        <v>0</v>
      </c>
      <c r="L246" s="49">
        <f>K246/J246%</f>
        <v>0</v>
      </c>
      <c r="M246" s="44">
        <f t="shared" si="52"/>
        <v>12500000</v>
      </c>
      <c r="N246" s="44">
        <f t="shared" si="53"/>
        <v>12500000</v>
      </c>
      <c r="O246" s="59">
        <f t="shared" si="54"/>
        <v>0</v>
      </c>
      <c r="P246" s="79">
        <f t="shared" si="55"/>
        <v>0</v>
      </c>
      <c r="Q246" s="30"/>
    </row>
    <row r="247" spans="1:17" ht="18.75">
      <c r="A247" s="30" t="e">
        <f t="shared" si="57"/>
        <v>#REF!</v>
      </c>
      <c r="B247" s="31" t="s">
        <v>486</v>
      </c>
      <c r="C247" s="32" t="s">
        <v>8</v>
      </c>
      <c r="D247" s="33" t="s">
        <v>487</v>
      </c>
      <c r="E247" s="44">
        <v>0</v>
      </c>
      <c r="F247" s="44"/>
      <c r="G247" s="44">
        <v>0</v>
      </c>
      <c r="H247" s="49"/>
      <c r="I247" s="44">
        <v>12500000</v>
      </c>
      <c r="J247" s="44">
        <v>12500000</v>
      </c>
      <c r="K247" s="44">
        <v>0</v>
      </c>
      <c r="L247" s="49">
        <f t="shared" ref="L247:L265" si="64">K247/J247%</f>
        <v>0</v>
      </c>
      <c r="M247" s="44">
        <f t="shared" si="52"/>
        <v>12500000</v>
      </c>
      <c r="N247" s="44">
        <f t="shared" si="53"/>
        <v>12500000</v>
      </c>
      <c r="O247" s="59">
        <f t="shared" si="54"/>
        <v>0</v>
      </c>
      <c r="P247" s="79">
        <f t="shared" si="55"/>
        <v>0</v>
      </c>
      <c r="Q247" s="30"/>
    </row>
    <row r="248" spans="1:17" ht="18.75">
      <c r="A248" s="30" t="e">
        <f t="shared" si="57"/>
        <v>#REF!</v>
      </c>
      <c r="B248" s="31" t="s">
        <v>488</v>
      </c>
      <c r="C248" s="32" t="s">
        <v>8</v>
      </c>
      <c r="D248" s="33" t="s">
        <v>489</v>
      </c>
      <c r="E248" s="44">
        <v>0</v>
      </c>
      <c r="F248" s="44"/>
      <c r="G248" s="44">
        <v>0</v>
      </c>
      <c r="H248" s="49"/>
      <c r="I248" s="44">
        <v>-1489600</v>
      </c>
      <c r="J248" s="44">
        <v>-703125</v>
      </c>
      <c r="K248" s="44">
        <v>0</v>
      </c>
      <c r="L248" s="49">
        <f t="shared" si="64"/>
        <v>0</v>
      </c>
      <c r="M248" s="44">
        <f t="shared" si="52"/>
        <v>-1489600</v>
      </c>
      <c r="N248" s="44">
        <f t="shared" si="53"/>
        <v>-703125</v>
      </c>
      <c r="O248" s="59">
        <f t="shared" si="54"/>
        <v>0</v>
      </c>
      <c r="P248" s="79">
        <f t="shared" si="55"/>
        <v>0</v>
      </c>
      <c r="Q248" s="30"/>
    </row>
    <row r="249" spans="1:17" ht="18.75">
      <c r="A249" s="30" t="e">
        <f t="shared" si="57"/>
        <v>#REF!</v>
      </c>
      <c r="B249" s="31" t="s">
        <v>490</v>
      </c>
      <c r="C249" s="32" t="s">
        <v>8</v>
      </c>
      <c r="D249" s="33" t="s">
        <v>491</v>
      </c>
      <c r="E249" s="44">
        <v>0</v>
      </c>
      <c r="F249" s="44"/>
      <c r="G249" s="44">
        <v>0</v>
      </c>
      <c r="H249" s="49"/>
      <c r="I249" s="44">
        <v>-1489600</v>
      </c>
      <c r="J249" s="44">
        <v>-703125</v>
      </c>
      <c r="K249" s="44">
        <v>0</v>
      </c>
      <c r="L249" s="49">
        <f t="shared" si="64"/>
        <v>0</v>
      </c>
      <c r="M249" s="44">
        <f t="shared" si="52"/>
        <v>-1489600</v>
      </c>
      <c r="N249" s="44">
        <f t="shared" si="53"/>
        <v>-703125</v>
      </c>
      <c r="O249" s="59">
        <f t="shared" si="54"/>
        <v>0</v>
      </c>
      <c r="P249" s="79">
        <f t="shared" si="55"/>
        <v>0</v>
      </c>
      <c r="Q249" s="30"/>
    </row>
    <row r="250" spans="1:17" ht="18.75">
      <c r="A250" s="30" t="e">
        <f t="shared" si="57"/>
        <v>#REF!</v>
      </c>
      <c r="B250" s="31" t="s">
        <v>486</v>
      </c>
      <c r="C250" s="32" t="s">
        <v>8</v>
      </c>
      <c r="D250" s="33" t="s">
        <v>492</v>
      </c>
      <c r="E250" s="44">
        <v>0</v>
      </c>
      <c r="F250" s="44"/>
      <c r="G250" s="44">
        <v>0</v>
      </c>
      <c r="H250" s="49"/>
      <c r="I250" s="44">
        <v>-1489600</v>
      </c>
      <c r="J250" s="44">
        <v>-703125</v>
      </c>
      <c r="K250" s="44">
        <v>0</v>
      </c>
      <c r="L250" s="49">
        <f t="shared" si="64"/>
        <v>0</v>
      </c>
      <c r="M250" s="44">
        <f t="shared" si="52"/>
        <v>-1489600</v>
      </c>
      <c r="N250" s="44">
        <f t="shared" si="53"/>
        <v>-703125</v>
      </c>
      <c r="O250" s="59">
        <f t="shared" si="54"/>
        <v>0</v>
      </c>
      <c r="P250" s="79">
        <f t="shared" si="55"/>
        <v>0</v>
      </c>
      <c r="Q250" s="30"/>
    </row>
    <row r="251" spans="1:17" ht="18.75">
      <c r="A251" s="30" t="e">
        <f t="shared" si="57"/>
        <v>#REF!</v>
      </c>
      <c r="B251" s="31" t="s">
        <v>493</v>
      </c>
      <c r="C251" s="32" t="s">
        <v>8</v>
      </c>
      <c r="D251" s="33" t="s">
        <v>494</v>
      </c>
      <c r="E251" s="77">
        <v>-32520930</v>
      </c>
      <c r="F251" s="77">
        <v>-22391883</v>
      </c>
      <c r="G251" s="77">
        <v>-32416789.859999999</v>
      </c>
      <c r="H251" s="49">
        <f>G251/F251%</f>
        <v>144.77027170961907</v>
      </c>
      <c r="I251" s="77">
        <v>37051214</v>
      </c>
      <c r="J251" s="77">
        <v>26709827</v>
      </c>
      <c r="K251" s="77">
        <v>7956319.8499999996</v>
      </c>
      <c r="L251" s="49">
        <f t="shared" si="64"/>
        <v>29.787987207854243</v>
      </c>
      <c r="M251" s="77">
        <f t="shared" si="52"/>
        <v>4530284</v>
      </c>
      <c r="N251" s="77">
        <f t="shared" si="53"/>
        <v>4317944</v>
      </c>
      <c r="O251" s="81">
        <f t="shared" si="54"/>
        <v>-24460470.009999998</v>
      </c>
      <c r="P251" s="79">
        <f t="shared" si="55"/>
        <v>-566.48418807654741</v>
      </c>
      <c r="Q251" s="30"/>
    </row>
    <row r="252" spans="1:17" ht="18.75">
      <c r="A252" s="30" t="e">
        <f t="shared" si="57"/>
        <v>#REF!</v>
      </c>
      <c r="B252" s="31" t="s">
        <v>495</v>
      </c>
      <c r="C252" s="32" t="s">
        <v>8</v>
      </c>
      <c r="D252" s="33" t="s">
        <v>496</v>
      </c>
      <c r="E252" s="44">
        <v>0</v>
      </c>
      <c r="F252" s="44"/>
      <c r="G252" s="44">
        <v>-9282996.8599999994</v>
      </c>
      <c r="H252" s="49"/>
      <c r="I252" s="44">
        <v>0</v>
      </c>
      <c r="J252" s="44"/>
      <c r="K252" s="44">
        <v>9132880.5999999996</v>
      </c>
      <c r="L252" s="49"/>
      <c r="M252" s="44">
        <f t="shared" si="52"/>
        <v>0</v>
      </c>
      <c r="N252" s="44">
        <f t="shared" si="53"/>
        <v>0</v>
      </c>
      <c r="O252" s="59">
        <f t="shared" si="54"/>
        <v>-150116.25999999978</v>
      </c>
      <c r="P252" s="79"/>
      <c r="Q252" s="30"/>
    </row>
    <row r="253" spans="1:17" ht="32.25">
      <c r="A253" s="30" t="e">
        <f t="shared" si="57"/>
        <v>#REF!</v>
      </c>
      <c r="B253" s="31" t="s">
        <v>457</v>
      </c>
      <c r="C253" s="32" t="s">
        <v>8</v>
      </c>
      <c r="D253" s="33" t="s">
        <v>497</v>
      </c>
      <c r="E253" s="44">
        <v>0</v>
      </c>
      <c r="F253" s="44"/>
      <c r="G253" s="44">
        <v>0</v>
      </c>
      <c r="H253" s="49"/>
      <c r="I253" s="44">
        <v>0</v>
      </c>
      <c r="J253" s="44"/>
      <c r="K253" s="44">
        <v>-850000</v>
      </c>
      <c r="L253" s="49"/>
      <c r="M253" s="44">
        <f t="shared" si="52"/>
        <v>0</v>
      </c>
      <c r="N253" s="44">
        <f t="shared" si="53"/>
        <v>0</v>
      </c>
      <c r="O253" s="59">
        <f t="shared" si="54"/>
        <v>-850000</v>
      </c>
      <c r="P253" s="79"/>
      <c r="Q253" s="30"/>
    </row>
    <row r="254" spans="1:17" ht="48">
      <c r="A254" s="30" t="e">
        <f t="shared" si="57"/>
        <v>#REF!</v>
      </c>
      <c r="B254" s="31" t="s">
        <v>459</v>
      </c>
      <c r="C254" s="32" t="s">
        <v>8</v>
      </c>
      <c r="D254" s="33" t="s">
        <v>498</v>
      </c>
      <c r="E254" s="44">
        <v>0</v>
      </c>
      <c r="F254" s="44"/>
      <c r="G254" s="44">
        <v>0</v>
      </c>
      <c r="H254" s="49"/>
      <c r="I254" s="44">
        <v>850000</v>
      </c>
      <c r="J254" s="44">
        <v>850000</v>
      </c>
      <c r="K254" s="44">
        <v>0</v>
      </c>
      <c r="L254" s="49">
        <f t="shared" si="64"/>
        <v>0</v>
      </c>
      <c r="M254" s="44">
        <f t="shared" si="52"/>
        <v>850000</v>
      </c>
      <c r="N254" s="44">
        <f t="shared" si="53"/>
        <v>850000</v>
      </c>
      <c r="O254" s="59">
        <f t="shared" si="54"/>
        <v>0</v>
      </c>
      <c r="P254" s="79">
        <f t="shared" si="55"/>
        <v>0</v>
      </c>
      <c r="Q254" s="30"/>
    </row>
    <row r="255" spans="1:17" ht="18.75">
      <c r="A255" s="30" t="e">
        <f t="shared" si="57"/>
        <v>#REF!</v>
      </c>
      <c r="B255" s="31" t="s">
        <v>460</v>
      </c>
      <c r="C255" s="32" t="s">
        <v>8</v>
      </c>
      <c r="D255" s="33" t="s">
        <v>499</v>
      </c>
      <c r="E255" s="44">
        <v>0</v>
      </c>
      <c r="F255" s="44"/>
      <c r="G255" s="44">
        <v>0</v>
      </c>
      <c r="H255" s="49"/>
      <c r="I255" s="44">
        <v>850000</v>
      </c>
      <c r="J255" s="44">
        <v>850000</v>
      </c>
      <c r="K255" s="44">
        <v>0</v>
      </c>
      <c r="L255" s="49">
        <f t="shared" si="64"/>
        <v>0</v>
      </c>
      <c r="M255" s="44">
        <f t="shared" si="52"/>
        <v>850000</v>
      </c>
      <c r="N255" s="44">
        <f t="shared" si="53"/>
        <v>850000</v>
      </c>
      <c r="O255" s="59">
        <f t="shared" si="54"/>
        <v>0</v>
      </c>
      <c r="P255" s="79">
        <f t="shared" si="55"/>
        <v>0</v>
      </c>
      <c r="Q255" s="30"/>
    </row>
    <row r="256" spans="1:17" ht="32.25">
      <c r="A256" s="30" t="e">
        <f t="shared" si="57"/>
        <v>#REF!</v>
      </c>
      <c r="B256" s="31" t="s">
        <v>461</v>
      </c>
      <c r="C256" s="32" t="s">
        <v>8</v>
      </c>
      <c r="D256" s="33" t="s">
        <v>500</v>
      </c>
      <c r="E256" s="44">
        <v>0</v>
      </c>
      <c r="F256" s="44"/>
      <c r="G256" s="44">
        <v>0</v>
      </c>
      <c r="H256" s="49"/>
      <c r="I256" s="44">
        <v>-850000</v>
      </c>
      <c r="J256" s="44">
        <v>-850000</v>
      </c>
      <c r="K256" s="44">
        <v>-850000</v>
      </c>
      <c r="L256" s="49">
        <f t="shared" si="64"/>
        <v>100</v>
      </c>
      <c r="M256" s="44">
        <f t="shared" si="52"/>
        <v>-850000</v>
      </c>
      <c r="N256" s="44">
        <f t="shared" si="53"/>
        <v>-850000</v>
      </c>
      <c r="O256" s="59">
        <f t="shared" si="54"/>
        <v>-850000</v>
      </c>
      <c r="P256" s="79">
        <f t="shared" si="55"/>
        <v>100</v>
      </c>
      <c r="Q256" s="30"/>
    </row>
    <row r="257" spans="1:17" ht="18.75">
      <c r="A257" s="30" t="e">
        <f t="shared" si="57"/>
        <v>#REF!</v>
      </c>
      <c r="B257" s="31" t="s">
        <v>463</v>
      </c>
      <c r="C257" s="32" t="s">
        <v>8</v>
      </c>
      <c r="D257" s="33" t="s">
        <v>501</v>
      </c>
      <c r="E257" s="44">
        <v>0</v>
      </c>
      <c r="F257" s="44"/>
      <c r="G257" s="44">
        <v>0</v>
      </c>
      <c r="H257" s="49"/>
      <c r="I257" s="44">
        <v>-850000</v>
      </c>
      <c r="J257" s="44">
        <v>-850000</v>
      </c>
      <c r="K257" s="44">
        <v>-850000</v>
      </c>
      <c r="L257" s="49">
        <f t="shared" si="64"/>
        <v>100</v>
      </c>
      <c r="M257" s="44">
        <f t="shared" si="52"/>
        <v>-850000</v>
      </c>
      <c r="N257" s="44">
        <f t="shared" si="53"/>
        <v>-850000</v>
      </c>
      <c r="O257" s="59">
        <f t="shared" si="54"/>
        <v>-850000</v>
      </c>
      <c r="P257" s="79">
        <f t="shared" si="55"/>
        <v>100</v>
      </c>
      <c r="Q257" s="30"/>
    </row>
    <row r="258" spans="1:17" ht="18.75">
      <c r="A258" s="30" t="e">
        <f t="shared" si="57"/>
        <v>#REF!</v>
      </c>
      <c r="B258" s="31" t="s">
        <v>502</v>
      </c>
      <c r="C258" s="32" t="s">
        <v>8</v>
      </c>
      <c r="D258" s="33" t="s">
        <v>503</v>
      </c>
      <c r="E258" s="44">
        <v>-32520930</v>
      </c>
      <c r="F258" s="44">
        <v>-22391883</v>
      </c>
      <c r="G258" s="44">
        <v>-32416789.859999999</v>
      </c>
      <c r="H258" s="49">
        <f>G258/F258%</f>
        <v>144.77027170961907</v>
      </c>
      <c r="I258" s="44">
        <v>37051214</v>
      </c>
      <c r="J258" s="44">
        <v>26709827</v>
      </c>
      <c r="K258" s="44">
        <v>8806319.8499999996</v>
      </c>
      <c r="L258" s="49">
        <f t="shared" si="64"/>
        <v>32.970336535687778</v>
      </c>
      <c r="M258" s="44">
        <f t="shared" si="52"/>
        <v>4530284</v>
      </c>
      <c r="N258" s="44">
        <f t="shared" si="53"/>
        <v>4317944</v>
      </c>
      <c r="O258" s="59">
        <f t="shared" si="54"/>
        <v>-23610470.009999998</v>
      </c>
      <c r="P258" s="79">
        <f t="shared" si="55"/>
        <v>-546.79889340852958</v>
      </c>
      <c r="Q258" s="30"/>
    </row>
    <row r="259" spans="1:17" ht="18.75">
      <c r="A259" s="30" t="e">
        <f t="shared" si="57"/>
        <v>#REF!</v>
      </c>
      <c r="B259" s="31" t="s">
        <v>504</v>
      </c>
      <c r="C259" s="32" t="s">
        <v>8</v>
      </c>
      <c r="D259" s="33" t="s">
        <v>505</v>
      </c>
      <c r="E259" s="44">
        <v>0</v>
      </c>
      <c r="F259" s="44"/>
      <c r="G259" s="44">
        <v>-9282996.8599999994</v>
      </c>
      <c r="H259" s="49"/>
      <c r="I259" s="44">
        <v>0</v>
      </c>
      <c r="J259" s="44"/>
      <c r="K259" s="44">
        <v>9982880.5999999996</v>
      </c>
      <c r="L259" s="49"/>
      <c r="M259" s="44">
        <f t="shared" si="52"/>
        <v>0</v>
      </c>
      <c r="N259" s="44">
        <f t="shared" si="53"/>
        <v>0</v>
      </c>
      <c r="O259" s="59">
        <f t="shared" si="54"/>
        <v>699883.74000000022</v>
      </c>
      <c r="P259" s="79"/>
      <c r="Q259" s="30"/>
    </row>
    <row r="260" spans="1:17" ht="18.75">
      <c r="A260" s="30" t="e">
        <f t="shared" si="57"/>
        <v>#REF!</v>
      </c>
      <c r="B260" s="31" t="s">
        <v>453</v>
      </c>
      <c r="C260" s="32" t="s">
        <v>8</v>
      </c>
      <c r="D260" s="33" t="s">
        <v>506</v>
      </c>
      <c r="E260" s="44">
        <v>3722384</v>
      </c>
      <c r="F260" s="44">
        <v>3722384</v>
      </c>
      <c r="G260" s="44">
        <v>3954586.88</v>
      </c>
      <c r="H260" s="49">
        <f>G260/F260%</f>
        <v>106.23801520745846</v>
      </c>
      <c r="I260" s="44">
        <v>807900</v>
      </c>
      <c r="J260" s="44">
        <v>807900</v>
      </c>
      <c r="K260" s="44">
        <v>1618787.84</v>
      </c>
      <c r="L260" s="49">
        <f t="shared" si="64"/>
        <v>200.36982794900359</v>
      </c>
      <c r="M260" s="44">
        <f t="shared" si="52"/>
        <v>4530284</v>
      </c>
      <c r="N260" s="44">
        <f t="shared" si="53"/>
        <v>4530284</v>
      </c>
      <c r="O260" s="59">
        <f t="shared" si="54"/>
        <v>5573374.7199999997</v>
      </c>
      <c r="P260" s="79">
        <f t="shared" si="55"/>
        <v>123.02484170970297</v>
      </c>
      <c r="Q260" s="30"/>
    </row>
    <row r="261" spans="1:17" ht="18.75">
      <c r="A261" s="30" t="e">
        <f t="shared" si="57"/>
        <v>#REF!</v>
      </c>
      <c r="B261" s="31" t="s">
        <v>455</v>
      </c>
      <c r="C261" s="32" t="s">
        <v>8</v>
      </c>
      <c r="D261" s="33" t="s">
        <v>507</v>
      </c>
      <c r="E261" s="44">
        <v>0</v>
      </c>
      <c r="F261" s="44"/>
      <c r="G261" s="44">
        <v>24944343.949999999</v>
      </c>
      <c r="H261" s="49"/>
      <c r="I261" s="44">
        <v>0</v>
      </c>
      <c r="J261" s="44"/>
      <c r="K261" s="44">
        <v>4239500.78</v>
      </c>
      <c r="L261" s="49"/>
      <c r="M261" s="44">
        <f t="shared" si="52"/>
        <v>0</v>
      </c>
      <c r="N261" s="44">
        <f t="shared" si="53"/>
        <v>0</v>
      </c>
      <c r="O261" s="59">
        <f t="shared" si="54"/>
        <v>29183844.73</v>
      </c>
      <c r="P261" s="79"/>
      <c r="Q261" s="30"/>
    </row>
    <row r="262" spans="1:17" ht="18.75">
      <c r="A262" s="30" t="e">
        <f t="shared" si="57"/>
        <v>#REF!</v>
      </c>
      <c r="B262" s="31" t="s">
        <v>471</v>
      </c>
      <c r="C262" s="32" t="s">
        <v>8</v>
      </c>
      <c r="D262" s="33" t="s">
        <v>508</v>
      </c>
      <c r="E262" s="44">
        <v>0</v>
      </c>
      <c r="F262" s="44"/>
      <c r="G262" s="44">
        <v>23133793</v>
      </c>
      <c r="H262" s="49"/>
      <c r="I262" s="44">
        <v>0</v>
      </c>
      <c r="J262" s="44"/>
      <c r="K262" s="44">
        <v>1176560.75</v>
      </c>
      <c r="L262" s="49"/>
      <c r="M262" s="44">
        <f t="shared" si="52"/>
        <v>0</v>
      </c>
      <c r="N262" s="44">
        <f t="shared" si="53"/>
        <v>0</v>
      </c>
      <c r="O262" s="59">
        <f t="shared" si="54"/>
        <v>24310353.75</v>
      </c>
      <c r="P262" s="79"/>
      <c r="Q262" s="30"/>
    </row>
    <row r="263" spans="1:17" ht="18.75">
      <c r="A263" s="30" t="e">
        <f t="shared" si="57"/>
        <v>#REF!</v>
      </c>
      <c r="B263" s="31" t="s">
        <v>471</v>
      </c>
      <c r="C263" s="32" t="s">
        <v>8</v>
      </c>
      <c r="D263" s="33" t="s">
        <v>509</v>
      </c>
      <c r="E263" s="44">
        <v>0</v>
      </c>
      <c r="F263" s="44"/>
      <c r="G263" s="44">
        <v>23133793</v>
      </c>
      <c r="H263" s="49"/>
      <c r="I263" s="44">
        <v>0</v>
      </c>
      <c r="J263" s="44"/>
      <c r="K263" s="44">
        <v>1176560.75</v>
      </c>
      <c r="L263" s="49"/>
      <c r="M263" s="44">
        <f t="shared" si="52"/>
        <v>0</v>
      </c>
      <c r="N263" s="44">
        <f t="shared" si="53"/>
        <v>0</v>
      </c>
      <c r="O263" s="59">
        <f t="shared" si="54"/>
        <v>24310353.75</v>
      </c>
      <c r="P263" s="79"/>
      <c r="Q263" s="30"/>
    </row>
    <row r="264" spans="1:17" ht="48">
      <c r="A264" s="30" t="e">
        <f t="shared" si="57"/>
        <v>#REF!</v>
      </c>
      <c r="B264" s="31" t="s">
        <v>474</v>
      </c>
      <c r="C264" s="32" t="s">
        <v>8</v>
      </c>
      <c r="D264" s="33" t="s">
        <v>510</v>
      </c>
      <c r="E264" s="44">
        <v>-36243314</v>
      </c>
      <c r="F264" s="44">
        <v>-26114267</v>
      </c>
      <c r="G264" s="44">
        <v>-11427032.789999999</v>
      </c>
      <c r="H264" s="49">
        <f>G264/F264%</f>
        <v>43.757815564955351</v>
      </c>
      <c r="I264" s="44">
        <v>36243314</v>
      </c>
      <c r="J264" s="44">
        <v>25901927</v>
      </c>
      <c r="K264" s="44">
        <v>11427032.789999999</v>
      </c>
      <c r="L264" s="49">
        <f t="shared" si="64"/>
        <v>44.116535383641533</v>
      </c>
      <c r="M264" s="44">
        <f t="shared" si="52"/>
        <v>0</v>
      </c>
      <c r="N264" s="44">
        <f t="shared" si="53"/>
        <v>-212340</v>
      </c>
      <c r="O264" s="59">
        <f t="shared" si="54"/>
        <v>0</v>
      </c>
      <c r="P264" s="79">
        <f t="shared" si="55"/>
        <v>0</v>
      </c>
      <c r="Q264" s="30"/>
    </row>
    <row r="265" spans="1:17" ht="48">
      <c r="A265" s="30" t="e">
        <f t="shared" si="57"/>
        <v>#REF!</v>
      </c>
      <c r="B265" s="31" t="s">
        <v>511</v>
      </c>
      <c r="C265" s="32" t="s">
        <v>8</v>
      </c>
      <c r="D265" s="33" t="s">
        <v>512</v>
      </c>
      <c r="E265" s="44">
        <v>-32520930</v>
      </c>
      <c r="F265" s="44">
        <v>-22391883</v>
      </c>
      <c r="G265" s="44">
        <v>-32416789.859999999</v>
      </c>
      <c r="H265" s="49">
        <f>G265/F265%</f>
        <v>144.77027170961907</v>
      </c>
      <c r="I265" s="44">
        <v>48061614</v>
      </c>
      <c r="J265" s="44">
        <v>38506702</v>
      </c>
      <c r="K265" s="44">
        <v>7956319.8499999996</v>
      </c>
      <c r="L265" s="49">
        <f t="shared" si="64"/>
        <v>20.662169016707789</v>
      </c>
      <c r="M265" s="44">
        <f t="shared" si="52"/>
        <v>15540684</v>
      </c>
      <c r="N265" s="44">
        <f t="shared" si="53"/>
        <v>16114819</v>
      </c>
      <c r="O265" s="59">
        <f t="shared" si="54"/>
        <v>-24460470.009999998</v>
      </c>
      <c r="P265" s="79">
        <f t="shared" si="55"/>
        <v>-151.78867358050994</v>
      </c>
      <c r="Q265" s="30"/>
    </row>
    <row r="266" spans="1:17" ht="48">
      <c r="A266" s="30" t="e">
        <f t="shared" si="57"/>
        <v>#REF!</v>
      </c>
      <c r="B266" s="31" t="s">
        <v>513</v>
      </c>
      <c r="C266" s="32" t="s">
        <v>8</v>
      </c>
      <c r="D266" s="33" t="s">
        <v>514</v>
      </c>
      <c r="E266" s="44">
        <v>0</v>
      </c>
      <c r="F266" s="44"/>
      <c r="G266" s="44">
        <v>-9282996.8599999994</v>
      </c>
      <c r="H266" s="49"/>
      <c r="I266" s="44">
        <v>0</v>
      </c>
      <c r="J266" s="44"/>
      <c r="K266" s="44">
        <v>9132880.5999999996</v>
      </c>
      <c r="L266" s="49"/>
      <c r="M266" s="44">
        <f t="shared" si="52"/>
        <v>0</v>
      </c>
      <c r="N266" s="44">
        <f t="shared" si="53"/>
        <v>0</v>
      </c>
      <c r="O266" s="59">
        <f t="shared" si="54"/>
        <v>-150116.25999999978</v>
      </c>
      <c r="P266" s="79"/>
      <c r="Q266" s="30"/>
    </row>
    <row r="267" spans="1:17" ht="18.75">
      <c r="B267" s="45" t="s">
        <v>518</v>
      </c>
      <c r="C267" s="37"/>
      <c r="D267" s="48"/>
      <c r="E267" s="38"/>
      <c r="F267" s="38"/>
      <c r="G267" s="38"/>
      <c r="H267" s="89" t="s">
        <v>519</v>
      </c>
      <c r="I267" s="89"/>
      <c r="J267" s="34"/>
      <c r="K267" s="34"/>
      <c r="L267" s="34"/>
      <c r="M267" s="34"/>
      <c r="N267" s="34"/>
      <c r="O267" s="34"/>
      <c r="P267" s="34"/>
    </row>
    <row r="268" spans="1:17" ht="18.75">
      <c r="B268" s="46"/>
      <c r="C268" s="40"/>
      <c r="D268" s="41" t="s">
        <v>5</v>
      </c>
      <c r="E268" s="42"/>
      <c r="F268" s="39"/>
      <c r="G268" s="39"/>
      <c r="H268" s="90" t="s">
        <v>6</v>
      </c>
      <c r="I268" s="90"/>
      <c r="J268" s="7"/>
      <c r="K268" s="7"/>
      <c r="L268" s="7"/>
      <c r="M268" s="7"/>
      <c r="N268" s="7"/>
      <c r="O268" s="35"/>
    </row>
    <row r="269" spans="1:17">
      <c r="A269" s="36"/>
      <c r="J269" s="39"/>
      <c r="K269" s="39"/>
      <c r="L269" s="39"/>
      <c r="M269" s="39"/>
      <c r="N269" s="39"/>
      <c r="O269" s="39"/>
      <c r="P269" s="39"/>
    </row>
    <row r="270" spans="1:17">
      <c r="A270" s="36"/>
      <c r="J270" s="39"/>
      <c r="K270" s="39"/>
      <c r="L270" s="39"/>
      <c r="M270" s="39"/>
      <c r="N270" s="39"/>
      <c r="O270" s="39"/>
      <c r="P270" s="39"/>
    </row>
    <row r="271" spans="1:17" ht="18.75">
      <c r="A271" s="36"/>
      <c r="B271" s="47"/>
      <c r="C271" s="43"/>
      <c r="D271" s="41"/>
      <c r="E271" s="42"/>
      <c r="F271" s="39"/>
      <c r="G271" s="39"/>
      <c r="H271" s="42"/>
      <c r="I271" s="42"/>
      <c r="J271" s="39"/>
      <c r="K271" s="39"/>
      <c r="L271" s="39"/>
      <c r="M271" s="39"/>
      <c r="N271" s="39"/>
      <c r="O271" s="39"/>
      <c r="P271" s="39"/>
    </row>
  </sheetData>
  <sheetProtection selectLockedCells="1" selectUnlockedCells="1"/>
  <mergeCells count="24">
    <mergeCell ref="O10:O12"/>
    <mergeCell ref="P10:P12"/>
    <mergeCell ref="M9:P9"/>
    <mergeCell ref="M10:M12"/>
    <mergeCell ref="B4:O4"/>
    <mergeCell ref="B5:O5"/>
    <mergeCell ref="B6:O6"/>
    <mergeCell ref="B9:B12"/>
    <mergeCell ref="E9:H9"/>
    <mergeCell ref="K10:K12"/>
    <mergeCell ref="H10:H12"/>
    <mergeCell ref="I10:I12"/>
    <mergeCell ref="M8:N8"/>
    <mergeCell ref="N10:N12"/>
    <mergeCell ref="H267:I267"/>
    <mergeCell ref="H268:I268"/>
    <mergeCell ref="L10:L12"/>
    <mergeCell ref="C9:D12"/>
    <mergeCell ref="C13:D13"/>
    <mergeCell ref="E10:E12"/>
    <mergeCell ref="F10:F12"/>
    <mergeCell ref="G10:G12"/>
    <mergeCell ref="J10:J12"/>
    <mergeCell ref="I9:L9"/>
  </mergeCells>
  <phoneticPr fontId="28" type="noConversion"/>
  <pageMargins left="0.27569444444444446" right="0.24652777777777779" top="0.83888888888888891" bottom="0.35416666666666669" header="0.51180555555555551" footer="0.51180555555555551"/>
  <pageSetup paperSize="9" scale="45" firstPageNumber="0" fitToHeight="100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Z2K_ZVED_742</vt:lpstr>
      <vt:lpstr>Data</vt:lpstr>
      <vt:lpstr>Date</vt:lpstr>
      <vt:lpstr>Date1</vt:lpstr>
      <vt:lpstr>SignD</vt:lpstr>
      <vt:lpstr>Z2K_ZVED_742!Заголовки_для_печати</vt:lpstr>
      <vt:lpstr>Z2K_ZVED_742!Область_печати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0617-isnykt</dc:creator>
  <cp:lastModifiedBy>Пользователь Windows</cp:lastModifiedBy>
  <cp:lastPrinted>2019-07-19T08:44:08Z</cp:lastPrinted>
  <dcterms:created xsi:type="dcterms:W3CDTF">2019-07-17T12:28:29Z</dcterms:created>
  <dcterms:modified xsi:type="dcterms:W3CDTF">2019-10-31T12:58:44Z</dcterms:modified>
</cp:coreProperties>
</file>