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Лист1!$A$1:$N$147</definedName>
  </definedNames>
  <calcPr calcId="145621"/>
</workbook>
</file>

<file path=xl/calcChain.xml><?xml version="1.0" encoding="utf-8"?>
<calcChain xmlns="http://schemas.openxmlformats.org/spreadsheetml/2006/main">
  <c r="K127" i="1"/>
  <c r="K99"/>
  <c r="M58"/>
  <c r="N58"/>
  <c r="E27"/>
  <c r="D145"/>
  <c r="L38"/>
  <c r="G92"/>
  <c r="H92"/>
  <c r="I92"/>
  <c r="J92"/>
  <c r="L92"/>
  <c r="M92"/>
  <c r="N92"/>
  <c r="F145"/>
  <c r="G145"/>
  <c r="G144"/>
  <c r="G147"/>
  <c r="H145"/>
  <c r="I145"/>
  <c r="J145"/>
  <c r="L145"/>
  <c r="L144"/>
  <c r="M145"/>
  <c r="N145"/>
  <c r="N144"/>
  <c r="M88"/>
  <c r="N88"/>
  <c r="L88"/>
  <c r="K115"/>
  <c r="K117"/>
  <c r="K71"/>
  <c r="K72"/>
  <c r="K73"/>
  <c r="K68"/>
  <c r="K69"/>
  <c r="K70"/>
  <c r="K66"/>
  <c r="K67"/>
  <c r="K65"/>
  <c r="K64"/>
  <c r="K45"/>
  <c r="M50"/>
  <c r="N50"/>
  <c r="L50"/>
  <c r="K50"/>
  <c r="M53"/>
  <c r="N53"/>
  <c r="L53"/>
  <c r="K53"/>
  <c r="M85"/>
  <c r="N85"/>
  <c r="N74"/>
  <c r="L85"/>
  <c r="K85"/>
  <c r="K90"/>
  <c r="F146"/>
  <c r="G146"/>
  <c r="H146"/>
  <c r="H144"/>
  <c r="I146"/>
  <c r="I144"/>
  <c r="J146"/>
  <c r="J144"/>
  <c r="L146"/>
  <c r="M146"/>
  <c r="N146"/>
  <c r="F132"/>
  <c r="G132"/>
  <c r="H132"/>
  <c r="I132"/>
  <c r="J132"/>
  <c r="L132"/>
  <c r="M132"/>
  <c r="N132"/>
  <c r="N147"/>
  <c r="M100"/>
  <c r="N100"/>
  <c r="L100"/>
  <c r="G100"/>
  <c r="H100"/>
  <c r="F100"/>
  <c r="E100"/>
  <c r="K41"/>
  <c r="K42"/>
  <c r="M38"/>
  <c r="N38"/>
  <c r="F38"/>
  <c r="E41"/>
  <c r="E42"/>
  <c r="D92"/>
  <c r="D91"/>
  <c r="D103"/>
  <c r="D124"/>
  <c r="D120"/>
  <c r="I124"/>
  <c r="I120"/>
  <c r="I130"/>
  <c r="J124"/>
  <c r="J120"/>
  <c r="L124"/>
  <c r="L120"/>
  <c r="M124"/>
  <c r="M120"/>
  <c r="N124"/>
  <c r="N120"/>
  <c r="F124"/>
  <c r="F120"/>
  <c r="G124"/>
  <c r="G120"/>
  <c r="H124"/>
  <c r="H120"/>
  <c r="D146"/>
  <c r="D143"/>
  <c r="D142"/>
  <c r="D141"/>
  <c r="D140"/>
  <c r="D139"/>
  <c r="D138"/>
  <c r="D137"/>
  <c r="D136"/>
  <c r="D135"/>
  <c r="D134"/>
  <c r="D133"/>
  <c r="D132"/>
  <c r="F92"/>
  <c r="E99"/>
  <c r="E96"/>
  <c r="E97"/>
  <c r="E93"/>
  <c r="K105"/>
  <c r="E105"/>
  <c r="K104"/>
  <c r="K142"/>
  <c r="F103"/>
  <c r="G103"/>
  <c r="G91"/>
  <c r="H103"/>
  <c r="I103"/>
  <c r="J103"/>
  <c r="K103"/>
  <c r="L103"/>
  <c r="M103"/>
  <c r="N103"/>
  <c r="N91"/>
  <c r="E104"/>
  <c r="E142"/>
  <c r="D131"/>
  <c r="F142"/>
  <c r="G142"/>
  <c r="H142"/>
  <c r="I142"/>
  <c r="J142"/>
  <c r="L142"/>
  <c r="M142"/>
  <c r="N142"/>
  <c r="E28"/>
  <c r="D38"/>
  <c r="E117"/>
  <c r="E115"/>
  <c r="D46"/>
  <c r="D50"/>
  <c r="D53"/>
  <c r="D85"/>
  <c r="D74"/>
  <c r="D34"/>
  <c r="D32"/>
  <c r="D130"/>
  <c r="K84"/>
  <c r="L81"/>
  <c r="G81"/>
  <c r="F81"/>
  <c r="E81"/>
  <c r="E84"/>
  <c r="L58"/>
  <c r="G58"/>
  <c r="H58"/>
  <c r="F58"/>
  <c r="E58"/>
  <c r="K60"/>
  <c r="E60"/>
  <c r="K59"/>
  <c r="E59"/>
  <c r="K44"/>
  <c r="K146"/>
  <c r="E44"/>
  <c r="E146"/>
  <c r="M46"/>
  <c r="M32"/>
  <c r="M130"/>
  <c r="N46"/>
  <c r="N32"/>
  <c r="N130"/>
  <c r="L46"/>
  <c r="K46"/>
  <c r="K121"/>
  <c r="K120"/>
  <c r="K129"/>
  <c r="E95"/>
  <c r="E131"/>
  <c r="M8"/>
  <c r="L8"/>
  <c r="K8"/>
  <c r="M9"/>
  <c r="L9"/>
  <c r="K9"/>
  <c r="M13"/>
  <c r="L13"/>
  <c r="K13"/>
  <c r="M15"/>
  <c r="L15"/>
  <c r="K15"/>
  <c r="M27"/>
  <c r="L27"/>
  <c r="K27"/>
  <c r="N28"/>
  <c r="N5"/>
  <c r="E43"/>
  <c r="F143"/>
  <c r="N143"/>
  <c r="F141"/>
  <c r="G141"/>
  <c r="H141"/>
  <c r="I141"/>
  <c r="J141"/>
  <c r="N141"/>
  <c r="J40"/>
  <c r="J143"/>
  <c r="I40"/>
  <c r="I143"/>
  <c r="H40"/>
  <c r="H38"/>
  <c r="H143"/>
  <c r="G40"/>
  <c r="G38"/>
  <c r="G32"/>
  <c r="G130"/>
  <c r="E39"/>
  <c r="E141"/>
  <c r="F140"/>
  <c r="G140"/>
  <c r="H140"/>
  <c r="I140"/>
  <c r="J140"/>
  <c r="L140"/>
  <c r="M140"/>
  <c r="N140"/>
  <c r="F139"/>
  <c r="G139"/>
  <c r="H139"/>
  <c r="I139"/>
  <c r="J139"/>
  <c r="L139"/>
  <c r="M139"/>
  <c r="N139"/>
  <c r="F34"/>
  <c r="E34"/>
  <c r="K36"/>
  <c r="E36"/>
  <c r="G46"/>
  <c r="H46"/>
  <c r="F46"/>
  <c r="E46"/>
  <c r="K48"/>
  <c r="K140"/>
  <c r="E48"/>
  <c r="G50"/>
  <c r="F50"/>
  <c r="E50"/>
  <c r="K52"/>
  <c r="E52"/>
  <c r="K51"/>
  <c r="E51"/>
  <c r="E140"/>
  <c r="E45"/>
  <c r="E64"/>
  <c r="E65"/>
  <c r="E68"/>
  <c r="E69"/>
  <c r="E70"/>
  <c r="E71"/>
  <c r="E72"/>
  <c r="E73"/>
  <c r="G85"/>
  <c r="G74"/>
  <c r="F85"/>
  <c r="E85"/>
  <c r="K87"/>
  <c r="E87"/>
  <c r="K86"/>
  <c r="E86"/>
  <c r="E47"/>
  <c r="E49"/>
  <c r="F53"/>
  <c r="E55"/>
  <c r="E54"/>
  <c r="E53"/>
  <c r="K55"/>
  <c r="K54"/>
  <c r="I74"/>
  <c r="I32"/>
  <c r="J74"/>
  <c r="J32"/>
  <c r="J130"/>
  <c r="H74"/>
  <c r="E127"/>
  <c r="E109"/>
  <c r="E110"/>
  <c r="E102"/>
  <c r="E5"/>
  <c r="E8"/>
  <c r="E9"/>
  <c r="E13"/>
  <c r="E14"/>
  <c r="E15"/>
  <c r="E18"/>
  <c r="E19"/>
  <c r="E6"/>
  <c r="E7"/>
  <c r="E10"/>
  <c r="E11"/>
  <c r="E29"/>
  <c r="E12"/>
  <c r="E16"/>
  <c r="E17"/>
  <c r="E20"/>
  <c r="E21"/>
  <c r="E22"/>
  <c r="E23"/>
  <c r="E24"/>
  <c r="E25"/>
  <c r="E26"/>
  <c r="D29"/>
  <c r="E108"/>
  <c r="F29"/>
  <c r="G29"/>
  <c r="E94"/>
  <c r="E132"/>
  <c r="E101"/>
  <c r="E133"/>
  <c r="E76"/>
  <c r="E134"/>
  <c r="E77"/>
  <c r="E135"/>
  <c r="E136"/>
  <c r="E78"/>
  <c r="E137"/>
  <c r="E62"/>
  <c r="E138"/>
  <c r="E35"/>
  <c r="E79"/>
  <c r="E125"/>
  <c r="E63"/>
  <c r="E80"/>
  <c r="E83"/>
  <c r="F61"/>
  <c r="G61"/>
  <c r="H61"/>
  <c r="E61"/>
  <c r="L61"/>
  <c r="L5"/>
  <c r="L29"/>
  <c r="M5"/>
  <c r="K5"/>
  <c r="L6"/>
  <c r="K6"/>
  <c r="L138"/>
  <c r="M138"/>
  <c r="N138"/>
  <c r="E122"/>
  <c r="E123"/>
  <c r="E128"/>
  <c r="E129"/>
  <c r="E121"/>
  <c r="E106"/>
  <c r="E107"/>
  <c r="E111"/>
  <c r="E112"/>
  <c r="E113"/>
  <c r="E114"/>
  <c r="E118"/>
  <c r="E82"/>
  <c r="E75"/>
  <c r="E74"/>
  <c r="E56"/>
  <c r="E57"/>
  <c r="E66"/>
  <c r="E33"/>
  <c r="K122"/>
  <c r="K123"/>
  <c r="K125"/>
  <c r="K126"/>
  <c r="K124"/>
  <c r="K128"/>
  <c r="K119"/>
  <c r="K93"/>
  <c r="K94"/>
  <c r="K132"/>
  <c r="K95"/>
  <c r="K131"/>
  <c r="K98"/>
  <c r="K92"/>
  <c r="K91"/>
  <c r="K101"/>
  <c r="K133"/>
  <c r="K102"/>
  <c r="K106"/>
  <c r="K107"/>
  <c r="K108"/>
  <c r="K109"/>
  <c r="K111"/>
  <c r="K112"/>
  <c r="K113"/>
  <c r="K114"/>
  <c r="K116"/>
  <c r="K118"/>
  <c r="K76"/>
  <c r="K134"/>
  <c r="K77"/>
  <c r="K135"/>
  <c r="K78"/>
  <c r="K79"/>
  <c r="K80"/>
  <c r="K82"/>
  <c r="K137"/>
  <c r="K83"/>
  <c r="K89"/>
  <c r="K136"/>
  <c r="K35"/>
  <c r="K139"/>
  <c r="K37"/>
  <c r="K47"/>
  <c r="K49"/>
  <c r="K56"/>
  <c r="K57"/>
  <c r="K58"/>
  <c r="K62"/>
  <c r="K138"/>
  <c r="K63"/>
  <c r="M6"/>
  <c r="K33"/>
  <c r="K145"/>
  <c r="K144"/>
  <c r="M7"/>
  <c r="M143"/>
  <c r="M10"/>
  <c r="M11"/>
  <c r="M12"/>
  <c r="M14"/>
  <c r="K14"/>
  <c r="M16"/>
  <c r="M17"/>
  <c r="M18"/>
  <c r="M19"/>
  <c r="M20"/>
  <c r="M21"/>
  <c r="M22"/>
  <c r="M23"/>
  <c r="M24"/>
  <c r="L7"/>
  <c r="K7"/>
  <c r="K40"/>
  <c r="K143"/>
  <c r="L10"/>
  <c r="K10"/>
  <c r="L11"/>
  <c r="K11"/>
  <c r="L12"/>
  <c r="L16"/>
  <c r="K16"/>
  <c r="L17"/>
  <c r="K17"/>
  <c r="L18"/>
  <c r="K18"/>
  <c r="L19"/>
  <c r="K19"/>
  <c r="L20"/>
  <c r="K20"/>
  <c r="L21"/>
  <c r="K21"/>
  <c r="L22"/>
  <c r="K22"/>
  <c r="L23"/>
  <c r="K23"/>
  <c r="L24"/>
  <c r="K24"/>
  <c r="L28"/>
  <c r="M28"/>
  <c r="K28"/>
  <c r="H29"/>
  <c r="I29"/>
  <c r="J29"/>
  <c r="L34"/>
  <c r="L32"/>
  <c r="L130"/>
  <c r="M34"/>
  <c r="K34"/>
  <c r="M61"/>
  <c r="K61"/>
  <c r="M144"/>
  <c r="M147"/>
  <c r="I100"/>
  <c r="I91"/>
  <c r="J100"/>
  <c r="J91"/>
  <c r="L75"/>
  <c r="L74"/>
  <c r="M75"/>
  <c r="M81"/>
  <c r="M74"/>
  <c r="M91"/>
  <c r="F131"/>
  <c r="F136"/>
  <c r="F133"/>
  <c r="F134"/>
  <c r="F135"/>
  <c r="F138"/>
  <c r="G131"/>
  <c r="G136"/>
  <c r="G133"/>
  <c r="G134"/>
  <c r="G135"/>
  <c r="G137"/>
  <c r="G138"/>
  <c r="H131"/>
  <c r="H147"/>
  <c r="I131"/>
  <c r="I147"/>
  <c r="I136"/>
  <c r="I133"/>
  <c r="I134"/>
  <c r="I135"/>
  <c r="I137"/>
  <c r="I138"/>
  <c r="J131"/>
  <c r="J136"/>
  <c r="J133"/>
  <c r="J134"/>
  <c r="J135"/>
  <c r="J137"/>
  <c r="J147"/>
  <c r="J138"/>
  <c r="L131"/>
  <c r="L136"/>
  <c r="L133"/>
  <c r="L134"/>
  <c r="L135"/>
  <c r="L137"/>
  <c r="H133"/>
  <c r="H136"/>
  <c r="H134"/>
  <c r="H135"/>
  <c r="H137"/>
  <c r="H138"/>
  <c r="M133"/>
  <c r="F137"/>
  <c r="E37"/>
  <c r="L143"/>
  <c r="L147"/>
  <c r="M141"/>
  <c r="K43"/>
  <c r="L141"/>
  <c r="K39"/>
  <c r="K141"/>
  <c r="E98"/>
  <c r="E145"/>
  <c r="E144"/>
  <c r="E147"/>
  <c r="K12"/>
  <c r="E126"/>
  <c r="E124"/>
  <c r="E120"/>
  <c r="D144"/>
  <c r="G143"/>
  <c r="K100"/>
  <c r="E40"/>
  <c r="E143"/>
  <c r="H91"/>
  <c r="F91"/>
  <c r="E139"/>
  <c r="E103"/>
  <c r="L91"/>
  <c r="F144"/>
  <c r="F147"/>
  <c r="E92"/>
  <c r="E91"/>
  <c r="F74"/>
  <c r="F32"/>
  <c r="F130"/>
  <c r="M29"/>
  <c r="K88"/>
  <c r="D147"/>
  <c r="K75"/>
  <c r="K74"/>
  <c r="K38"/>
  <c r="K81"/>
  <c r="K147"/>
  <c r="H32"/>
  <c r="H130"/>
  <c r="E38"/>
  <c r="K29"/>
  <c r="K32"/>
  <c r="K130"/>
  <c r="E32"/>
  <c r="E130"/>
</calcChain>
</file>

<file path=xl/sharedStrings.xml><?xml version="1.0" encoding="utf-8"?>
<sst xmlns="http://schemas.openxmlformats.org/spreadsheetml/2006/main" count="174" uniqueCount="141">
  <si>
    <t>Дошкільна освіта</t>
  </si>
  <si>
    <t>Освітня субвенція</t>
  </si>
  <si>
    <t>Резервний фонд</t>
  </si>
  <si>
    <t>Міська рада</t>
  </si>
  <si>
    <t>Охорона здоров"я</t>
  </si>
  <si>
    <t>Відділ культури</t>
  </si>
  <si>
    <t>Первинна медична допомога населенню</t>
  </si>
  <si>
    <t>Надання реабілітаційних послуг інвалідам та дітям-інвалідам</t>
  </si>
  <si>
    <t>Базова дотація</t>
  </si>
  <si>
    <t>Відділ освіти, молоді і спорту</t>
  </si>
  <si>
    <t>Доходи</t>
  </si>
  <si>
    <t>Медична субвенція Олевськ ОТГ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</si>
  <si>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(Олевська ОТГ)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</si>
  <si>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(Білокоровицька ОТГ охор зд)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</si>
  <si>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(район охор зд)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</si>
  <si>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Олевська ОТГ</t>
  </si>
  <si>
    <t>в тому числі</t>
  </si>
  <si>
    <t>загальний фонд</t>
  </si>
  <si>
    <t>спеціальний фонд</t>
  </si>
  <si>
    <t>Крім того, власні надходження бюджетних установ (спецфонд)</t>
  </si>
  <si>
    <t>власні надходження бюджетних установ (спецфонд)</t>
  </si>
  <si>
    <t xml:space="preserve">Всього доходів  </t>
  </si>
  <si>
    <t>Субвенція з МБ на здійснення переданих видатків у сфері освіти за рахунок коштів освітної субвенції (Інклюзивно ресурсний центер)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</si>
  <si>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</si>
  <si>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 освітня субвенція</t>
  </si>
  <si>
    <t>Апарат управління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</si>
  <si>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</si>
  <si>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заходи в галузі культури і мистецтва</t>
  </si>
  <si>
    <t>В т.ч. додаткова дотація</t>
  </si>
  <si>
    <t xml:space="preserve">Субвенція з державного місцевим бюджетам на здійснення заходів щодо соціально-економічного розвитку окремих територій 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</si>
  <si>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</si>
  <si>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</si>
  <si>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державного бюджету місцевим бюджетам на формування інфраструктури об’єднаних територіальних громад</t>
  </si>
  <si>
    <t>убрать цю колонку потім, або коли печатать</t>
  </si>
  <si>
    <t>Органи місцевого самоврядування</t>
  </si>
  <si>
    <t>Інша діяльність у сфері державного управління (КУ "Трудовий архів"),</t>
  </si>
  <si>
    <t>Багатопрофільна стаціонарна медична допомога населенню,</t>
  </si>
  <si>
    <t>в т.ч. медична субвенція</t>
  </si>
  <si>
    <t>в т.ч. додаткова дотація</t>
  </si>
  <si>
    <t>в т.ч. субвенція з обласного бюджету</t>
  </si>
  <si>
    <t>в т.ч. із наших власних</t>
  </si>
  <si>
    <t>На співфінансування  «Регіональної комплексної цільової соціальної Програми  забезпечення житлом дітей-сиріт, дітей позбавлених батьківського піклування  та осіб з їх чила на 2018-2022 роки»,</t>
  </si>
  <si>
    <t>в т.ч. по Білокоровицькому ОТГ</t>
  </si>
  <si>
    <t>Загальноосвітні школи -необхідно власних 16 943 658 грн.</t>
  </si>
  <si>
    <t>Надання позашкільної освіти позашкільними закладами освіти, заходи із позашкільної роботи з дітьми (ЦХЕТУМ) власні</t>
  </si>
  <si>
    <t>Методичне забезпечення діяльності навчальних закладів та інші заходи в галузі освіти (методкабінет) -власні</t>
  </si>
  <si>
    <t>Централізоване ведення бухгалтерського обліку - власні</t>
  </si>
  <si>
    <t>Здійснення централізованого господарського обслуговування - власні</t>
  </si>
  <si>
    <t>Утримання інших закладів освіти (МНВК) - власні</t>
  </si>
  <si>
    <t>Надання допомоги дітям-сиротам і дітям, позбавленим батьківського піклування, яким виповнюється 18 років -власні</t>
  </si>
  <si>
    <t>Оздоровлення та відпочинок дітей - власні</t>
  </si>
  <si>
    <t>Апарат управління - власні</t>
  </si>
  <si>
    <t>Членські внески до асоціацій органів місцевого самоврядування (в т.ч.до Асоціації "Енерго…")</t>
  </si>
  <si>
    <t>Міська рада, розпорядник 01</t>
  </si>
  <si>
    <t xml:space="preserve">Всього видатків,   в т.ч. </t>
  </si>
  <si>
    <t>Медична субвенція</t>
  </si>
  <si>
    <t>медична субвенція (обласна)</t>
  </si>
  <si>
    <t>медична на цукровий діабет</t>
  </si>
  <si>
    <t>субвенція на особливі потреби</t>
  </si>
  <si>
    <t>Додаткова дотація</t>
  </si>
  <si>
    <t>в т.ч. інша субвенція (Р-Іванівська)</t>
  </si>
  <si>
    <t>в т.ч. інша субвенція обласна</t>
  </si>
  <si>
    <t>Субвенція на житло для дітей</t>
  </si>
  <si>
    <t>Субвенція на інклюзивно-ресурсний центр</t>
  </si>
  <si>
    <t>Разом розбивка по субвенціям</t>
  </si>
  <si>
    <t>Потреба</t>
  </si>
  <si>
    <t xml:space="preserve">Забезпечення соц. послугами за місцем проживання громадян, які не здатні до самообслуговування у зв`язку з похилим віком, хворобою, інвалідністю, </t>
  </si>
  <si>
    <t>разом</t>
  </si>
  <si>
    <t>власні установ</t>
  </si>
  <si>
    <t>в т.ч. медична суб із обласного (АТО)</t>
  </si>
  <si>
    <r>
      <t xml:space="preserve">Медична субвенція </t>
    </r>
    <r>
      <rPr>
        <b/>
        <i/>
        <sz val="22"/>
        <rFont val="Times New Roman"/>
        <family val="1"/>
        <charset val="204"/>
      </rPr>
      <t>Білокоровичі ОТГ</t>
    </r>
  </si>
  <si>
    <r>
      <t xml:space="preserve">Медична субвенція </t>
    </r>
    <r>
      <rPr>
        <b/>
        <i/>
        <sz val="22"/>
        <rFont val="Times New Roman"/>
        <family val="1"/>
        <charset val="204"/>
      </rPr>
      <t>район</t>
    </r>
  </si>
  <si>
    <t>6083  (3240)</t>
  </si>
  <si>
    <t>в т.ч.базова дотація</t>
  </si>
  <si>
    <t>в т.ч  субвенція на інклюзивно-ресурсний центр</t>
  </si>
  <si>
    <t>Підтримка спорту вищих досягнень та організацій, які здійснюють фізкультурно-спортивну діяльність в регіоні В ЦІЛОМУ ПРОГРАМА НА СПОРТ)</t>
  </si>
  <si>
    <t>Субвенція з місцевого бюджету на здійснення природоохоронних заходів</t>
  </si>
  <si>
    <t>Субвенція з  державного бюджету місцевим бюджетам на здійснення природоохоронних заходів на об"єктах комунальної власності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</si>
  <si>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</si>
  <si>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</si>
  <si>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Розрахунок показників  бюджету  Олевської міської ради на 2020 рік</t>
  </si>
  <si>
    <t>Пропозиція міської ради 2020</t>
  </si>
  <si>
    <t>Видатки заг+спец</t>
  </si>
  <si>
    <t>потреба  2020</t>
  </si>
  <si>
    <t>пропозиція міської ради 2020</t>
  </si>
  <si>
    <t>Утримання та забезпечення діяльності центрів соціальних служб для сім`ї, дітей та молоді</t>
  </si>
  <si>
    <t>Організація благоустрою населених пунктів</t>
  </si>
  <si>
    <t>Здійснення заходів з землеустрою</t>
  </si>
  <si>
    <t>Розроблення схем планування та забудови територій (містобудівної документації)</t>
  </si>
  <si>
    <t>Утримання та розвиток  автомобільних доріг та дорожньої інфраструктури за рахунок коштів місцевого бюджету</t>
  </si>
  <si>
    <t>Заходи з енергозбереження (НЕФКО)</t>
  </si>
  <si>
    <t>Забезпечення діяльності місцевої пожежної охорони</t>
  </si>
  <si>
    <t>Обслуговування місцевого боргу</t>
  </si>
  <si>
    <t>Інші субвенції з місцевого бюджету</t>
  </si>
  <si>
    <t>Централізовані заходи з лікування хворих на цукровий та нецукровий діабет</t>
  </si>
  <si>
    <t>Програми і централізовані заходи боротьби з туберкулльозом</t>
  </si>
  <si>
    <t>Інші програми та заходи у сфері охорони здоров"я</t>
  </si>
  <si>
    <t>Забезпечення діяльності інклюзивно-ресурсних центрів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</si>
  <si>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</si>
  <si>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Забезпечення діяльності бібліотек</t>
  </si>
  <si>
    <t>Забезпечення діяльності музеїв і виставки</t>
  </si>
  <si>
    <t>Забезпечення діяльності палаців і будинків культури, клубів, центрів дозвілля та інші заклади клубного типу</t>
  </si>
  <si>
    <t>Надання спеціальної освіти школами естетичного виховання (музичними, художніми, хореографічними, театральними, хоровими, мистецькими) дітей,</t>
  </si>
  <si>
    <t>Забезпечення діяльності інших закладів в галузі культури і мистецтва</t>
  </si>
  <si>
    <t>Субвенція з МБ на будівництво мультифункціональних майданчиків для занять ігровими видами спорту за рахунок відповідної субвенції з ДБ</t>
  </si>
  <si>
    <t>Інші програми та заходи у сфері освіти (діти -сироти)</t>
  </si>
  <si>
    <t>в т.ч. інша субвенція (Радовель)</t>
  </si>
  <si>
    <t>Інша субвенція (Білокоровичи)</t>
  </si>
  <si>
    <t>Інша субвенція (Радовель)</t>
  </si>
  <si>
    <t>Інша субвенція (Р-Іванівська)</t>
  </si>
  <si>
    <t>в т.ч. інша субвенція (Білокоровичі)</t>
  </si>
  <si>
    <t>Із власних надходжень міської ради, в т.ч:</t>
  </si>
  <si>
    <t>на різні потреби</t>
  </si>
  <si>
    <t>на програму біобезпеки</t>
  </si>
  <si>
    <t>в т.ч. із наших (біобезп)</t>
  </si>
  <si>
    <t>0180</t>
  </si>
  <si>
    <t>0150</t>
  </si>
  <si>
    <t>01</t>
  </si>
  <si>
    <t>Проведення навчально-тренувальних зборів і змагань з олімпійських видів спорту ДЮСШ</t>
  </si>
  <si>
    <t>Проведення навчально-тренувальних зборів і змагань з олімпійських видів спорту ДЮСШ Боротьби</t>
  </si>
  <si>
    <t>Утримання та навчально-тренувальна робота комунальних дитячо-юнацьких спортивних шкіл ДЮСШ</t>
  </si>
  <si>
    <t>Утримання та навчально-тренувальна робота комунальних дитячо-юнацьких спортивних шкіл ДЮСШ Боротьби</t>
  </si>
  <si>
    <t>Інша субвенція з обласного бюджету</t>
  </si>
  <si>
    <t xml:space="preserve">Інша субвенція з обласного бюджету </t>
  </si>
  <si>
    <t xml:space="preserve">Інша субвенція з районного бюджету </t>
  </si>
  <si>
    <t xml:space="preserve"> із наших (біобезп)</t>
  </si>
  <si>
    <t>Власні</t>
  </si>
  <si>
    <t>факт 2019 загал</t>
  </si>
  <si>
    <t>інша субвенція область</t>
  </si>
  <si>
    <t>Інша субвенція (область)</t>
  </si>
  <si>
    <t>1010, 1020</t>
  </si>
  <si>
    <t>в т.ч. особливі потреби</t>
  </si>
  <si>
    <t>41051200 перед</t>
  </si>
  <si>
    <r>
      <t xml:space="preserve"> в т.ч.інклюзивно-ресурсний центр за рахунок </t>
    </r>
    <r>
      <rPr>
        <b/>
        <i/>
        <sz val="24"/>
        <rFont val="Times New Roman"/>
        <family val="1"/>
        <charset val="204"/>
      </rPr>
      <t xml:space="preserve"> </t>
    </r>
    <r>
      <rPr>
        <b/>
        <i/>
        <u/>
        <sz val="24"/>
        <rFont val="Times New Roman"/>
        <family val="1"/>
        <charset val="204"/>
      </rPr>
      <t>власні</t>
    </r>
  </si>
  <si>
    <t>Інші заходи у сфері соціального захисту і соціального забезпечення( в т.ч. контрактникам - 50 000,00 грн.)</t>
  </si>
  <si>
    <t>Компенсаційні виплати за пільговий проїзд окремих категорій громадян на залізничному транспорті</t>
  </si>
  <si>
    <t xml:space="preserve"> Ліквідація іншого забруднення навколишнього природного середовища</t>
  </si>
  <si>
    <t>Прогнозний обсяг власних доходів (2019рік ЗФ87563900+СФ5191338)</t>
  </si>
  <si>
    <r>
      <t>Субвенція з місцевого бюджету на здійснення переданих видатків у сфері охорони здоров’я за рахунок коштів медичної субвенції (цільові видатки на  лікування хворих на цукровий та нецукровий діабет) Олевська ОТГ (</t>
    </r>
    <r>
      <rPr>
        <b/>
        <u/>
        <sz val="22"/>
        <rFont val="Times New Roman"/>
        <family val="1"/>
        <charset val="204"/>
      </rPr>
      <t>2019р</t>
    </r>
    <r>
      <rPr>
        <b/>
        <sz val="22"/>
        <rFont val="Times New Roman"/>
        <family val="1"/>
        <charset val="204"/>
      </rPr>
      <t>.область568800+Білокоровичі-3877700+район1049900)   (</t>
    </r>
    <r>
      <rPr>
        <b/>
        <u/>
        <sz val="22"/>
        <rFont val="Times New Roman"/>
        <family val="1"/>
        <charset val="204"/>
      </rPr>
      <t>2020рік</t>
    </r>
    <r>
      <rPr>
        <b/>
        <sz val="22"/>
        <rFont val="Times New Roman"/>
        <family val="1"/>
        <charset val="204"/>
      </rPr>
      <t>-)</t>
    </r>
  </si>
  <si>
    <t>інша субвенція  2020р Білокор492163+діти сироти124000</t>
  </si>
  <si>
    <t xml:space="preserve"> 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</si>
</sst>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0"/>
      <name val="Arial Cyr"/>
      <charset val="204"/>
    </font>
    <font>
      <b/>
      <sz val="22"/>
      <name val="Arial Cyr"/>
      <charset val="204"/>
    </font>
    <font>
      <b/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4"/>
      <color indexed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24"/>
      <name val="Arial Cyr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/>
    <xf numFmtId="4" fontId="8" fillId="0" borderId="0" xfId="0" applyNumberFormat="1" applyFont="1"/>
    <xf numFmtId="0" fontId="8" fillId="0" borderId="0" xfId="0" applyFont="1" applyFill="1"/>
    <xf numFmtId="0" fontId="10" fillId="0" borderId="0" xfId="0" applyFont="1"/>
    <xf numFmtId="0" fontId="4" fillId="0" borderId="0" xfId="0" applyFont="1"/>
    <xf numFmtId="0" fontId="8" fillId="0" borderId="2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8" fillId="0" borderId="1" xfId="0" applyFont="1" applyBorder="1" applyAlignment="1"/>
    <xf numFmtId="0" fontId="3" fillId="0" borderId="3" xfId="0" applyFont="1" applyBorder="1" applyAlignment="1"/>
    <xf numFmtId="0" fontId="8" fillId="0" borderId="4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Alignment="1">
      <alignment textRotation="9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4" fontId="4" fillId="0" borderId="0" xfId="0" applyNumberFormat="1" applyFont="1"/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4" fontId="14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/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/>
    <xf numFmtId="4" fontId="1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7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4" fontId="14" fillId="0" borderId="5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6" fillId="0" borderId="0" xfId="0" applyFont="1" applyFill="1"/>
    <xf numFmtId="0" fontId="10" fillId="0" borderId="0" xfId="0" applyFont="1" applyFill="1"/>
    <xf numFmtId="0" fontId="17" fillId="0" borderId="0" xfId="0" applyFont="1" applyFill="1"/>
    <xf numFmtId="0" fontId="3" fillId="0" borderId="5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4" fontId="18" fillId="0" borderId="0" xfId="0" applyNumberFormat="1" applyFont="1" applyBorder="1" applyAlignment="1">
      <alignment vertical="center"/>
    </xf>
    <xf numFmtId="0" fontId="8" fillId="0" borderId="0" xfId="0" applyFont="1" applyBorder="1"/>
    <xf numFmtId="4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6" fillId="0" borderId="0" xfId="0" applyNumberFormat="1" applyFont="1"/>
    <xf numFmtId="3" fontId="8" fillId="0" borderId="0" xfId="0" applyNumberFormat="1" applyFont="1" applyFill="1"/>
    <xf numFmtId="3" fontId="14" fillId="0" borderId="0" xfId="0" applyNumberFormat="1" applyFont="1" applyFill="1"/>
    <xf numFmtId="3" fontId="16" fillId="0" borderId="0" xfId="0" applyNumberFormat="1" applyFont="1" applyFill="1"/>
    <xf numFmtId="0" fontId="8" fillId="0" borderId="1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2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0" xfId="0" applyFont="1" applyFill="1" applyBorder="1"/>
    <xf numFmtId="4" fontId="14" fillId="0" borderId="12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/>
    <xf numFmtId="4" fontId="17" fillId="0" borderId="2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4" fontId="14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wrapText="1"/>
    </xf>
    <xf numFmtId="4" fontId="7" fillId="0" borderId="3" xfId="0" applyNumberFormat="1" applyFont="1" applyFill="1" applyBorder="1"/>
    <xf numFmtId="4" fontId="7" fillId="0" borderId="4" xfId="0" applyNumberFormat="1" applyFont="1" applyFill="1" applyBorder="1"/>
    <xf numFmtId="4" fontId="7" fillId="0" borderId="14" xfId="0" applyNumberFormat="1" applyFont="1" applyFill="1" applyBorder="1"/>
    <xf numFmtId="4" fontId="7" fillId="0" borderId="15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4" fontId="7" fillId="0" borderId="1" xfId="0" applyNumberFormat="1" applyFont="1" applyFill="1" applyBorder="1"/>
    <xf numFmtId="4" fontId="7" fillId="0" borderId="2" xfId="0" applyNumberFormat="1" applyFont="1" applyFill="1" applyBorder="1"/>
    <xf numFmtId="4" fontId="4" fillId="0" borderId="5" xfId="0" applyNumberFormat="1" applyFont="1" applyFill="1" applyBorder="1" applyAlignment="1">
      <alignment wrapText="1"/>
    </xf>
    <xf numFmtId="4" fontId="7" fillId="0" borderId="7" xfId="0" applyNumberFormat="1" applyFont="1" applyFill="1" applyBorder="1"/>
    <xf numFmtId="4" fontId="7" fillId="0" borderId="12" xfId="0" applyNumberFormat="1" applyFont="1" applyFill="1" applyBorder="1"/>
    <xf numFmtId="0" fontId="20" fillId="0" borderId="5" xfId="0" applyFont="1" applyFill="1" applyBorder="1" applyAlignment="1">
      <alignment wrapText="1"/>
    </xf>
    <xf numFmtId="4" fontId="17" fillId="0" borderId="1" xfId="0" applyNumberFormat="1" applyFont="1" applyFill="1" applyBorder="1"/>
    <xf numFmtId="0" fontId="3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14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20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14" fillId="3" borderId="21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_Дод1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9"/>
  <sheetViews>
    <sheetView tabSelected="1" view="pageBreakPreview" zoomScale="70" zoomScaleNormal="57" zoomScaleSheetLayoutView="70" workbookViewId="0">
      <pane xSplit="3" ySplit="4" topLeftCell="D134" activePane="bottomRight" state="frozen"/>
      <selection pane="topRight" activeCell="C1" sqref="C1"/>
      <selection pane="bottomLeft" activeCell="A5" sqref="A5"/>
      <selection pane="bottomRight" activeCell="E130" sqref="E130"/>
    </sheetView>
  </sheetViews>
  <sheetFormatPr defaultRowHeight="30.75"/>
  <cols>
    <col min="1" max="1" width="0.7109375" style="2" customWidth="1"/>
    <col min="2" max="2" width="16.7109375" style="57" customWidth="1"/>
    <col min="3" max="3" width="54.42578125" style="3" customWidth="1"/>
    <col min="4" max="4" width="35.5703125" style="2" customWidth="1"/>
    <col min="5" max="5" width="33.28515625" style="2" customWidth="1"/>
    <col min="6" max="6" width="34.28515625" style="23" customWidth="1"/>
    <col min="7" max="7" width="31.140625" style="2" customWidth="1"/>
    <col min="8" max="8" width="29" style="2" customWidth="1"/>
    <col min="9" max="9" width="11" style="2" hidden="1" customWidth="1"/>
    <col min="10" max="10" width="26.7109375" style="2" hidden="1" customWidth="1"/>
    <col min="11" max="11" width="32.28515625" style="4" customWidth="1"/>
    <col min="12" max="12" width="32.42578125" style="4" customWidth="1"/>
    <col min="13" max="13" width="29" style="2" customWidth="1"/>
    <col min="14" max="14" width="27.5703125" style="2" customWidth="1"/>
    <col min="15" max="15" width="32.7109375" style="2" bestFit="1" customWidth="1"/>
    <col min="16" max="16" width="27.28515625" style="2" bestFit="1" customWidth="1"/>
    <col min="17" max="17" width="9.85546875" style="2" bestFit="1" customWidth="1"/>
    <col min="18" max="16384" width="9.140625" style="2"/>
  </cols>
  <sheetData>
    <row r="1" spans="1:14" ht="27.75">
      <c r="B1" s="52"/>
      <c r="C1" s="160" t="s">
        <v>80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4" ht="29.25" thickBot="1">
      <c r="B2" s="52"/>
      <c r="C2" s="48"/>
      <c r="D2" s="10"/>
      <c r="E2" s="162" t="s">
        <v>65</v>
      </c>
      <c r="F2" s="163"/>
      <c r="G2" s="163"/>
      <c r="H2" s="163"/>
      <c r="I2" s="11"/>
      <c r="J2" s="12"/>
      <c r="K2" s="143" t="s">
        <v>81</v>
      </c>
      <c r="L2" s="144"/>
      <c r="M2" s="145"/>
      <c r="N2" s="20"/>
    </row>
    <row r="3" spans="1:14" ht="27.75">
      <c r="B3" s="52"/>
      <c r="C3" s="166" t="s">
        <v>10</v>
      </c>
      <c r="D3" s="152">
        <v>2019</v>
      </c>
      <c r="E3" s="152">
        <v>2020</v>
      </c>
      <c r="F3" s="157" t="s">
        <v>16</v>
      </c>
      <c r="G3" s="158"/>
      <c r="H3" s="159"/>
      <c r="I3" s="13"/>
      <c r="J3" s="14"/>
      <c r="K3" s="164">
        <v>2020</v>
      </c>
      <c r="L3" s="154" t="s">
        <v>16</v>
      </c>
      <c r="M3" s="155"/>
      <c r="N3" s="156"/>
    </row>
    <row r="4" spans="1:14" ht="181.9" customHeight="1">
      <c r="A4" s="3" t="s">
        <v>33</v>
      </c>
      <c r="B4" s="53" t="s">
        <v>140</v>
      </c>
      <c r="C4" s="167"/>
      <c r="D4" s="168"/>
      <c r="E4" s="153"/>
      <c r="F4" s="63" t="s">
        <v>17</v>
      </c>
      <c r="G4" s="1" t="s">
        <v>18</v>
      </c>
      <c r="H4" s="18" t="s">
        <v>19</v>
      </c>
      <c r="I4" s="11"/>
      <c r="J4" s="9"/>
      <c r="K4" s="165"/>
      <c r="L4" s="15" t="s">
        <v>17</v>
      </c>
      <c r="M4" s="19" t="s">
        <v>18</v>
      </c>
      <c r="N4" s="18" t="s">
        <v>19</v>
      </c>
    </row>
    <row r="5" spans="1:14" ht="81">
      <c r="B5" s="54"/>
      <c r="C5" s="49" t="s">
        <v>137</v>
      </c>
      <c r="D5" s="32">
        <v>92755238</v>
      </c>
      <c r="E5" s="32">
        <f>F5+G5+H28</f>
        <v>105086400</v>
      </c>
      <c r="F5" s="29">
        <v>101985700</v>
      </c>
      <c r="G5" s="33">
        <v>836000</v>
      </c>
      <c r="H5" s="65">
        <v>2264700</v>
      </c>
      <c r="I5" s="66"/>
      <c r="J5" s="67"/>
      <c r="K5" s="115">
        <f>L5+M5+N5</f>
        <v>105086400</v>
      </c>
      <c r="L5" s="115">
        <f>F5</f>
        <v>101985700</v>
      </c>
      <c r="M5" s="116">
        <f>G5</f>
        <v>836000</v>
      </c>
      <c r="N5" s="32">
        <f>H28</f>
        <v>2264700</v>
      </c>
    </row>
    <row r="6" spans="1:14">
      <c r="B6" s="54"/>
      <c r="C6" s="49" t="s">
        <v>8</v>
      </c>
      <c r="D6" s="32">
        <v>23200700</v>
      </c>
      <c r="E6" s="32">
        <f>F6+G6+H6</f>
        <v>29292800</v>
      </c>
      <c r="F6" s="30">
        <v>29292800</v>
      </c>
      <c r="G6" s="32"/>
      <c r="H6" s="34"/>
      <c r="I6" s="66"/>
      <c r="J6" s="67"/>
      <c r="K6" s="115">
        <f t="shared" ref="K6:K28" si="0">L6+M6+N6</f>
        <v>29292800</v>
      </c>
      <c r="L6" s="115">
        <f t="shared" ref="L6:L28" si="1">F6</f>
        <v>29292800</v>
      </c>
      <c r="M6" s="116">
        <f t="shared" ref="M6:M28" si="2">G6</f>
        <v>0</v>
      </c>
      <c r="N6" s="32"/>
    </row>
    <row r="7" spans="1:14" ht="54">
      <c r="B7" s="54"/>
      <c r="C7" s="49" t="s">
        <v>11</v>
      </c>
      <c r="D7" s="32">
        <v>22063600</v>
      </c>
      <c r="E7" s="32">
        <f>F7+G7+H7</f>
        <v>5936300</v>
      </c>
      <c r="F7" s="30">
        <v>5936300</v>
      </c>
      <c r="G7" s="32"/>
      <c r="H7" s="34"/>
      <c r="I7" s="66"/>
      <c r="J7" s="67"/>
      <c r="K7" s="115">
        <f t="shared" si="0"/>
        <v>5936300</v>
      </c>
      <c r="L7" s="115">
        <f t="shared" si="1"/>
        <v>5936300</v>
      </c>
      <c r="M7" s="116">
        <f t="shared" si="2"/>
        <v>0</v>
      </c>
      <c r="N7" s="32"/>
    </row>
    <row r="8" spans="1:14" ht="54">
      <c r="B8" s="54"/>
      <c r="C8" s="49" t="s">
        <v>70</v>
      </c>
      <c r="D8" s="32"/>
      <c r="E8" s="32">
        <f>F8+G8+H8</f>
        <v>1037700</v>
      </c>
      <c r="F8" s="32">
        <v>1037700</v>
      </c>
      <c r="G8" s="32"/>
      <c r="H8" s="34"/>
      <c r="I8" s="66"/>
      <c r="J8" s="67"/>
      <c r="K8" s="115">
        <f t="shared" si="0"/>
        <v>1037700</v>
      </c>
      <c r="L8" s="115">
        <f>F8</f>
        <v>1037700</v>
      </c>
      <c r="M8" s="115">
        <f>G8</f>
        <v>0</v>
      </c>
      <c r="N8" s="32"/>
    </row>
    <row r="9" spans="1:14">
      <c r="B9" s="54"/>
      <c r="C9" s="49" t="s">
        <v>71</v>
      </c>
      <c r="D9" s="32"/>
      <c r="E9" s="32">
        <f>F9+G9+H9</f>
        <v>282400</v>
      </c>
      <c r="F9" s="32">
        <v>282400</v>
      </c>
      <c r="G9" s="32"/>
      <c r="H9" s="34"/>
      <c r="I9" s="66"/>
      <c r="J9" s="67"/>
      <c r="K9" s="115">
        <f t="shared" si="0"/>
        <v>282400</v>
      </c>
      <c r="L9" s="115">
        <f>F9</f>
        <v>282400</v>
      </c>
      <c r="M9" s="115">
        <f>G9</f>
        <v>0</v>
      </c>
      <c r="N9" s="32"/>
    </row>
    <row r="10" spans="1:14">
      <c r="B10" s="54"/>
      <c r="C10" s="49" t="s">
        <v>1</v>
      </c>
      <c r="D10" s="32">
        <v>95334100</v>
      </c>
      <c r="E10" s="32">
        <f>F10+G10+H10</f>
        <v>107236300</v>
      </c>
      <c r="F10" s="30">
        <v>107236300</v>
      </c>
      <c r="G10" s="32"/>
      <c r="H10" s="34"/>
      <c r="I10" s="66"/>
      <c r="J10" s="67"/>
      <c r="K10" s="115">
        <f t="shared" si="0"/>
        <v>107236300</v>
      </c>
      <c r="L10" s="115">
        <f t="shared" si="1"/>
        <v>107236300</v>
      </c>
      <c r="M10" s="116">
        <f t="shared" si="2"/>
        <v>0</v>
      </c>
      <c r="N10" s="32"/>
    </row>
    <row r="11" spans="1:14" ht="162">
      <c r="B11" s="54"/>
      <c r="C11" s="49" t="s">
        <v>32</v>
      </c>
      <c r="D11" s="32">
        <v>16418300</v>
      </c>
      <c r="E11" s="32">
        <f t="shared" ref="E11:E26" si="3">F11+G11+H11</f>
        <v>0</v>
      </c>
      <c r="F11" s="32"/>
      <c r="G11" s="32"/>
      <c r="H11" s="34"/>
      <c r="I11" s="66"/>
      <c r="J11" s="67"/>
      <c r="K11" s="115">
        <f t="shared" si="0"/>
        <v>0</v>
      </c>
      <c r="L11" s="115">
        <f t="shared" si="1"/>
        <v>0</v>
      </c>
      <c r="M11" s="116">
        <f t="shared" si="2"/>
        <v>0</v>
      </c>
      <c r="N11" s="32"/>
    </row>
    <row r="12" spans="1:14" ht="270">
      <c r="B12" s="54"/>
      <c r="C12" s="49" t="s">
        <v>12</v>
      </c>
      <c r="D12" s="32">
        <v>14316200</v>
      </c>
      <c r="E12" s="32">
        <f t="shared" si="3"/>
        <v>6333000</v>
      </c>
      <c r="F12" s="32">
        <v>6333000</v>
      </c>
      <c r="G12" s="32"/>
      <c r="H12" s="34"/>
      <c r="I12" s="66"/>
      <c r="J12" s="67"/>
      <c r="K12" s="115">
        <f t="shared" si="0"/>
        <v>6333000</v>
      </c>
      <c r="L12" s="115">
        <f t="shared" si="1"/>
        <v>6333000</v>
      </c>
      <c r="M12" s="116">
        <f t="shared" si="2"/>
        <v>0</v>
      </c>
      <c r="N12" s="32"/>
    </row>
    <row r="13" spans="1:14" ht="297">
      <c r="B13" s="54"/>
      <c r="C13" s="49" t="s">
        <v>13</v>
      </c>
      <c r="D13" s="32">
        <v>357598</v>
      </c>
      <c r="E13" s="32">
        <f t="shared" si="3"/>
        <v>212500</v>
      </c>
      <c r="F13" s="32">
        <v>212500</v>
      </c>
      <c r="G13" s="32"/>
      <c r="H13" s="34"/>
      <c r="I13" s="66"/>
      <c r="J13" s="67"/>
      <c r="K13" s="115">
        <f t="shared" si="0"/>
        <v>212500</v>
      </c>
      <c r="L13" s="115">
        <f>F13</f>
        <v>212500</v>
      </c>
      <c r="M13" s="115">
        <f>G13</f>
        <v>0</v>
      </c>
      <c r="N13" s="32"/>
    </row>
    <row r="14" spans="1:14" ht="270">
      <c r="B14" s="54"/>
      <c r="C14" s="49" t="s">
        <v>14</v>
      </c>
      <c r="D14" s="32">
        <v>90000</v>
      </c>
      <c r="E14" s="32">
        <f t="shared" si="3"/>
        <v>0</v>
      </c>
      <c r="F14" s="30"/>
      <c r="G14" s="32"/>
      <c r="H14" s="34"/>
      <c r="I14" s="66"/>
      <c r="J14" s="67"/>
      <c r="K14" s="115">
        <f t="shared" si="0"/>
        <v>0</v>
      </c>
      <c r="L14" s="115"/>
      <c r="M14" s="116">
        <f t="shared" si="2"/>
        <v>0</v>
      </c>
      <c r="N14" s="32"/>
    </row>
    <row r="15" spans="1:14" ht="351">
      <c r="A15" s="17">
        <v>41051500</v>
      </c>
      <c r="B15" s="68"/>
      <c r="C15" s="69" t="s">
        <v>138</v>
      </c>
      <c r="D15" s="32">
        <v>5496400</v>
      </c>
      <c r="E15" s="32">
        <f t="shared" si="3"/>
        <v>134500</v>
      </c>
      <c r="F15" s="30">
        <v>134500</v>
      </c>
      <c r="G15" s="32"/>
      <c r="H15" s="32"/>
      <c r="I15" s="66"/>
      <c r="J15" s="67"/>
      <c r="K15" s="115">
        <f t="shared" si="0"/>
        <v>134500</v>
      </c>
      <c r="L15" s="115">
        <f>F15</f>
        <v>134500</v>
      </c>
      <c r="M15" s="115">
        <f>G15</f>
        <v>0</v>
      </c>
      <c r="N15" s="32"/>
    </row>
    <row r="16" spans="1:14" ht="216">
      <c r="B16" s="54"/>
      <c r="C16" s="49" t="s">
        <v>15</v>
      </c>
      <c r="D16" s="32">
        <v>233300</v>
      </c>
      <c r="E16" s="32">
        <f t="shared" si="3"/>
        <v>0</v>
      </c>
      <c r="F16" s="32"/>
      <c r="G16" s="32"/>
      <c r="H16" s="32"/>
      <c r="I16" s="66"/>
      <c r="J16" s="67"/>
      <c r="K16" s="115">
        <f t="shared" si="0"/>
        <v>0</v>
      </c>
      <c r="L16" s="115">
        <f t="shared" si="1"/>
        <v>0</v>
      </c>
      <c r="M16" s="116">
        <f t="shared" si="2"/>
        <v>0</v>
      </c>
      <c r="N16" s="32"/>
    </row>
    <row r="17" spans="1:14" ht="162">
      <c r="B17" s="54"/>
      <c r="C17" s="49" t="s">
        <v>78</v>
      </c>
      <c r="D17" s="32">
        <v>2037860</v>
      </c>
      <c r="E17" s="32">
        <f t="shared" si="3"/>
        <v>0</v>
      </c>
      <c r="F17" s="32"/>
      <c r="G17" s="32"/>
      <c r="H17" s="32"/>
      <c r="I17" s="66"/>
      <c r="J17" s="67"/>
      <c r="K17" s="115">
        <f t="shared" si="0"/>
        <v>0</v>
      </c>
      <c r="L17" s="115">
        <f t="shared" si="1"/>
        <v>0</v>
      </c>
      <c r="M17" s="116">
        <f t="shared" si="2"/>
        <v>0</v>
      </c>
      <c r="N17" s="32"/>
    </row>
    <row r="18" spans="1:14" ht="163.5">
      <c r="B18" s="54"/>
      <c r="C18" s="70" t="s">
        <v>22</v>
      </c>
      <c r="D18" s="32">
        <v>1040760</v>
      </c>
      <c r="E18" s="32">
        <f t="shared" si="3"/>
        <v>1236400</v>
      </c>
      <c r="F18" s="30">
        <v>1236400</v>
      </c>
      <c r="G18" s="32"/>
      <c r="H18" s="32"/>
      <c r="I18" s="66"/>
      <c r="J18" s="67"/>
      <c r="K18" s="115">
        <f t="shared" si="0"/>
        <v>1236400</v>
      </c>
      <c r="L18" s="115">
        <f t="shared" si="1"/>
        <v>1236400</v>
      </c>
      <c r="M18" s="116">
        <f t="shared" si="2"/>
        <v>0</v>
      </c>
      <c r="N18" s="32"/>
    </row>
    <row r="19" spans="1:14" ht="217.5">
      <c r="B19" s="54"/>
      <c r="C19" s="71" t="s">
        <v>23</v>
      </c>
      <c r="D19" s="32">
        <v>720800</v>
      </c>
      <c r="E19" s="32">
        <f t="shared" si="3"/>
        <v>879800</v>
      </c>
      <c r="F19" s="30">
        <v>879800</v>
      </c>
      <c r="G19" s="32"/>
      <c r="H19" s="32"/>
      <c r="I19" s="66"/>
      <c r="J19" s="67"/>
      <c r="K19" s="115">
        <f t="shared" si="0"/>
        <v>879800</v>
      </c>
      <c r="L19" s="115">
        <f t="shared" si="1"/>
        <v>879800</v>
      </c>
      <c r="M19" s="116">
        <f t="shared" si="2"/>
        <v>0</v>
      </c>
      <c r="N19" s="32"/>
    </row>
    <row r="20" spans="1:14" ht="91.5" customHeight="1">
      <c r="B20" s="54"/>
      <c r="C20" s="49" t="s">
        <v>104</v>
      </c>
      <c r="D20" s="32">
        <v>877800</v>
      </c>
      <c r="E20" s="32">
        <f t="shared" si="3"/>
        <v>0</v>
      </c>
      <c r="F20" s="32"/>
      <c r="G20" s="32"/>
      <c r="H20" s="34"/>
      <c r="I20" s="66"/>
      <c r="J20" s="67"/>
      <c r="K20" s="115">
        <f t="shared" si="0"/>
        <v>0</v>
      </c>
      <c r="L20" s="115">
        <f t="shared" si="1"/>
        <v>0</v>
      </c>
      <c r="M20" s="116">
        <f t="shared" si="2"/>
        <v>0</v>
      </c>
      <c r="N20" s="32"/>
    </row>
    <row r="21" spans="1:14" ht="162">
      <c r="B21" s="54"/>
      <c r="C21" s="49" t="s">
        <v>29</v>
      </c>
      <c r="D21" s="32">
        <v>1795000</v>
      </c>
      <c r="E21" s="32">
        <f t="shared" si="3"/>
        <v>0</v>
      </c>
      <c r="F21" s="32"/>
      <c r="G21" s="32"/>
      <c r="H21" s="34"/>
      <c r="I21" s="66"/>
      <c r="J21" s="67"/>
      <c r="K21" s="115">
        <f t="shared" si="0"/>
        <v>0</v>
      </c>
      <c r="L21" s="115">
        <f t="shared" si="1"/>
        <v>0</v>
      </c>
      <c r="M21" s="116">
        <f t="shared" si="2"/>
        <v>0</v>
      </c>
      <c r="N21" s="32"/>
    </row>
    <row r="22" spans="1:14" ht="244.5">
      <c r="B22" s="54"/>
      <c r="C22" s="72" t="s">
        <v>30</v>
      </c>
      <c r="D22" s="32">
        <v>1415310</v>
      </c>
      <c r="E22" s="32">
        <f t="shared" si="3"/>
        <v>0</v>
      </c>
      <c r="F22" s="32"/>
      <c r="G22" s="32"/>
      <c r="H22" s="34"/>
      <c r="I22" s="66"/>
      <c r="J22" s="67"/>
      <c r="K22" s="115">
        <f t="shared" si="0"/>
        <v>0</v>
      </c>
      <c r="L22" s="115">
        <f t="shared" si="1"/>
        <v>0</v>
      </c>
      <c r="M22" s="116">
        <f t="shared" si="2"/>
        <v>0</v>
      </c>
      <c r="N22" s="32"/>
    </row>
    <row r="23" spans="1:14" ht="163.5">
      <c r="B23" s="54"/>
      <c r="C23" s="72" t="s">
        <v>31</v>
      </c>
      <c r="D23" s="32">
        <v>107200</v>
      </c>
      <c r="E23" s="32">
        <f t="shared" si="3"/>
        <v>0</v>
      </c>
      <c r="F23" s="32"/>
      <c r="G23" s="32"/>
      <c r="H23" s="34"/>
      <c r="I23" s="66"/>
      <c r="J23" s="67"/>
      <c r="K23" s="115">
        <f t="shared" si="0"/>
        <v>0</v>
      </c>
      <c r="L23" s="115">
        <f t="shared" si="1"/>
        <v>0</v>
      </c>
      <c r="M23" s="116">
        <f t="shared" si="2"/>
        <v>0</v>
      </c>
      <c r="N23" s="32"/>
    </row>
    <row r="24" spans="1:14" ht="163.5">
      <c r="B24" s="54"/>
      <c r="C24" s="72" t="s">
        <v>77</v>
      </c>
      <c r="D24" s="32">
        <v>882000</v>
      </c>
      <c r="E24" s="32">
        <f t="shared" si="3"/>
        <v>0</v>
      </c>
      <c r="F24" s="32"/>
      <c r="G24" s="32"/>
      <c r="H24" s="34"/>
      <c r="I24" s="66"/>
      <c r="J24" s="67"/>
      <c r="K24" s="115">
        <f t="shared" si="0"/>
        <v>0</v>
      </c>
      <c r="L24" s="115">
        <f t="shared" si="1"/>
        <v>0</v>
      </c>
      <c r="M24" s="116">
        <f t="shared" si="2"/>
        <v>0</v>
      </c>
      <c r="N24" s="32"/>
    </row>
    <row r="25" spans="1:14" ht="82.5">
      <c r="B25" s="54"/>
      <c r="C25" s="72" t="s">
        <v>76</v>
      </c>
      <c r="D25" s="32">
        <v>500000</v>
      </c>
      <c r="E25" s="32">
        <f t="shared" si="3"/>
        <v>0</v>
      </c>
      <c r="F25" s="32"/>
      <c r="G25" s="32"/>
      <c r="H25" s="34"/>
      <c r="I25" s="66"/>
      <c r="J25" s="67"/>
      <c r="K25" s="115"/>
      <c r="L25" s="115"/>
      <c r="M25" s="116"/>
      <c r="N25" s="32"/>
    </row>
    <row r="26" spans="1:14" ht="190.5">
      <c r="B26" s="54"/>
      <c r="C26" s="72" t="s">
        <v>79</v>
      </c>
      <c r="D26" s="32">
        <v>2367228</v>
      </c>
      <c r="E26" s="32">
        <f t="shared" si="3"/>
        <v>0</v>
      </c>
      <c r="F26" s="32"/>
      <c r="G26" s="32"/>
      <c r="H26" s="34"/>
      <c r="I26" s="66"/>
      <c r="J26" s="67"/>
      <c r="K26" s="115"/>
      <c r="L26" s="115"/>
      <c r="M26" s="116"/>
      <c r="N26" s="32"/>
    </row>
    <row r="27" spans="1:14" ht="81">
      <c r="B27" s="54"/>
      <c r="C27" s="49" t="s">
        <v>139</v>
      </c>
      <c r="D27" s="32">
        <v>4165671</v>
      </c>
      <c r="E27" s="32">
        <f>F27+G27+H27</f>
        <v>616163</v>
      </c>
      <c r="F27" s="32">
        <v>492163</v>
      </c>
      <c r="G27" s="32">
        <v>124000</v>
      </c>
      <c r="H27" s="34"/>
      <c r="I27" s="66"/>
      <c r="J27" s="67"/>
      <c r="K27" s="115">
        <f>L27+M27+N27</f>
        <v>616163</v>
      </c>
      <c r="L27" s="115">
        <f>F27</f>
        <v>492163</v>
      </c>
      <c r="M27" s="116">
        <f>G27</f>
        <v>124000</v>
      </c>
      <c r="N27" s="32"/>
    </row>
    <row r="28" spans="1:14" ht="81.75" thickBot="1">
      <c r="B28" s="54"/>
      <c r="C28" s="73" t="s">
        <v>20</v>
      </c>
      <c r="D28" s="35">
        <v>3158500</v>
      </c>
      <c r="E28" s="35">
        <f>F28+G28+H28</f>
        <v>2264700</v>
      </c>
      <c r="F28" s="35"/>
      <c r="G28" s="35"/>
      <c r="H28" s="36">
        <v>2264700</v>
      </c>
      <c r="I28" s="66"/>
      <c r="J28" s="67"/>
      <c r="K28" s="115">
        <f t="shared" si="0"/>
        <v>2264700</v>
      </c>
      <c r="L28" s="117">
        <f t="shared" si="1"/>
        <v>0</v>
      </c>
      <c r="M28" s="118">
        <f t="shared" si="2"/>
        <v>0</v>
      </c>
      <c r="N28" s="32">
        <f>H28</f>
        <v>2264700</v>
      </c>
    </row>
    <row r="29" spans="1:14" thickBot="1">
      <c r="B29" s="54"/>
      <c r="C29" s="74" t="s">
        <v>21</v>
      </c>
      <c r="D29" s="75">
        <f>SUM(D5:D27)</f>
        <v>286175065</v>
      </c>
      <c r="E29" s="75">
        <f>SUM(E5:E27)</f>
        <v>258284263</v>
      </c>
      <c r="F29" s="75">
        <f>SUM(F5:F28)</f>
        <v>255059563</v>
      </c>
      <c r="G29" s="75">
        <f>SUM(G5:G28)</f>
        <v>960000</v>
      </c>
      <c r="H29" s="75">
        <f>SUM(H6:H28)</f>
        <v>2264700</v>
      </c>
      <c r="I29" s="75">
        <f>SUM(I6:I28)</f>
        <v>0</v>
      </c>
      <c r="J29" s="75">
        <f>SUM(J6:J28)</f>
        <v>0</v>
      </c>
      <c r="K29" s="75">
        <f>SUM(K5:K27)</f>
        <v>258284263</v>
      </c>
      <c r="L29" s="75">
        <f>SUM(L5:L28)</f>
        <v>255059563</v>
      </c>
      <c r="M29" s="97">
        <f>SUM(M5:M28)</f>
        <v>960000</v>
      </c>
      <c r="N29" s="22">
        <v>2264700</v>
      </c>
    </row>
    <row r="30" spans="1:14" ht="60.75" thickBot="1">
      <c r="B30" s="54"/>
      <c r="C30" s="76" t="s">
        <v>82</v>
      </c>
      <c r="D30" s="77" t="s">
        <v>127</v>
      </c>
      <c r="E30" s="149" t="s">
        <v>83</v>
      </c>
      <c r="F30" s="150"/>
      <c r="G30" s="150"/>
      <c r="H30" s="151"/>
      <c r="I30" s="78"/>
      <c r="J30" s="78"/>
      <c r="K30" s="146" t="s">
        <v>84</v>
      </c>
      <c r="L30" s="147"/>
      <c r="M30" s="148"/>
      <c r="N30" s="22"/>
    </row>
    <row r="31" spans="1:14" ht="60">
      <c r="B31" s="124"/>
      <c r="C31" s="125" t="s">
        <v>3</v>
      </c>
      <c r="D31" s="126"/>
      <c r="E31" s="126" t="s">
        <v>67</v>
      </c>
      <c r="F31" s="126" t="s">
        <v>17</v>
      </c>
      <c r="G31" s="126" t="s">
        <v>18</v>
      </c>
      <c r="H31" s="126" t="s">
        <v>68</v>
      </c>
      <c r="I31" s="126"/>
      <c r="J31" s="127"/>
      <c r="K31" s="128" t="s">
        <v>67</v>
      </c>
      <c r="L31" s="129" t="s">
        <v>17</v>
      </c>
      <c r="M31" s="127" t="s">
        <v>18</v>
      </c>
      <c r="N31" s="126"/>
    </row>
    <row r="32" spans="1:14" ht="54">
      <c r="A32" s="2">
        <v>1</v>
      </c>
      <c r="B32" s="130" t="s">
        <v>117</v>
      </c>
      <c r="C32" s="131" t="s">
        <v>53</v>
      </c>
      <c r="D32" s="126">
        <f>D33+D34+D45+D46+D50+D53+D56+D57+D58+D61+D64+D65+D66+D67+D68+D69+D70+D71+D72+D73+D74</f>
        <v>87078984</v>
      </c>
      <c r="E32" s="126">
        <f>E33+E34+E38+E45+E46+E50+E53+E56+E57+E58+E61+E64+E65+E66+E67+E68+E69+E70+E71+E72+E73+E74</f>
        <v>109508149</v>
      </c>
      <c r="F32" s="126">
        <f t="shared" ref="F32:N32" si="4">F33+F34+F38+F45+F46+F50+F53+F56+F57+F58+F61+F64+F65+F66+F67+F68+F69+F70+F71+F72+F73+F74</f>
        <v>103335799</v>
      </c>
      <c r="G32" s="126">
        <f t="shared" si="4"/>
        <v>4018300</v>
      </c>
      <c r="H32" s="126">
        <f t="shared" si="4"/>
        <v>2144000</v>
      </c>
      <c r="I32" s="126">
        <f t="shared" si="4"/>
        <v>0</v>
      </c>
      <c r="J32" s="126">
        <f t="shared" si="4"/>
        <v>1227338</v>
      </c>
      <c r="K32" s="126">
        <f>K33+K34+K38+K45+K46+K50+K53+K56+K57+K58+K61+K64+K65+K66+K67+K68+K69+K70+K71+K72+K73+K74</f>
        <v>105030866</v>
      </c>
      <c r="L32" s="126">
        <f t="shared" si="4"/>
        <v>91699066</v>
      </c>
      <c r="M32" s="126">
        <f t="shared" si="4"/>
        <v>10351800</v>
      </c>
      <c r="N32" s="126">
        <f t="shared" si="4"/>
        <v>2980000</v>
      </c>
    </row>
    <row r="33" spans="1:14" ht="62.25" customHeight="1">
      <c r="A33" s="2">
        <v>150</v>
      </c>
      <c r="B33" s="79" t="s">
        <v>116</v>
      </c>
      <c r="C33" s="49" t="s">
        <v>34</v>
      </c>
      <c r="D33" s="22">
        <v>18824187</v>
      </c>
      <c r="E33" s="22">
        <f t="shared" ref="E33:E52" si="5">F33+G33+H33</f>
        <v>24085900</v>
      </c>
      <c r="F33" s="22">
        <v>23965900</v>
      </c>
      <c r="G33" s="22">
        <v>100000</v>
      </c>
      <c r="H33" s="22">
        <v>20000</v>
      </c>
      <c r="I33" s="80"/>
      <c r="J33" s="81"/>
      <c r="K33" s="37">
        <f t="shared" ref="K33:K44" si="6">L33+M33+N33</f>
        <v>22063900</v>
      </c>
      <c r="L33" s="41">
        <v>21943900</v>
      </c>
      <c r="M33" s="42">
        <v>100000</v>
      </c>
      <c r="N33" s="22">
        <v>20000</v>
      </c>
    </row>
    <row r="34" spans="1:14" ht="87.75" customHeight="1">
      <c r="A34" s="2">
        <v>180</v>
      </c>
      <c r="B34" s="79" t="s">
        <v>115</v>
      </c>
      <c r="C34" s="49" t="s">
        <v>35</v>
      </c>
      <c r="D34" s="22">
        <f>D35+D36+D37</f>
        <v>262514</v>
      </c>
      <c r="E34" s="22">
        <f t="shared" si="5"/>
        <v>448900</v>
      </c>
      <c r="F34" s="22">
        <f>F35+F36+F37</f>
        <v>448900</v>
      </c>
      <c r="G34" s="22"/>
      <c r="H34" s="22"/>
      <c r="I34" s="80"/>
      <c r="J34" s="81"/>
      <c r="K34" s="37">
        <f t="shared" si="6"/>
        <v>317400</v>
      </c>
      <c r="L34" s="41">
        <f>L35+L37</f>
        <v>317400</v>
      </c>
      <c r="M34" s="82">
        <f>M35+M37</f>
        <v>0</v>
      </c>
      <c r="N34" s="22"/>
    </row>
    <row r="35" spans="1:14" s="7" customFormat="1" ht="58.5" customHeight="1">
      <c r="B35" s="83"/>
      <c r="C35" s="50" t="s">
        <v>110</v>
      </c>
      <c r="D35" s="25">
        <v>60047</v>
      </c>
      <c r="E35" s="25">
        <f t="shared" si="5"/>
        <v>67400</v>
      </c>
      <c r="F35" s="25">
        <v>67400</v>
      </c>
      <c r="G35" s="25"/>
      <c r="H35" s="25"/>
      <c r="I35" s="84"/>
      <c r="J35" s="85"/>
      <c r="K35" s="39">
        <f t="shared" si="6"/>
        <v>67400</v>
      </c>
      <c r="L35" s="43">
        <v>67400</v>
      </c>
      <c r="M35" s="44"/>
      <c r="N35" s="25"/>
    </row>
    <row r="36" spans="1:14" s="7" customFormat="1" ht="58.5" customHeight="1">
      <c r="B36" s="55"/>
      <c r="C36" s="50" t="s">
        <v>106</v>
      </c>
      <c r="D36" s="25">
        <v>14500</v>
      </c>
      <c r="E36" s="25">
        <f>F36+G36+H36</f>
        <v>18000</v>
      </c>
      <c r="F36" s="25">
        <v>18000</v>
      </c>
      <c r="G36" s="25"/>
      <c r="H36" s="25"/>
      <c r="I36" s="84"/>
      <c r="J36" s="85"/>
      <c r="K36" s="39">
        <f t="shared" si="6"/>
        <v>0</v>
      </c>
      <c r="L36" s="43">
        <v>0</v>
      </c>
      <c r="M36" s="44"/>
      <c r="N36" s="25"/>
    </row>
    <row r="37" spans="1:14" s="7" customFormat="1">
      <c r="B37" s="55"/>
      <c r="C37" s="50" t="s">
        <v>40</v>
      </c>
      <c r="D37" s="25">
        <v>187967</v>
      </c>
      <c r="E37" s="25">
        <f t="shared" si="5"/>
        <v>363500</v>
      </c>
      <c r="F37" s="25">
        <v>363500</v>
      </c>
      <c r="G37" s="25"/>
      <c r="H37" s="25"/>
      <c r="I37" s="84"/>
      <c r="J37" s="85"/>
      <c r="K37" s="39">
        <f t="shared" si="6"/>
        <v>250000</v>
      </c>
      <c r="L37" s="43">
        <v>250000</v>
      </c>
      <c r="M37" s="44"/>
      <c r="N37" s="25"/>
    </row>
    <row r="38" spans="1:14">
      <c r="B38" s="54">
        <v>1010</v>
      </c>
      <c r="C38" s="49" t="s">
        <v>0</v>
      </c>
      <c r="D38" s="22">
        <f>D39+D40+D41+D42+D43</f>
        <v>30990827</v>
      </c>
      <c r="E38" s="22">
        <f t="shared" si="5"/>
        <v>41588337</v>
      </c>
      <c r="F38" s="22">
        <f>F39+F40+F41+F42+F43+F44</f>
        <v>40264537</v>
      </c>
      <c r="G38" s="22">
        <f>G39+G40+G41+G42+G43+G44</f>
        <v>23800</v>
      </c>
      <c r="H38" s="22">
        <f>H39+H40+H41+H42+H43+H44</f>
        <v>1300000</v>
      </c>
      <c r="I38" s="27"/>
      <c r="J38" s="45"/>
      <c r="K38" s="37">
        <f t="shared" si="6"/>
        <v>38833658</v>
      </c>
      <c r="L38" s="41">
        <f>L39+L40+L41+L42+L43+L44</f>
        <v>37309858</v>
      </c>
      <c r="M38" s="41">
        <f>M39+M40+M41+M42+M43+M44</f>
        <v>23800</v>
      </c>
      <c r="N38" s="41">
        <f>N39+N40+N41+N42+N43+N44</f>
        <v>1500000</v>
      </c>
    </row>
    <row r="39" spans="1:14" s="7" customFormat="1" ht="54">
      <c r="B39" s="55"/>
      <c r="C39" s="50" t="s">
        <v>60</v>
      </c>
      <c r="D39" s="25">
        <v>160000</v>
      </c>
      <c r="E39" s="25">
        <f t="shared" si="5"/>
        <v>550910</v>
      </c>
      <c r="F39" s="25">
        <v>550910</v>
      </c>
      <c r="G39" s="25"/>
      <c r="H39" s="25"/>
      <c r="I39" s="86"/>
      <c r="J39" s="47"/>
      <c r="K39" s="39">
        <f t="shared" si="6"/>
        <v>0</v>
      </c>
      <c r="L39" s="39"/>
      <c r="M39" s="39"/>
      <c r="N39" s="39"/>
    </row>
    <row r="40" spans="1:14" s="7" customFormat="1">
      <c r="B40" s="55"/>
      <c r="C40" s="50" t="s">
        <v>73</v>
      </c>
      <c r="D40" s="25">
        <v>23200700</v>
      </c>
      <c r="E40" s="25">
        <f t="shared" si="5"/>
        <v>29292800</v>
      </c>
      <c r="F40" s="25">
        <v>29292800</v>
      </c>
      <c r="G40" s="25">
        <f>G7</f>
        <v>0</v>
      </c>
      <c r="H40" s="25">
        <f>H7</f>
        <v>0</v>
      </c>
      <c r="I40" s="86">
        <f>I7</f>
        <v>0</v>
      </c>
      <c r="J40" s="47">
        <f>J7</f>
        <v>0</v>
      </c>
      <c r="K40" s="39">
        <f t="shared" si="6"/>
        <v>29292800</v>
      </c>
      <c r="L40" s="43">
        <v>29292800</v>
      </c>
      <c r="M40" s="87"/>
      <c r="N40" s="25"/>
    </row>
    <row r="41" spans="1:14" s="7" customFormat="1">
      <c r="B41" s="88" t="s">
        <v>132</v>
      </c>
      <c r="C41" s="50" t="s">
        <v>131</v>
      </c>
      <c r="D41" s="25">
        <v>23000</v>
      </c>
      <c r="E41" s="25">
        <f t="shared" si="5"/>
        <v>71300</v>
      </c>
      <c r="F41" s="25">
        <v>47500</v>
      </c>
      <c r="G41" s="25">
        <v>23800</v>
      </c>
      <c r="H41" s="25"/>
      <c r="I41" s="86"/>
      <c r="J41" s="47"/>
      <c r="K41" s="39">
        <f t="shared" si="6"/>
        <v>71300</v>
      </c>
      <c r="L41" s="25">
        <v>47500</v>
      </c>
      <c r="M41" s="25">
        <v>23800</v>
      </c>
      <c r="N41" s="25"/>
    </row>
    <row r="42" spans="1:14" s="7" customFormat="1">
      <c r="B42" s="55"/>
      <c r="C42" s="50" t="s">
        <v>128</v>
      </c>
      <c r="D42" s="25">
        <v>25000</v>
      </c>
      <c r="E42" s="25">
        <f t="shared" si="5"/>
        <v>0</v>
      </c>
      <c r="F42" s="25"/>
      <c r="G42" s="25"/>
      <c r="H42" s="25"/>
      <c r="I42" s="86"/>
      <c r="J42" s="47"/>
      <c r="K42" s="39">
        <f t="shared" si="6"/>
        <v>0</v>
      </c>
      <c r="L42" s="43"/>
      <c r="M42" s="44"/>
      <c r="N42" s="25"/>
    </row>
    <row r="43" spans="1:14" s="7" customFormat="1">
      <c r="B43" s="55"/>
      <c r="C43" s="50" t="s">
        <v>40</v>
      </c>
      <c r="D43" s="25">
        <v>7582127</v>
      </c>
      <c r="E43" s="25">
        <f t="shared" si="5"/>
        <v>11244550</v>
      </c>
      <c r="F43" s="25">
        <v>9944550</v>
      </c>
      <c r="G43" s="25"/>
      <c r="H43" s="25">
        <v>1300000</v>
      </c>
      <c r="I43" s="86"/>
      <c r="J43" s="47"/>
      <c r="K43" s="39">
        <f t="shared" si="6"/>
        <v>9040781</v>
      </c>
      <c r="L43" s="43">
        <v>7540781</v>
      </c>
      <c r="M43" s="44"/>
      <c r="N43" s="25">
        <v>1500000</v>
      </c>
    </row>
    <row r="44" spans="1:14" s="7" customFormat="1">
      <c r="B44" s="55"/>
      <c r="C44" s="50" t="s">
        <v>114</v>
      </c>
      <c r="D44" s="25">
        <v>245854</v>
      </c>
      <c r="E44" s="25">
        <f>F44+G44+H44</f>
        <v>428777</v>
      </c>
      <c r="F44" s="25">
        <v>428777</v>
      </c>
      <c r="G44" s="25"/>
      <c r="H44" s="25"/>
      <c r="I44" s="86"/>
      <c r="J44" s="47"/>
      <c r="K44" s="39">
        <f t="shared" si="6"/>
        <v>428777</v>
      </c>
      <c r="L44" s="43">
        <v>428777</v>
      </c>
      <c r="M44" s="87"/>
      <c r="N44" s="25"/>
    </row>
    <row r="45" spans="1:14" ht="120.75" customHeight="1">
      <c r="B45" s="54">
        <v>3035</v>
      </c>
      <c r="C45" s="49" t="s">
        <v>135</v>
      </c>
      <c r="D45" s="22">
        <v>38853</v>
      </c>
      <c r="E45" s="22">
        <f t="shared" si="5"/>
        <v>60000</v>
      </c>
      <c r="F45" s="22">
        <v>60000</v>
      </c>
      <c r="G45" s="22"/>
      <c r="H45" s="22"/>
      <c r="I45" s="80"/>
      <c r="J45" s="81"/>
      <c r="K45" s="37">
        <f>L45+M45+N45</f>
        <v>40000</v>
      </c>
      <c r="L45" s="41">
        <v>40000</v>
      </c>
      <c r="M45" s="82"/>
      <c r="N45" s="22"/>
    </row>
    <row r="46" spans="1:14" s="6" customFormat="1" ht="206.25" customHeight="1">
      <c r="A46" s="6">
        <v>3104</v>
      </c>
      <c r="B46" s="54">
        <v>3104</v>
      </c>
      <c r="C46" s="49" t="s">
        <v>66</v>
      </c>
      <c r="D46" s="22">
        <f>D47+D48+D49</f>
        <v>373514</v>
      </c>
      <c r="E46" s="22">
        <f t="shared" si="5"/>
        <v>5726800</v>
      </c>
      <c r="F46" s="22">
        <f>F47+F48+F49</f>
        <v>4902800</v>
      </c>
      <c r="G46" s="22">
        <f>G47+G48+G49</f>
        <v>0</v>
      </c>
      <c r="H46" s="22">
        <f>H47+H48+H49</f>
        <v>824000</v>
      </c>
      <c r="I46" s="26"/>
      <c r="J46" s="45">
        <v>1227338</v>
      </c>
      <c r="K46" s="37">
        <f t="shared" ref="K46:K57" si="7">L46+M46+N46</f>
        <v>5352940</v>
      </c>
      <c r="L46" s="41">
        <f>L47+L48+L49</f>
        <v>4528940</v>
      </c>
      <c r="M46" s="41">
        <f>M47+M48+M49</f>
        <v>0</v>
      </c>
      <c r="N46" s="41">
        <f>N47+N48+N49</f>
        <v>824000</v>
      </c>
    </row>
    <row r="47" spans="1:14" s="46" customFormat="1" ht="62.25" customHeight="1">
      <c r="B47" s="55"/>
      <c r="C47" s="50" t="s">
        <v>110</v>
      </c>
      <c r="D47" s="25">
        <v>95000</v>
      </c>
      <c r="E47" s="25">
        <f t="shared" si="5"/>
        <v>102000</v>
      </c>
      <c r="F47" s="25">
        <v>102000</v>
      </c>
      <c r="G47" s="25"/>
      <c r="H47" s="25"/>
      <c r="I47" s="28"/>
      <c r="J47" s="47"/>
      <c r="K47" s="39">
        <f t="shared" si="7"/>
        <v>103000</v>
      </c>
      <c r="L47" s="43">
        <v>103000</v>
      </c>
      <c r="M47" s="44"/>
      <c r="N47" s="25"/>
    </row>
    <row r="48" spans="1:14" s="46" customFormat="1" ht="62.25" customHeight="1">
      <c r="B48" s="55"/>
      <c r="C48" s="50" t="s">
        <v>106</v>
      </c>
      <c r="D48" s="25">
        <v>91757</v>
      </c>
      <c r="E48" s="25">
        <f>F48+G48+H48</f>
        <v>102000</v>
      </c>
      <c r="F48" s="25">
        <v>102000</v>
      </c>
      <c r="G48" s="25"/>
      <c r="H48" s="25"/>
      <c r="I48" s="28"/>
      <c r="J48" s="47"/>
      <c r="K48" s="39">
        <f t="shared" si="7"/>
        <v>0</v>
      </c>
      <c r="L48" s="43"/>
      <c r="M48" s="44"/>
      <c r="N48" s="25"/>
    </row>
    <row r="49" spans="1:14" s="7" customFormat="1">
      <c r="B49" s="55"/>
      <c r="C49" s="50" t="s">
        <v>40</v>
      </c>
      <c r="D49" s="25">
        <v>186757</v>
      </c>
      <c r="E49" s="25">
        <f t="shared" si="5"/>
        <v>5522800</v>
      </c>
      <c r="F49" s="25">
        <v>4698800</v>
      </c>
      <c r="G49" s="25"/>
      <c r="H49" s="25">
        <v>824000</v>
      </c>
      <c r="I49" s="84"/>
      <c r="J49" s="85"/>
      <c r="K49" s="39">
        <f t="shared" si="7"/>
        <v>5249940</v>
      </c>
      <c r="L49" s="43">
        <v>4425940</v>
      </c>
      <c r="M49" s="44"/>
      <c r="N49" s="25">
        <v>824000</v>
      </c>
    </row>
    <row r="50" spans="1:14" s="6" customFormat="1" ht="83.25" customHeight="1">
      <c r="A50" s="6">
        <v>3105</v>
      </c>
      <c r="B50" s="54">
        <v>3105</v>
      </c>
      <c r="C50" s="49" t="s">
        <v>7</v>
      </c>
      <c r="D50" s="22">
        <f>D51+D52</f>
        <v>778900</v>
      </c>
      <c r="E50" s="22">
        <f t="shared" si="5"/>
        <v>1641200</v>
      </c>
      <c r="F50" s="22">
        <f>F51+F52</f>
        <v>1141200</v>
      </c>
      <c r="G50" s="22">
        <f>G51+G52</f>
        <v>500000</v>
      </c>
      <c r="H50" s="22"/>
      <c r="I50" s="27"/>
      <c r="J50" s="45"/>
      <c r="K50" s="37">
        <f t="shared" si="7"/>
        <v>906200</v>
      </c>
      <c r="L50" s="41">
        <f>L51+L52</f>
        <v>906200</v>
      </c>
      <c r="M50" s="41">
        <f>M51+M52</f>
        <v>0</v>
      </c>
      <c r="N50" s="41">
        <f>N51+N52</f>
        <v>0</v>
      </c>
    </row>
    <row r="51" spans="1:14" s="46" customFormat="1" ht="62.25" customHeight="1">
      <c r="B51" s="55"/>
      <c r="C51" s="50" t="s">
        <v>106</v>
      </c>
      <c r="D51" s="25"/>
      <c r="E51" s="25">
        <f t="shared" si="5"/>
        <v>32000</v>
      </c>
      <c r="F51" s="25">
        <v>32000</v>
      </c>
      <c r="G51" s="25"/>
      <c r="H51" s="25"/>
      <c r="I51" s="28"/>
      <c r="J51" s="47"/>
      <c r="K51" s="39">
        <f t="shared" si="7"/>
        <v>0</v>
      </c>
      <c r="L51" s="43"/>
      <c r="M51" s="44"/>
      <c r="N51" s="25"/>
    </row>
    <row r="52" spans="1:14" s="7" customFormat="1">
      <c r="B52" s="55"/>
      <c r="C52" s="50" t="s">
        <v>40</v>
      </c>
      <c r="D52" s="25">
        <v>778900</v>
      </c>
      <c r="E52" s="25">
        <f t="shared" si="5"/>
        <v>1609200</v>
      </c>
      <c r="F52" s="25">
        <v>1109200</v>
      </c>
      <c r="G52" s="25">
        <v>500000</v>
      </c>
      <c r="H52" s="25"/>
      <c r="I52" s="84"/>
      <c r="J52" s="85"/>
      <c r="K52" s="39">
        <f t="shared" si="7"/>
        <v>906200</v>
      </c>
      <c r="L52" s="43">
        <v>906200</v>
      </c>
      <c r="M52" s="44"/>
      <c r="N52" s="25"/>
    </row>
    <row r="53" spans="1:14" s="6" customFormat="1" ht="114" customHeight="1">
      <c r="A53" s="6">
        <v>3121</v>
      </c>
      <c r="B53" s="54">
        <v>3121</v>
      </c>
      <c r="C53" s="49" t="s">
        <v>85</v>
      </c>
      <c r="D53" s="22">
        <f>D54+D55</f>
        <v>1320462</v>
      </c>
      <c r="E53" s="22">
        <f>E54+E55</f>
        <v>1660500</v>
      </c>
      <c r="F53" s="22">
        <f>F54+F55</f>
        <v>1660500</v>
      </c>
      <c r="G53" s="22"/>
      <c r="H53" s="22"/>
      <c r="I53" s="27"/>
      <c r="J53" s="45"/>
      <c r="K53" s="37">
        <f t="shared" si="7"/>
        <v>1277700</v>
      </c>
      <c r="L53" s="41">
        <f>L54+L55</f>
        <v>1277700</v>
      </c>
      <c r="M53" s="41">
        <f>M54+M55</f>
        <v>0</v>
      </c>
      <c r="N53" s="41">
        <f>N54+N55</f>
        <v>0</v>
      </c>
    </row>
    <row r="54" spans="1:14" s="46" customFormat="1" ht="62.25" customHeight="1">
      <c r="B54" s="55"/>
      <c r="C54" s="50" t="s">
        <v>106</v>
      </c>
      <c r="D54" s="25"/>
      <c r="E54" s="25">
        <f t="shared" ref="E54:E70" si="8">F54+G54+H54</f>
        <v>79000</v>
      </c>
      <c r="F54" s="25">
        <v>79000</v>
      </c>
      <c r="G54" s="25"/>
      <c r="H54" s="25"/>
      <c r="I54" s="28"/>
      <c r="J54" s="47"/>
      <c r="K54" s="39">
        <f t="shared" si="7"/>
        <v>0</v>
      </c>
      <c r="L54" s="43"/>
      <c r="M54" s="44"/>
      <c r="N54" s="25"/>
    </row>
    <row r="55" spans="1:14" s="7" customFormat="1">
      <c r="B55" s="55"/>
      <c r="C55" s="50" t="s">
        <v>40</v>
      </c>
      <c r="D55" s="25">
        <v>1320462</v>
      </c>
      <c r="E55" s="25">
        <f t="shared" si="8"/>
        <v>1581500</v>
      </c>
      <c r="F55" s="25">
        <v>1581500</v>
      </c>
      <c r="G55" s="25"/>
      <c r="H55" s="25"/>
      <c r="I55" s="84"/>
      <c r="J55" s="85"/>
      <c r="K55" s="39">
        <f t="shared" si="7"/>
        <v>1277700</v>
      </c>
      <c r="L55" s="43">
        <v>1277700</v>
      </c>
      <c r="M55" s="44"/>
      <c r="N55" s="25"/>
    </row>
    <row r="56" spans="1:14" s="6" customFormat="1" ht="135">
      <c r="A56" s="6">
        <v>3242</v>
      </c>
      <c r="B56" s="54">
        <v>3242</v>
      </c>
      <c r="C56" s="49" t="s">
        <v>134</v>
      </c>
      <c r="D56" s="22">
        <v>1040934</v>
      </c>
      <c r="E56" s="22">
        <f t="shared" si="8"/>
        <v>800000</v>
      </c>
      <c r="F56" s="22">
        <v>800000</v>
      </c>
      <c r="G56" s="22"/>
      <c r="H56" s="22"/>
      <c r="I56" s="27"/>
      <c r="J56" s="45"/>
      <c r="K56" s="37">
        <f t="shared" si="7"/>
        <v>200000</v>
      </c>
      <c r="L56" s="41">
        <v>200000</v>
      </c>
      <c r="M56" s="42"/>
      <c r="N56" s="22"/>
    </row>
    <row r="57" spans="1:14" s="6" customFormat="1" ht="60.75" customHeight="1">
      <c r="A57" s="6">
        <v>4082</v>
      </c>
      <c r="B57" s="54">
        <v>4082</v>
      </c>
      <c r="C57" s="49" t="s">
        <v>27</v>
      </c>
      <c r="D57" s="22">
        <v>1252700</v>
      </c>
      <c r="E57" s="22">
        <f t="shared" si="8"/>
        <v>1400000</v>
      </c>
      <c r="F57" s="22">
        <v>1400000</v>
      </c>
      <c r="G57" s="22"/>
      <c r="H57" s="22"/>
      <c r="I57" s="27"/>
      <c r="J57" s="45"/>
      <c r="K57" s="37">
        <f t="shared" si="7"/>
        <v>1200000</v>
      </c>
      <c r="L57" s="41">
        <v>1200000</v>
      </c>
      <c r="M57" s="42"/>
      <c r="N57" s="22"/>
    </row>
    <row r="58" spans="1:14" s="6" customFormat="1" ht="64.5" customHeight="1">
      <c r="A58" s="6">
        <v>6030</v>
      </c>
      <c r="B58" s="54">
        <v>6030</v>
      </c>
      <c r="C58" s="51" t="s">
        <v>86</v>
      </c>
      <c r="D58" s="22">
        <v>7852911</v>
      </c>
      <c r="E58" s="22">
        <f t="shared" si="8"/>
        <v>8995690</v>
      </c>
      <c r="F58" s="22">
        <f>F59+F60</f>
        <v>8795690</v>
      </c>
      <c r="G58" s="22">
        <f>G59+G60</f>
        <v>200000</v>
      </c>
      <c r="H58" s="22">
        <f>H59+H60</f>
        <v>0</v>
      </c>
      <c r="I58" s="27"/>
      <c r="J58" s="45"/>
      <c r="K58" s="37">
        <f t="shared" ref="K58:K63" si="9">L58+M58+N58</f>
        <v>8195690</v>
      </c>
      <c r="L58" s="41">
        <f>L59+L60</f>
        <v>7995690</v>
      </c>
      <c r="M58" s="41">
        <f>M59+M60</f>
        <v>0</v>
      </c>
      <c r="N58" s="41">
        <f>N59+N60</f>
        <v>200000</v>
      </c>
    </row>
    <row r="59" spans="1:14" s="7" customFormat="1">
      <c r="B59" s="55"/>
      <c r="C59" s="50" t="s">
        <v>40</v>
      </c>
      <c r="D59" s="25"/>
      <c r="E59" s="25">
        <f t="shared" si="8"/>
        <v>8855000</v>
      </c>
      <c r="F59" s="25">
        <v>8655000</v>
      </c>
      <c r="G59" s="25">
        <v>200000</v>
      </c>
      <c r="H59" s="25"/>
      <c r="I59" s="86"/>
      <c r="J59" s="47"/>
      <c r="K59" s="39">
        <f t="shared" si="9"/>
        <v>8055000</v>
      </c>
      <c r="L59" s="43">
        <v>7855000</v>
      </c>
      <c r="M59" s="44"/>
      <c r="N59" s="25">
        <v>200000</v>
      </c>
    </row>
    <row r="60" spans="1:14" s="7" customFormat="1">
      <c r="B60" s="55"/>
      <c r="C60" s="50" t="s">
        <v>114</v>
      </c>
      <c r="D60" s="25"/>
      <c r="E60" s="25">
        <f t="shared" si="8"/>
        <v>140690</v>
      </c>
      <c r="F60" s="25">
        <v>140690</v>
      </c>
      <c r="G60" s="25"/>
      <c r="H60" s="25"/>
      <c r="I60" s="86"/>
      <c r="J60" s="47"/>
      <c r="K60" s="39">
        <f t="shared" si="9"/>
        <v>140690</v>
      </c>
      <c r="L60" s="43">
        <v>140690</v>
      </c>
      <c r="M60" s="44"/>
      <c r="N60" s="25"/>
    </row>
    <row r="61" spans="1:14" s="6" customFormat="1" ht="278.25">
      <c r="A61" s="16" t="s">
        <v>72</v>
      </c>
      <c r="B61" s="56">
        <v>6083</v>
      </c>
      <c r="C61" s="49" t="s">
        <v>41</v>
      </c>
      <c r="D61" s="22">
        <v>320000</v>
      </c>
      <c r="E61" s="22">
        <f t="shared" si="8"/>
        <v>248000</v>
      </c>
      <c r="F61" s="22">
        <f>F62+F63</f>
        <v>0</v>
      </c>
      <c r="G61" s="22">
        <f>G62+G63</f>
        <v>248000</v>
      </c>
      <c r="H61" s="22">
        <f>H62+H63</f>
        <v>0</v>
      </c>
      <c r="I61" s="27"/>
      <c r="J61" s="45"/>
      <c r="K61" s="37">
        <f t="shared" si="9"/>
        <v>248000</v>
      </c>
      <c r="L61" s="41">
        <f>L62+L63</f>
        <v>0</v>
      </c>
      <c r="M61" s="42">
        <f>M62+M63</f>
        <v>248000</v>
      </c>
      <c r="N61" s="22"/>
    </row>
    <row r="62" spans="1:14" s="7" customFormat="1" ht="54">
      <c r="B62" s="54"/>
      <c r="C62" s="50" t="s">
        <v>61</v>
      </c>
      <c r="D62" s="25">
        <v>160000</v>
      </c>
      <c r="E62" s="25">
        <f t="shared" si="8"/>
        <v>124000</v>
      </c>
      <c r="F62" s="25"/>
      <c r="G62" s="25">
        <v>124000</v>
      </c>
      <c r="H62" s="25"/>
      <c r="I62" s="28"/>
      <c r="J62" s="89"/>
      <c r="K62" s="39">
        <f t="shared" si="9"/>
        <v>124000</v>
      </c>
      <c r="L62" s="43"/>
      <c r="M62" s="44">
        <v>124000</v>
      </c>
      <c r="N62" s="25"/>
    </row>
    <row r="63" spans="1:14" s="7" customFormat="1">
      <c r="B63" s="54"/>
      <c r="C63" s="50" t="s">
        <v>40</v>
      </c>
      <c r="D63" s="25">
        <v>160000</v>
      </c>
      <c r="E63" s="25">
        <f t="shared" si="8"/>
        <v>124000</v>
      </c>
      <c r="F63" s="25"/>
      <c r="G63" s="25">
        <v>124000</v>
      </c>
      <c r="H63" s="25"/>
      <c r="I63" s="28"/>
      <c r="J63" s="89"/>
      <c r="K63" s="39">
        <f t="shared" si="9"/>
        <v>124000</v>
      </c>
      <c r="L63" s="43"/>
      <c r="M63" s="44">
        <v>124000</v>
      </c>
      <c r="N63" s="25"/>
    </row>
    <row r="64" spans="1:14" s="7" customFormat="1" ht="54">
      <c r="B64" s="54">
        <v>7130</v>
      </c>
      <c r="C64" s="49" t="s">
        <v>87</v>
      </c>
      <c r="D64" s="22">
        <v>1085155</v>
      </c>
      <c r="E64" s="22">
        <f t="shared" si="8"/>
        <v>250000</v>
      </c>
      <c r="F64" s="22"/>
      <c r="G64" s="22">
        <v>250000</v>
      </c>
      <c r="H64" s="22"/>
      <c r="I64" s="28"/>
      <c r="J64" s="89"/>
      <c r="K64" s="37">
        <f>L64+M64+N64</f>
        <v>250000</v>
      </c>
      <c r="L64" s="42">
        <v>250000</v>
      </c>
      <c r="M64" s="42"/>
      <c r="N64" s="22"/>
    </row>
    <row r="65" spans="1:14" s="7" customFormat="1" ht="108">
      <c r="B65" s="54">
        <v>7350</v>
      </c>
      <c r="C65" s="49" t="s">
        <v>88</v>
      </c>
      <c r="D65" s="22">
        <v>417500</v>
      </c>
      <c r="E65" s="22">
        <f t="shared" si="8"/>
        <v>1000000</v>
      </c>
      <c r="F65" s="22"/>
      <c r="G65" s="22">
        <v>1000000</v>
      </c>
      <c r="H65" s="22"/>
      <c r="I65" s="28"/>
      <c r="J65" s="89"/>
      <c r="K65" s="37">
        <f t="shared" ref="K65:K73" si="10">L65+M65+N65</f>
        <v>200000</v>
      </c>
      <c r="L65" s="41"/>
      <c r="M65" s="42">
        <v>200000</v>
      </c>
      <c r="N65" s="22"/>
    </row>
    <row r="66" spans="1:14" s="6" customFormat="1" ht="135">
      <c r="A66" s="6">
        <v>7461</v>
      </c>
      <c r="B66" s="54">
        <v>7461</v>
      </c>
      <c r="C66" s="49" t="s">
        <v>89</v>
      </c>
      <c r="D66" s="22">
        <v>4070625</v>
      </c>
      <c r="E66" s="22">
        <f t="shared" si="8"/>
        <v>3650000</v>
      </c>
      <c r="F66" s="22">
        <v>3650000</v>
      </c>
      <c r="G66" s="22"/>
      <c r="H66" s="22"/>
      <c r="I66" s="27"/>
      <c r="J66" s="45"/>
      <c r="K66" s="37">
        <f t="shared" si="10"/>
        <v>3030000</v>
      </c>
      <c r="L66" s="41">
        <v>2650000</v>
      </c>
      <c r="M66" s="42"/>
      <c r="N66" s="22">
        <v>380000</v>
      </c>
    </row>
    <row r="67" spans="1:14" s="6" customFormat="1" ht="54">
      <c r="B67" s="54">
        <v>7640</v>
      </c>
      <c r="C67" s="49" t="s">
        <v>90</v>
      </c>
      <c r="D67" s="22">
        <v>13900000</v>
      </c>
      <c r="E67" s="22">
        <v>1030000</v>
      </c>
      <c r="F67" s="22"/>
      <c r="G67" s="22">
        <v>1030000</v>
      </c>
      <c r="H67" s="22"/>
      <c r="I67" s="27"/>
      <c r="J67" s="45"/>
      <c r="K67" s="37">
        <f t="shared" si="10"/>
        <v>9780000</v>
      </c>
      <c r="L67" s="41"/>
      <c r="M67" s="42">
        <v>9780000</v>
      </c>
      <c r="N67" s="22"/>
    </row>
    <row r="68" spans="1:14" s="6" customFormat="1" ht="132.75" customHeight="1">
      <c r="B68" s="54">
        <v>7680</v>
      </c>
      <c r="C68" s="49" t="s">
        <v>52</v>
      </c>
      <c r="D68" s="22">
        <v>36593</v>
      </c>
      <c r="E68" s="22">
        <f t="shared" si="8"/>
        <v>60000</v>
      </c>
      <c r="F68" s="22">
        <v>60000</v>
      </c>
      <c r="G68" s="22"/>
      <c r="H68" s="22"/>
      <c r="I68" s="27"/>
      <c r="J68" s="45"/>
      <c r="K68" s="37">
        <f t="shared" si="10"/>
        <v>60000</v>
      </c>
      <c r="L68" s="41">
        <v>60000</v>
      </c>
      <c r="M68" s="42"/>
      <c r="N68" s="22"/>
    </row>
    <row r="69" spans="1:14" s="6" customFormat="1" ht="103.15" customHeight="1">
      <c r="B69" s="54">
        <v>8313</v>
      </c>
      <c r="C69" s="49" t="s">
        <v>136</v>
      </c>
      <c r="D69" s="22">
        <v>255154</v>
      </c>
      <c r="E69" s="22">
        <f t="shared" si="8"/>
        <v>0</v>
      </c>
      <c r="F69" s="22"/>
      <c r="G69" s="22"/>
      <c r="H69" s="22"/>
      <c r="I69" s="27"/>
      <c r="J69" s="45"/>
      <c r="K69" s="37">
        <f t="shared" si="10"/>
        <v>56000</v>
      </c>
      <c r="L69" s="41"/>
      <c r="M69" s="42"/>
      <c r="N69" s="22">
        <v>56000</v>
      </c>
    </row>
    <row r="70" spans="1:14" s="6" customFormat="1" ht="54">
      <c r="B70" s="54">
        <v>8130</v>
      </c>
      <c r="C70" s="49" t="s">
        <v>91</v>
      </c>
      <c r="D70" s="22">
        <v>237934</v>
      </c>
      <c r="E70" s="22">
        <f t="shared" si="8"/>
        <v>255000</v>
      </c>
      <c r="F70" s="22">
        <v>255000</v>
      </c>
      <c r="G70" s="22"/>
      <c r="H70" s="22"/>
      <c r="I70" s="27"/>
      <c r="J70" s="45"/>
      <c r="K70" s="37">
        <f t="shared" si="10"/>
        <v>255000</v>
      </c>
      <c r="L70" s="41">
        <v>255000</v>
      </c>
      <c r="M70" s="42"/>
      <c r="N70" s="22"/>
    </row>
    <row r="71" spans="1:14" s="6" customFormat="1" ht="54">
      <c r="B71" s="54">
        <v>8600</v>
      </c>
      <c r="C71" s="49" t="s">
        <v>92</v>
      </c>
      <c r="D71" s="22">
        <v>170814</v>
      </c>
      <c r="E71" s="22">
        <f>F71+G71+H71</f>
        <v>321680</v>
      </c>
      <c r="F71" s="22">
        <v>321680</v>
      </c>
      <c r="G71" s="22"/>
      <c r="H71" s="22"/>
      <c r="I71" s="27"/>
      <c r="J71" s="45"/>
      <c r="K71" s="37">
        <f t="shared" si="10"/>
        <v>322000</v>
      </c>
      <c r="L71" s="41">
        <v>322000</v>
      </c>
      <c r="M71" s="42"/>
      <c r="N71" s="22"/>
    </row>
    <row r="72" spans="1:14" s="6" customFormat="1">
      <c r="B72" s="54">
        <v>8700</v>
      </c>
      <c r="C72" s="49" t="s">
        <v>2</v>
      </c>
      <c r="D72" s="22">
        <v>28076</v>
      </c>
      <c r="E72" s="22">
        <f>F72+G72+H72</f>
        <v>100000</v>
      </c>
      <c r="F72" s="22">
        <v>100000</v>
      </c>
      <c r="G72" s="22"/>
      <c r="H72" s="22"/>
      <c r="I72" s="27"/>
      <c r="J72" s="45"/>
      <c r="K72" s="37">
        <f t="shared" si="10"/>
        <v>100000</v>
      </c>
      <c r="L72" s="41">
        <v>100000</v>
      </c>
      <c r="M72" s="42"/>
      <c r="N72" s="22"/>
    </row>
    <row r="73" spans="1:14" s="6" customFormat="1" ht="54">
      <c r="B73" s="54">
        <v>9770</v>
      </c>
      <c r="C73" s="49" t="s">
        <v>93</v>
      </c>
      <c r="D73" s="22">
        <v>737700</v>
      </c>
      <c r="E73" s="22">
        <f>F73+G73+H73</f>
        <v>935000</v>
      </c>
      <c r="F73" s="22">
        <v>935000</v>
      </c>
      <c r="G73" s="22"/>
      <c r="H73" s="22"/>
      <c r="I73" s="27"/>
      <c r="J73" s="45"/>
      <c r="K73" s="37">
        <f t="shared" si="10"/>
        <v>835000</v>
      </c>
      <c r="L73" s="41">
        <v>835000</v>
      </c>
      <c r="M73" s="42"/>
      <c r="N73" s="22"/>
    </row>
    <row r="74" spans="1:14" ht="30">
      <c r="B74" s="54"/>
      <c r="C74" s="90" t="s">
        <v>4</v>
      </c>
      <c r="D74" s="25">
        <f t="shared" ref="D74:N74" si="11">D75+D81+D85+D88+D90</f>
        <v>34074458</v>
      </c>
      <c r="E74" s="25">
        <f t="shared" si="11"/>
        <v>15251142</v>
      </c>
      <c r="F74" s="25">
        <f t="shared" si="11"/>
        <v>14574592</v>
      </c>
      <c r="G74" s="25">
        <f t="shared" si="11"/>
        <v>666500</v>
      </c>
      <c r="H74" s="25">
        <f t="shared" si="11"/>
        <v>0</v>
      </c>
      <c r="I74" s="25">
        <f t="shared" si="11"/>
        <v>0</v>
      </c>
      <c r="J74" s="25">
        <f t="shared" si="11"/>
        <v>0</v>
      </c>
      <c r="K74" s="25">
        <f t="shared" si="11"/>
        <v>11507378</v>
      </c>
      <c r="L74" s="25">
        <f t="shared" si="11"/>
        <v>11507378</v>
      </c>
      <c r="M74" s="25">
        <f t="shared" si="11"/>
        <v>0</v>
      </c>
      <c r="N74" s="25">
        <f t="shared" si="11"/>
        <v>0</v>
      </c>
    </row>
    <row r="75" spans="1:14" ht="89.25" customHeight="1">
      <c r="A75" s="2">
        <v>2010</v>
      </c>
      <c r="B75" s="54">
        <v>2010</v>
      </c>
      <c r="C75" s="49" t="s">
        <v>36</v>
      </c>
      <c r="D75" s="22">
        <v>31736410</v>
      </c>
      <c r="E75" s="22">
        <f>F75+G75+H75</f>
        <v>10247629</v>
      </c>
      <c r="F75" s="22">
        <v>10247629</v>
      </c>
      <c r="G75" s="22"/>
      <c r="H75" s="22"/>
      <c r="I75" s="141"/>
      <c r="J75" s="142"/>
      <c r="K75" s="37">
        <f>L75+M75+N75</f>
        <v>9593066</v>
      </c>
      <c r="L75" s="41">
        <f>L76+L77+L78+L79+L80</f>
        <v>9593066</v>
      </c>
      <c r="M75" s="82">
        <f>M76+M77+M78+M79+M80</f>
        <v>0</v>
      </c>
      <c r="N75" s="22"/>
    </row>
    <row r="76" spans="1:14" s="7" customFormat="1">
      <c r="B76" s="55"/>
      <c r="C76" s="50" t="s">
        <v>37</v>
      </c>
      <c r="D76" s="25">
        <v>26988600</v>
      </c>
      <c r="E76" s="25">
        <f t="shared" ref="E76:E84" si="12">F76+G76+H76</f>
        <v>7712229</v>
      </c>
      <c r="F76" s="25">
        <v>7712229</v>
      </c>
      <c r="G76" s="25"/>
      <c r="H76" s="25"/>
      <c r="I76" s="28"/>
      <c r="J76" s="89"/>
      <c r="K76" s="39">
        <f t="shared" ref="K76:K89" si="13">L76+M76+N76</f>
        <v>7256400</v>
      </c>
      <c r="L76" s="43">
        <v>7256400</v>
      </c>
      <c r="M76" s="44"/>
      <c r="N76" s="25"/>
    </row>
    <row r="77" spans="1:14" s="7" customFormat="1" ht="64.5" customHeight="1">
      <c r="B77" s="55"/>
      <c r="C77" s="50" t="s">
        <v>69</v>
      </c>
      <c r="D77" s="25">
        <v>37800</v>
      </c>
      <c r="E77" s="25">
        <f t="shared" si="12"/>
        <v>0</v>
      </c>
      <c r="F77" s="25"/>
      <c r="G77" s="25"/>
      <c r="H77" s="25"/>
      <c r="I77" s="28"/>
      <c r="J77" s="89"/>
      <c r="K77" s="39">
        <f t="shared" si="13"/>
        <v>0</v>
      </c>
      <c r="L77" s="43"/>
      <c r="M77" s="44"/>
      <c r="N77" s="25"/>
    </row>
    <row r="78" spans="1:14" s="7" customFormat="1">
      <c r="B78" s="55"/>
      <c r="C78" s="50" t="s">
        <v>38</v>
      </c>
      <c r="D78" s="25">
        <v>2183518</v>
      </c>
      <c r="E78" s="25">
        <f t="shared" si="12"/>
        <v>2535400</v>
      </c>
      <c r="F78" s="25">
        <v>2535400</v>
      </c>
      <c r="G78" s="25"/>
      <c r="H78" s="25"/>
      <c r="I78" s="28"/>
      <c r="J78" s="89"/>
      <c r="K78" s="39">
        <f t="shared" si="13"/>
        <v>1962500</v>
      </c>
      <c r="L78" s="43">
        <v>1962500</v>
      </c>
      <c r="M78" s="44"/>
      <c r="N78" s="25"/>
    </row>
    <row r="79" spans="1:14" s="7" customFormat="1" ht="62.25" customHeight="1">
      <c r="B79" s="55"/>
      <c r="C79" s="50" t="s">
        <v>110</v>
      </c>
      <c r="D79" s="25">
        <v>378302</v>
      </c>
      <c r="E79" s="25">
        <f t="shared" si="12"/>
        <v>0</v>
      </c>
      <c r="F79" s="25"/>
      <c r="G79" s="25"/>
      <c r="H79" s="25"/>
      <c r="I79" s="28"/>
      <c r="J79" s="89"/>
      <c r="K79" s="39">
        <f t="shared" si="13"/>
        <v>0</v>
      </c>
      <c r="L79" s="43">
        <v>0</v>
      </c>
      <c r="M79" s="44"/>
      <c r="N79" s="25"/>
    </row>
    <row r="80" spans="1:14" s="7" customFormat="1" ht="35.25" customHeight="1">
      <c r="B80" s="55"/>
      <c r="C80" s="50" t="s">
        <v>40</v>
      </c>
      <c r="D80" s="25">
        <v>2026190</v>
      </c>
      <c r="E80" s="25">
        <f t="shared" si="12"/>
        <v>0</v>
      </c>
      <c r="F80" s="25"/>
      <c r="G80" s="25"/>
      <c r="H80" s="25"/>
      <c r="I80" s="28"/>
      <c r="J80" s="89"/>
      <c r="K80" s="39">
        <f t="shared" si="13"/>
        <v>374166</v>
      </c>
      <c r="L80" s="43">
        <v>374166</v>
      </c>
      <c r="M80" s="44"/>
      <c r="N80" s="25"/>
    </row>
    <row r="81" spans="1:15" ht="58.5" customHeight="1">
      <c r="A81" s="2">
        <v>2111</v>
      </c>
      <c r="B81" s="54">
        <v>2111</v>
      </c>
      <c r="C81" s="49" t="s">
        <v>6</v>
      </c>
      <c r="D81" s="22">
        <v>1289048</v>
      </c>
      <c r="E81" s="22">
        <f t="shared" si="12"/>
        <v>3601862</v>
      </c>
      <c r="F81" s="22">
        <f>F82+F83+F84</f>
        <v>2935362</v>
      </c>
      <c r="G81" s="22">
        <f>G82+G83+G84</f>
        <v>666500</v>
      </c>
      <c r="H81" s="22"/>
      <c r="I81" s="141"/>
      <c r="J81" s="142"/>
      <c r="K81" s="37">
        <f t="shared" si="13"/>
        <v>1580812</v>
      </c>
      <c r="L81" s="41">
        <f>L82+L83+L84</f>
        <v>1580812</v>
      </c>
      <c r="M81" s="82">
        <f>M82+M83</f>
        <v>0</v>
      </c>
      <c r="N81" s="22"/>
    </row>
    <row r="82" spans="1:15" s="7" customFormat="1" ht="39" customHeight="1">
      <c r="B82" s="55"/>
      <c r="C82" s="50" t="s">
        <v>38</v>
      </c>
      <c r="D82" s="25">
        <v>683506</v>
      </c>
      <c r="E82" s="25">
        <f t="shared" si="12"/>
        <v>741550</v>
      </c>
      <c r="F82" s="25">
        <v>741550</v>
      </c>
      <c r="G82" s="25"/>
      <c r="H82" s="25"/>
      <c r="I82" s="28"/>
      <c r="J82" s="89"/>
      <c r="K82" s="39">
        <f t="shared" si="13"/>
        <v>734300</v>
      </c>
      <c r="L82" s="43">
        <v>734300</v>
      </c>
      <c r="M82" s="87"/>
      <c r="N82" s="25"/>
    </row>
    <row r="83" spans="1:15" s="7" customFormat="1" ht="41.25" customHeight="1">
      <c r="B83" s="55"/>
      <c r="C83" s="50" t="s">
        <v>40</v>
      </c>
      <c r="D83" s="25">
        <v>497560</v>
      </c>
      <c r="E83" s="25">
        <f t="shared" si="12"/>
        <v>2829500</v>
      </c>
      <c r="F83" s="25">
        <v>2163000</v>
      </c>
      <c r="G83" s="25">
        <v>666500</v>
      </c>
      <c r="H83" s="25"/>
      <c r="I83" s="28"/>
      <c r="J83" s="89"/>
      <c r="K83" s="39">
        <f t="shared" si="13"/>
        <v>815700</v>
      </c>
      <c r="L83" s="43">
        <v>815700</v>
      </c>
      <c r="M83" s="87"/>
      <c r="N83" s="25"/>
    </row>
    <row r="84" spans="1:15" s="7" customFormat="1" ht="41.25" customHeight="1">
      <c r="B84" s="55"/>
      <c r="C84" s="50" t="s">
        <v>114</v>
      </c>
      <c r="D84" s="25">
        <v>30800</v>
      </c>
      <c r="E84" s="25">
        <f t="shared" si="12"/>
        <v>30812</v>
      </c>
      <c r="F84" s="25">
        <v>30812</v>
      </c>
      <c r="G84" s="25"/>
      <c r="H84" s="25"/>
      <c r="I84" s="28"/>
      <c r="J84" s="89"/>
      <c r="K84" s="39">
        <f t="shared" si="13"/>
        <v>30812</v>
      </c>
      <c r="L84" s="43">
        <v>30812</v>
      </c>
      <c r="M84" s="87"/>
      <c r="N84" s="25"/>
    </row>
    <row r="85" spans="1:15" s="38" customFormat="1" ht="97.5" customHeight="1">
      <c r="B85" s="54">
        <v>2142</v>
      </c>
      <c r="C85" s="49" t="s">
        <v>95</v>
      </c>
      <c r="D85" s="22">
        <f>D87+D86</f>
        <v>162000</v>
      </c>
      <c r="E85" s="22">
        <f>F85+G85+H85</f>
        <v>297516</v>
      </c>
      <c r="F85" s="22">
        <f>F86+F87</f>
        <v>297516</v>
      </c>
      <c r="G85" s="22">
        <f>G86+G87</f>
        <v>0</v>
      </c>
      <c r="H85" s="22"/>
      <c r="I85" s="26"/>
      <c r="J85" s="91"/>
      <c r="K85" s="37">
        <f>L85+M85+N85</f>
        <v>0</v>
      </c>
      <c r="L85" s="92">
        <f>L86+L87</f>
        <v>0</v>
      </c>
      <c r="M85" s="92">
        <f>M86+M87</f>
        <v>0</v>
      </c>
      <c r="N85" s="92">
        <f>N86+N87</f>
        <v>0</v>
      </c>
    </row>
    <row r="86" spans="1:15" s="7" customFormat="1" ht="41.25" customHeight="1">
      <c r="B86" s="55"/>
      <c r="C86" s="50" t="s">
        <v>40</v>
      </c>
      <c r="D86" s="25">
        <v>150000</v>
      </c>
      <c r="E86" s="25">
        <f>F86+G86+H86</f>
        <v>284784</v>
      </c>
      <c r="F86" s="25">
        <v>284784</v>
      </c>
      <c r="G86" s="25"/>
      <c r="H86" s="25"/>
      <c r="I86" s="28"/>
      <c r="J86" s="89"/>
      <c r="K86" s="39">
        <f>L86+M86+N86</f>
        <v>0</v>
      </c>
      <c r="L86" s="43"/>
      <c r="M86" s="87"/>
      <c r="N86" s="25"/>
    </row>
    <row r="87" spans="1:15" s="7" customFormat="1" ht="62.25" customHeight="1">
      <c r="B87" s="55"/>
      <c r="C87" s="50" t="s">
        <v>106</v>
      </c>
      <c r="D87" s="25">
        <v>12000</v>
      </c>
      <c r="E87" s="25">
        <f>F87+G87+H87</f>
        <v>12732</v>
      </c>
      <c r="F87" s="25">
        <v>12732</v>
      </c>
      <c r="G87" s="25"/>
      <c r="H87" s="25"/>
      <c r="I87" s="28"/>
      <c r="J87" s="89"/>
      <c r="K87" s="39">
        <f>L87+M87+N87</f>
        <v>0</v>
      </c>
      <c r="L87" s="43"/>
      <c r="M87" s="44"/>
      <c r="N87" s="25"/>
      <c r="O87" s="59"/>
    </row>
    <row r="88" spans="1:15" ht="108">
      <c r="A88" s="2">
        <v>2144</v>
      </c>
      <c r="B88" s="54">
        <v>2144</v>
      </c>
      <c r="C88" s="49" t="s">
        <v>94</v>
      </c>
      <c r="D88" s="22">
        <v>688000</v>
      </c>
      <c r="E88" s="22"/>
      <c r="F88" s="22"/>
      <c r="G88" s="22"/>
      <c r="H88" s="22"/>
      <c r="I88" s="26"/>
      <c r="J88" s="81"/>
      <c r="K88" s="37">
        <f t="shared" si="13"/>
        <v>134500</v>
      </c>
      <c r="L88" s="41">
        <f>L89</f>
        <v>134500</v>
      </c>
      <c r="M88" s="41">
        <f>M89</f>
        <v>0</v>
      </c>
      <c r="N88" s="41">
        <f>N89</f>
        <v>0</v>
      </c>
      <c r="O88" s="60"/>
    </row>
    <row r="89" spans="1:15" s="7" customFormat="1" ht="54">
      <c r="B89" s="55"/>
      <c r="C89" s="50" t="s">
        <v>39</v>
      </c>
      <c r="D89" s="25">
        <v>640800</v>
      </c>
      <c r="E89" s="25"/>
      <c r="F89" s="25"/>
      <c r="G89" s="25"/>
      <c r="H89" s="25"/>
      <c r="I89" s="84"/>
      <c r="J89" s="85"/>
      <c r="K89" s="39">
        <f t="shared" si="13"/>
        <v>134500</v>
      </c>
      <c r="L89" s="43">
        <v>134500</v>
      </c>
      <c r="M89" s="87"/>
      <c r="N89" s="25"/>
      <c r="O89" s="59"/>
    </row>
    <row r="90" spans="1:15" ht="69" customHeight="1">
      <c r="B90" s="54">
        <v>2152</v>
      </c>
      <c r="C90" s="51" t="s">
        <v>96</v>
      </c>
      <c r="D90" s="22">
        <v>199000</v>
      </c>
      <c r="E90" s="22">
        <v>1104135</v>
      </c>
      <c r="F90" s="22">
        <v>1094085</v>
      </c>
      <c r="G90" s="22"/>
      <c r="H90" s="22"/>
      <c r="I90" s="80"/>
      <c r="J90" s="81"/>
      <c r="K90" s="37">
        <f>L90+M90+N90</f>
        <v>199000</v>
      </c>
      <c r="L90" s="41">
        <v>199000</v>
      </c>
      <c r="M90" s="93"/>
      <c r="N90" s="22"/>
      <c r="O90" s="61"/>
    </row>
    <row r="91" spans="1:15" ht="60">
      <c r="B91" s="132"/>
      <c r="C91" s="133" t="s">
        <v>9</v>
      </c>
      <c r="D91" s="134">
        <f>D92+D100+D103+D106+D107+D108+D109+D110+D111+D112+D113+D114+D115+D116+D117+D118+D119</f>
        <v>131007152</v>
      </c>
      <c r="E91" s="134">
        <f>E92+E100+E103+E106+E107+E108+E109+E110+E111+E112+E113+E114+E115+E116+E117+E118+E119</f>
        <v>158733848</v>
      </c>
      <c r="F91" s="134">
        <f t="shared" ref="F91:N91" si="14">F92+F100+F103+F106+F107+F108+F109+F110+F111+F112+F113+F114+F115+F116+F117+F118+F119</f>
        <v>157936923</v>
      </c>
      <c r="G91" s="134">
        <f t="shared" si="14"/>
        <v>772025</v>
      </c>
      <c r="H91" s="134">
        <f t="shared" si="14"/>
        <v>24900</v>
      </c>
      <c r="I91" s="134">
        <f t="shared" si="14"/>
        <v>0</v>
      </c>
      <c r="J91" s="134">
        <f t="shared" si="14"/>
        <v>0</v>
      </c>
      <c r="K91" s="134">
        <f t="shared" si="14"/>
        <v>146584834</v>
      </c>
      <c r="L91" s="134">
        <f t="shared" si="14"/>
        <v>146279934</v>
      </c>
      <c r="M91" s="134">
        <f t="shared" si="14"/>
        <v>280000</v>
      </c>
      <c r="N91" s="134">
        <f t="shared" si="14"/>
        <v>24900</v>
      </c>
      <c r="O91" s="5"/>
    </row>
    <row r="92" spans="1:15" ht="81">
      <c r="B92" s="54">
        <v>1020</v>
      </c>
      <c r="C92" s="49" t="s">
        <v>43</v>
      </c>
      <c r="D92" s="22">
        <f>D93+D94+D95+D96+D97+D98+D99</f>
        <v>120152057</v>
      </c>
      <c r="E92" s="22">
        <f>E93+E94+E95+E96+E97+E98+E99</f>
        <v>143153556</v>
      </c>
      <c r="F92" s="22">
        <f>F93+F94+F95+F96+F97+F98+F99</f>
        <v>142871656</v>
      </c>
      <c r="G92" s="22">
        <f t="shared" ref="G92:N92" si="15">G93+G94+G95+G96+G97+G98+G99</f>
        <v>280000</v>
      </c>
      <c r="H92" s="22">
        <f t="shared" si="15"/>
        <v>1900</v>
      </c>
      <c r="I92" s="22">
        <f t="shared" si="15"/>
        <v>0</v>
      </c>
      <c r="J92" s="22">
        <f t="shared" si="15"/>
        <v>0</v>
      </c>
      <c r="K92" s="22">
        <f t="shared" si="15"/>
        <v>134739193</v>
      </c>
      <c r="L92" s="22">
        <f t="shared" si="15"/>
        <v>134457293</v>
      </c>
      <c r="M92" s="22">
        <f t="shared" si="15"/>
        <v>280000</v>
      </c>
      <c r="N92" s="22">
        <f t="shared" si="15"/>
        <v>1900</v>
      </c>
      <c r="O92" s="5"/>
    </row>
    <row r="93" spans="1:15" s="7" customFormat="1">
      <c r="B93" s="55"/>
      <c r="C93" s="50" t="s">
        <v>28</v>
      </c>
      <c r="D93" s="25">
        <v>11896774</v>
      </c>
      <c r="E93" s="25">
        <f>F93+G93+H93</f>
        <v>3898700</v>
      </c>
      <c r="F93" s="25">
        <v>3898700</v>
      </c>
      <c r="G93" s="25"/>
      <c r="H93" s="25"/>
      <c r="I93" s="86"/>
      <c r="J93" s="47"/>
      <c r="K93" s="39">
        <f t="shared" ref="K93:K119" si="16">L93+M93+N93</f>
        <v>3898700</v>
      </c>
      <c r="L93" s="43">
        <v>3898700</v>
      </c>
      <c r="M93" s="87"/>
      <c r="N93" s="25"/>
    </row>
    <row r="94" spans="1:15" s="7" customFormat="1" ht="216">
      <c r="B94" s="88" t="s">
        <v>132</v>
      </c>
      <c r="C94" s="50" t="s">
        <v>26</v>
      </c>
      <c r="D94" s="25">
        <v>705000</v>
      </c>
      <c r="E94" s="25">
        <f t="shared" ref="E94:E118" si="17">F94+G94+H94</f>
        <v>808500</v>
      </c>
      <c r="F94" s="25">
        <v>528500</v>
      </c>
      <c r="G94" s="25">
        <v>280000</v>
      </c>
      <c r="H94" s="25"/>
      <c r="I94" s="86"/>
      <c r="J94" s="47"/>
      <c r="K94" s="39">
        <f t="shared" si="16"/>
        <v>808500</v>
      </c>
      <c r="L94" s="43">
        <v>528500</v>
      </c>
      <c r="M94" s="87">
        <v>280000</v>
      </c>
      <c r="N94" s="25"/>
    </row>
    <row r="95" spans="1:15" s="7" customFormat="1" ht="37.5" customHeight="1">
      <c r="B95" s="55"/>
      <c r="C95" s="50" t="s">
        <v>24</v>
      </c>
      <c r="D95" s="25">
        <v>95334100</v>
      </c>
      <c r="E95" s="25">
        <f t="shared" si="17"/>
        <v>107236300</v>
      </c>
      <c r="F95" s="25">
        <v>107236300</v>
      </c>
      <c r="G95" s="25"/>
      <c r="H95" s="25"/>
      <c r="I95" s="86"/>
      <c r="J95" s="47"/>
      <c r="K95" s="39">
        <f t="shared" si="16"/>
        <v>107236300</v>
      </c>
      <c r="L95" s="43">
        <v>107236300</v>
      </c>
      <c r="M95" s="87"/>
      <c r="N95" s="25"/>
    </row>
    <row r="96" spans="1:15" s="7" customFormat="1" ht="48" customHeight="1">
      <c r="B96" s="55"/>
      <c r="C96" s="50" t="s">
        <v>124</v>
      </c>
      <c r="D96" s="25">
        <v>27000</v>
      </c>
      <c r="E96" s="25">
        <f t="shared" si="17"/>
        <v>0</v>
      </c>
      <c r="F96" s="25"/>
      <c r="G96" s="25"/>
      <c r="H96" s="25"/>
      <c r="I96" s="86"/>
      <c r="J96" s="47"/>
      <c r="K96" s="39"/>
      <c r="L96" s="43"/>
      <c r="M96" s="87"/>
      <c r="N96" s="25"/>
    </row>
    <row r="97" spans="2:16" s="7" customFormat="1" ht="48" customHeight="1">
      <c r="B97" s="55"/>
      <c r="C97" s="50" t="s">
        <v>123</v>
      </c>
      <c r="D97" s="25">
        <v>432952</v>
      </c>
      <c r="E97" s="25">
        <f t="shared" si="17"/>
        <v>0</v>
      </c>
      <c r="F97" s="25"/>
      <c r="G97" s="25"/>
      <c r="H97" s="25"/>
      <c r="I97" s="86"/>
      <c r="J97" s="47"/>
      <c r="K97" s="39"/>
      <c r="L97" s="43"/>
      <c r="M97" s="87"/>
      <c r="N97" s="25"/>
    </row>
    <row r="98" spans="2:16" s="7" customFormat="1" ht="41.25" customHeight="1">
      <c r="B98" s="55"/>
      <c r="C98" s="50" t="s">
        <v>40</v>
      </c>
      <c r="D98" s="25">
        <v>11489668</v>
      </c>
      <c r="E98" s="25">
        <f t="shared" si="17"/>
        <v>31045320</v>
      </c>
      <c r="F98" s="25">
        <v>31043420</v>
      </c>
      <c r="G98" s="25"/>
      <c r="H98" s="25">
        <v>1900</v>
      </c>
      <c r="I98" s="86"/>
      <c r="J98" s="47"/>
      <c r="K98" s="39">
        <f t="shared" si="16"/>
        <v>22630957</v>
      </c>
      <c r="L98" s="43">
        <v>22629057</v>
      </c>
      <c r="M98" s="87"/>
      <c r="N98" s="25">
        <v>1900</v>
      </c>
    </row>
    <row r="99" spans="2:16" s="7" customFormat="1" ht="41.25" customHeight="1">
      <c r="B99" s="55"/>
      <c r="C99" s="50" t="s">
        <v>125</v>
      </c>
      <c r="D99" s="25">
        <v>266563</v>
      </c>
      <c r="E99" s="25">
        <f t="shared" si="17"/>
        <v>164736</v>
      </c>
      <c r="F99" s="25">
        <v>164736</v>
      </c>
      <c r="G99" s="25"/>
      <c r="H99" s="25"/>
      <c r="I99" s="86"/>
      <c r="J99" s="47"/>
      <c r="K99" s="39">
        <f>L99+M99+N99</f>
        <v>164736</v>
      </c>
      <c r="L99" s="43">
        <v>164736</v>
      </c>
      <c r="M99" s="87"/>
      <c r="N99" s="25"/>
    </row>
    <row r="100" spans="2:16" ht="81">
      <c r="B100" s="54">
        <v>1170</v>
      </c>
      <c r="C100" s="51" t="s">
        <v>97</v>
      </c>
      <c r="D100" s="22">
        <v>1105255</v>
      </c>
      <c r="E100" s="22">
        <f t="shared" si="17"/>
        <v>2073270</v>
      </c>
      <c r="F100" s="22">
        <f>F101+F102</f>
        <v>2073270</v>
      </c>
      <c r="G100" s="22">
        <f>G101+G102</f>
        <v>0</v>
      </c>
      <c r="H100" s="22">
        <f>H101+H102</f>
        <v>0</v>
      </c>
      <c r="I100" s="22">
        <f>I101+I102</f>
        <v>0</v>
      </c>
      <c r="J100" s="22">
        <f>J101+J102</f>
        <v>0</v>
      </c>
      <c r="K100" s="37">
        <f t="shared" si="16"/>
        <v>1355050</v>
      </c>
      <c r="L100" s="22">
        <f>L101+L102</f>
        <v>1355050</v>
      </c>
      <c r="M100" s="22">
        <f>M101+M102</f>
        <v>0</v>
      </c>
      <c r="N100" s="22">
        <f>N101+N102</f>
        <v>0</v>
      </c>
    </row>
    <row r="101" spans="2:16" s="7" customFormat="1" ht="81">
      <c r="B101" s="88">
        <v>41051000</v>
      </c>
      <c r="C101" s="50" t="s">
        <v>74</v>
      </c>
      <c r="D101" s="25">
        <v>1040760</v>
      </c>
      <c r="E101" s="25">
        <f t="shared" si="17"/>
        <v>1236400</v>
      </c>
      <c r="F101" s="25">
        <v>1236400</v>
      </c>
      <c r="G101" s="25"/>
      <c r="H101" s="25"/>
      <c r="I101" s="86"/>
      <c r="J101" s="47"/>
      <c r="K101" s="39">
        <f t="shared" si="16"/>
        <v>1236400</v>
      </c>
      <c r="L101" s="43">
        <v>1236400</v>
      </c>
      <c r="M101" s="87"/>
      <c r="N101" s="25"/>
    </row>
    <row r="102" spans="2:16" s="7" customFormat="1" ht="84">
      <c r="B102" s="55"/>
      <c r="C102" s="50" t="s">
        <v>133</v>
      </c>
      <c r="D102" s="25">
        <v>64495</v>
      </c>
      <c r="E102" s="25">
        <f t="shared" si="17"/>
        <v>836870</v>
      </c>
      <c r="F102" s="25">
        <v>836870</v>
      </c>
      <c r="G102" s="25"/>
      <c r="H102" s="25"/>
      <c r="I102" s="86"/>
      <c r="J102" s="47"/>
      <c r="K102" s="39">
        <f t="shared" si="16"/>
        <v>118650</v>
      </c>
      <c r="L102" s="43">
        <v>118650</v>
      </c>
      <c r="M102" s="87"/>
      <c r="N102" s="25"/>
    </row>
    <row r="103" spans="2:16" ht="135">
      <c r="B103" s="54">
        <v>1090</v>
      </c>
      <c r="C103" s="49" t="s">
        <v>44</v>
      </c>
      <c r="D103" s="22">
        <f>D104+D105</f>
        <v>1323840</v>
      </c>
      <c r="E103" s="22">
        <f>F103+G103+H103</f>
        <v>1742695</v>
      </c>
      <c r="F103" s="22">
        <f t="shared" ref="F103:N103" si="18">F104+F105</f>
        <v>1739695</v>
      </c>
      <c r="G103" s="22">
        <f t="shared" si="18"/>
        <v>0</v>
      </c>
      <c r="H103" s="22">
        <f t="shared" si="18"/>
        <v>3000</v>
      </c>
      <c r="I103" s="22">
        <f t="shared" si="18"/>
        <v>0</v>
      </c>
      <c r="J103" s="22">
        <f t="shared" si="18"/>
        <v>0</v>
      </c>
      <c r="K103" s="22">
        <f t="shared" si="18"/>
        <v>1603695</v>
      </c>
      <c r="L103" s="22">
        <f t="shared" si="18"/>
        <v>1600695</v>
      </c>
      <c r="M103" s="22">
        <f t="shared" si="18"/>
        <v>0</v>
      </c>
      <c r="N103" s="22">
        <f t="shared" si="18"/>
        <v>3000</v>
      </c>
    </row>
    <row r="104" spans="2:16" ht="54">
      <c r="B104" s="54"/>
      <c r="C104" s="49" t="s">
        <v>122</v>
      </c>
      <c r="D104" s="22">
        <v>10000</v>
      </c>
      <c r="E104" s="22">
        <f>F104+G104+H104</f>
        <v>0</v>
      </c>
      <c r="F104" s="22"/>
      <c r="G104" s="22"/>
      <c r="H104" s="22"/>
      <c r="I104" s="27"/>
      <c r="J104" s="45"/>
      <c r="K104" s="37">
        <f>L104+M104+N104</f>
        <v>0</v>
      </c>
      <c r="L104" s="58"/>
      <c r="M104" s="93"/>
      <c r="N104" s="22"/>
    </row>
    <row r="105" spans="2:16">
      <c r="B105" s="54"/>
      <c r="C105" s="49" t="s">
        <v>126</v>
      </c>
      <c r="D105" s="22">
        <v>1313840</v>
      </c>
      <c r="E105" s="22">
        <f>F105+G105+H105</f>
        <v>1742695</v>
      </c>
      <c r="F105" s="22">
        <v>1739695</v>
      </c>
      <c r="G105" s="22"/>
      <c r="H105" s="22">
        <v>3000</v>
      </c>
      <c r="I105" s="27"/>
      <c r="J105" s="45"/>
      <c r="K105" s="37">
        <f>L105+M105+N105</f>
        <v>1603695</v>
      </c>
      <c r="L105" s="58">
        <v>1600695</v>
      </c>
      <c r="M105" s="93"/>
      <c r="N105" s="22">
        <v>3000</v>
      </c>
    </row>
    <row r="106" spans="2:16" ht="135">
      <c r="B106" s="54">
        <v>1150</v>
      </c>
      <c r="C106" s="49" t="s">
        <v>45</v>
      </c>
      <c r="D106" s="22">
        <v>626008</v>
      </c>
      <c r="E106" s="22">
        <f t="shared" si="17"/>
        <v>601901</v>
      </c>
      <c r="F106" s="22">
        <v>601901</v>
      </c>
      <c r="G106" s="22"/>
      <c r="H106" s="22"/>
      <c r="I106" s="27"/>
      <c r="J106" s="45"/>
      <c r="K106" s="37">
        <f t="shared" si="16"/>
        <v>570000</v>
      </c>
      <c r="L106" s="41">
        <v>570000</v>
      </c>
      <c r="M106" s="93"/>
      <c r="N106" s="22"/>
      <c r="O106" s="5"/>
    </row>
    <row r="107" spans="2:16" ht="81">
      <c r="B107" s="54">
        <v>1161</v>
      </c>
      <c r="C107" s="49" t="s">
        <v>46</v>
      </c>
      <c r="D107" s="22">
        <v>2434199</v>
      </c>
      <c r="E107" s="22">
        <f t="shared" si="17"/>
        <v>3674031</v>
      </c>
      <c r="F107" s="22">
        <v>3674031</v>
      </c>
      <c r="G107" s="22"/>
      <c r="H107" s="22"/>
      <c r="I107" s="27"/>
      <c r="J107" s="45"/>
      <c r="K107" s="37">
        <f t="shared" si="16"/>
        <v>2700500</v>
      </c>
      <c r="L107" s="41">
        <v>2700500</v>
      </c>
      <c r="M107" s="93"/>
      <c r="N107" s="22"/>
      <c r="O107" s="5"/>
      <c r="P107" s="2">
        <v>4403507</v>
      </c>
    </row>
    <row r="108" spans="2:16" ht="108">
      <c r="B108" s="54">
        <v>1161</v>
      </c>
      <c r="C108" s="49" t="s">
        <v>47</v>
      </c>
      <c r="D108" s="22">
        <v>315423</v>
      </c>
      <c r="E108" s="22">
        <f t="shared" si="17"/>
        <v>868936</v>
      </c>
      <c r="F108" s="22">
        <v>376911</v>
      </c>
      <c r="G108" s="22">
        <v>492025</v>
      </c>
      <c r="H108" s="22"/>
      <c r="I108" s="27"/>
      <c r="J108" s="45"/>
      <c r="K108" s="37">
        <f t="shared" si="16"/>
        <v>356911</v>
      </c>
      <c r="L108" s="41">
        <v>356911</v>
      </c>
      <c r="M108" s="93"/>
      <c r="N108" s="22"/>
      <c r="O108" s="5"/>
    </row>
    <row r="109" spans="2:16" ht="54">
      <c r="B109" s="54">
        <v>1161</v>
      </c>
      <c r="C109" s="49" t="s">
        <v>48</v>
      </c>
      <c r="D109" s="22">
        <v>1992385</v>
      </c>
      <c r="E109" s="22">
        <f t="shared" si="17"/>
        <v>2718445</v>
      </c>
      <c r="F109" s="22">
        <v>2698445</v>
      </c>
      <c r="G109" s="22"/>
      <c r="H109" s="22">
        <v>20000</v>
      </c>
      <c r="I109" s="27"/>
      <c r="J109" s="45"/>
      <c r="K109" s="37">
        <f t="shared" si="16"/>
        <v>2168445</v>
      </c>
      <c r="L109" s="41">
        <v>2148445</v>
      </c>
      <c r="M109" s="93"/>
      <c r="N109" s="22">
        <v>20000</v>
      </c>
    </row>
    <row r="110" spans="2:16" ht="54">
      <c r="B110" s="54"/>
      <c r="C110" s="51" t="s">
        <v>105</v>
      </c>
      <c r="D110" s="22"/>
      <c r="E110" s="22">
        <f t="shared" si="17"/>
        <v>0</v>
      </c>
      <c r="F110" s="22"/>
      <c r="G110" s="22"/>
      <c r="H110" s="22"/>
      <c r="I110" s="27"/>
      <c r="J110" s="45"/>
      <c r="K110" s="37"/>
      <c r="L110" s="41"/>
      <c r="M110" s="93"/>
      <c r="N110" s="22"/>
    </row>
    <row r="111" spans="2:16" ht="162">
      <c r="B111" s="54">
        <v>1162</v>
      </c>
      <c r="C111" s="51" t="s">
        <v>49</v>
      </c>
      <c r="D111" s="22">
        <v>25340</v>
      </c>
      <c r="E111" s="22">
        <f t="shared" si="17"/>
        <v>25340</v>
      </c>
      <c r="F111" s="22">
        <v>25340</v>
      </c>
      <c r="G111" s="22"/>
      <c r="H111" s="22"/>
      <c r="I111" s="27"/>
      <c r="J111" s="45"/>
      <c r="K111" s="37">
        <f t="shared" si="16"/>
        <v>25340</v>
      </c>
      <c r="L111" s="41">
        <v>25340</v>
      </c>
      <c r="M111" s="93"/>
      <c r="N111" s="22"/>
    </row>
    <row r="112" spans="2:16" ht="54">
      <c r="B112" s="54">
        <v>3140</v>
      </c>
      <c r="C112" s="51" t="s">
        <v>50</v>
      </c>
      <c r="D112" s="22">
        <v>182000</v>
      </c>
      <c r="E112" s="22">
        <f t="shared" si="17"/>
        <v>199000</v>
      </c>
      <c r="F112" s="22">
        <v>199000</v>
      </c>
      <c r="G112" s="22"/>
      <c r="H112" s="22"/>
      <c r="I112" s="27"/>
      <c r="J112" s="45"/>
      <c r="K112" s="37">
        <f t="shared" si="16"/>
        <v>199000</v>
      </c>
      <c r="L112" s="82">
        <v>199000</v>
      </c>
      <c r="M112" s="93"/>
      <c r="N112" s="22"/>
    </row>
    <row r="113" spans="2:15" ht="54">
      <c r="B113" s="54">
        <v>160</v>
      </c>
      <c r="C113" s="51" t="s">
        <v>51</v>
      </c>
      <c r="D113" s="22">
        <v>756184</v>
      </c>
      <c r="E113" s="22">
        <f t="shared" si="17"/>
        <v>1305974</v>
      </c>
      <c r="F113" s="22">
        <v>1305974</v>
      </c>
      <c r="G113" s="22"/>
      <c r="H113" s="22"/>
      <c r="I113" s="27"/>
      <c r="J113" s="45"/>
      <c r="K113" s="37">
        <f t="shared" si="16"/>
        <v>800000</v>
      </c>
      <c r="L113" s="22">
        <v>800000</v>
      </c>
      <c r="M113" s="93"/>
      <c r="N113" s="22"/>
    </row>
    <row r="114" spans="2:15" ht="120">
      <c r="B114" s="54">
        <v>5011</v>
      </c>
      <c r="C114" s="94" t="s">
        <v>118</v>
      </c>
      <c r="D114" s="95">
        <v>36200</v>
      </c>
      <c r="E114" s="22">
        <f t="shared" si="17"/>
        <v>39000</v>
      </c>
      <c r="F114" s="22">
        <v>39000</v>
      </c>
      <c r="G114" s="22"/>
      <c r="H114" s="22"/>
      <c r="I114" s="27"/>
      <c r="J114" s="45"/>
      <c r="K114" s="37">
        <f t="shared" si="16"/>
        <v>39000</v>
      </c>
      <c r="L114" s="22">
        <v>39000</v>
      </c>
      <c r="M114" s="93"/>
      <c r="N114" s="22"/>
      <c r="O114" s="5"/>
    </row>
    <row r="115" spans="2:15" ht="150">
      <c r="B115" s="54">
        <v>5011</v>
      </c>
      <c r="C115" s="94" t="s">
        <v>119</v>
      </c>
      <c r="D115" s="95">
        <v>66000</v>
      </c>
      <c r="E115" s="22">
        <f t="shared" si="17"/>
        <v>70000</v>
      </c>
      <c r="F115" s="22">
        <v>70000</v>
      </c>
      <c r="G115" s="22"/>
      <c r="H115" s="22"/>
      <c r="I115" s="27"/>
      <c r="J115" s="45"/>
      <c r="K115" s="37">
        <f t="shared" si="16"/>
        <v>70000</v>
      </c>
      <c r="L115" s="22">
        <v>70000</v>
      </c>
      <c r="M115" s="93"/>
      <c r="N115" s="22"/>
      <c r="O115" s="5"/>
    </row>
    <row r="116" spans="2:15" ht="135">
      <c r="B116" s="54">
        <v>5031</v>
      </c>
      <c r="C116" s="51" t="s">
        <v>120</v>
      </c>
      <c r="D116" s="22">
        <v>933100</v>
      </c>
      <c r="E116" s="22">
        <v>1181000</v>
      </c>
      <c r="F116" s="22">
        <v>1181000</v>
      </c>
      <c r="G116" s="22"/>
      <c r="H116" s="22"/>
      <c r="I116" s="141"/>
      <c r="J116" s="142"/>
      <c r="K116" s="37">
        <f t="shared" si="16"/>
        <v>1089000</v>
      </c>
      <c r="L116" s="22">
        <v>1089000</v>
      </c>
      <c r="M116" s="93"/>
      <c r="N116" s="22"/>
    </row>
    <row r="117" spans="2:15" ht="135">
      <c r="B117" s="54">
        <v>5031</v>
      </c>
      <c r="C117" s="51" t="s">
        <v>121</v>
      </c>
      <c r="D117" s="22">
        <v>649507</v>
      </c>
      <c r="E117" s="22">
        <f t="shared" si="17"/>
        <v>758700</v>
      </c>
      <c r="F117" s="22">
        <v>758700</v>
      </c>
      <c r="G117" s="22"/>
      <c r="H117" s="22"/>
      <c r="I117" s="26"/>
      <c r="J117" s="91"/>
      <c r="K117" s="37">
        <f t="shared" si="16"/>
        <v>758700</v>
      </c>
      <c r="L117" s="22">
        <v>758700</v>
      </c>
      <c r="M117" s="93"/>
      <c r="N117" s="22"/>
    </row>
    <row r="118" spans="2:15" ht="189">
      <c r="B118" s="54">
        <v>5062</v>
      </c>
      <c r="C118" s="119" t="s">
        <v>75</v>
      </c>
      <c r="D118" s="22">
        <v>99800</v>
      </c>
      <c r="E118" s="22">
        <f t="shared" si="17"/>
        <v>0</v>
      </c>
      <c r="F118" s="22"/>
      <c r="G118" s="22"/>
      <c r="H118" s="22"/>
      <c r="I118" s="26"/>
      <c r="J118" s="91"/>
      <c r="K118" s="37">
        <f t="shared" si="16"/>
        <v>0</v>
      </c>
      <c r="L118" s="82"/>
      <c r="M118" s="93"/>
      <c r="N118" s="22"/>
    </row>
    <row r="119" spans="2:15" ht="189">
      <c r="B119" s="54">
        <v>5053</v>
      </c>
      <c r="C119" s="51" t="s">
        <v>98</v>
      </c>
      <c r="D119" s="22">
        <v>309854</v>
      </c>
      <c r="E119" s="22">
        <v>322000</v>
      </c>
      <c r="F119" s="22">
        <v>322000</v>
      </c>
      <c r="G119" s="22"/>
      <c r="H119" s="22"/>
      <c r="I119" s="26"/>
      <c r="J119" s="91"/>
      <c r="K119" s="37">
        <f t="shared" si="16"/>
        <v>110000</v>
      </c>
      <c r="L119" s="82">
        <v>110000</v>
      </c>
      <c r="M119" s="93"/>
      <c r="N119" s="22"/>
    </row>
    <row r="120" spans="2:15" ht="30">
      <c r="B120" s="132"/>
      <c r="C120" s="133" t="s">
        <v>5</v>
      </c>
      <c r="D120" s="135">
        <f>D121+D122+D123+D124+D127+D128+D129</f>
        <v>10893910</v>
      </c>
      <c r="E120" s="135">
        <f>E121+E122+E123+E124+E127+E128+E129</f>
        <v>13678062</v>
      </c>
      <c r="F120" s="135">
        <f t="shared" ref="F120:N120" si="19">F121+F122+F123+F124+F127+F128+F129</f>
        <v>13582262</v>
      </c>
      <c r="G120" s="135">
        <f t="shared" si="19"/>
        <v>0</v>
      </c>
      <c r="H120" s="135">
        <f t="shared" si="19"/>
        <v>95800</v>
      </c>
      <c r="I120" s="135">
        <f t="shared" si="19"/>
        <v>0</v>
      </c>
      <c r="J120" s="135">
        <f t="shared" si="19"/>
        <v>0</v>
      </c>
      <c r="K120" s="135">
        <f t="shared" si="19"/>
        <v>12343563</v>
      </c>
      <c r="L120" s="135">
        <f t="shared" si="19"/>
        <v>12247763</v>
      </c>
      <c r="M120" s="135">
        <f t="shared" si="19"/>
        <v>0</v>
      </c>
      <c r="N120" s="135">
        <f t="shared" si="19"/>
        <v>95800</v>
      </c>
    </row>
    <row r="121" spans="2:15" ht="54">
      <c r="B121" s="54">
        <v>4030</v>
      </c>
      <c r="C121" s="51" t="s">
        <v>99</v>
      </c>
      <c r="D121" s="22">
        <v>2375169</v>
      </c>
      <c r="E121" s="22">
        <f>F121+G121+H121</f>
        <v>2958874</v>
      </c>
      <c r="F121" s="22">
        <v>2957074</v>
      </c>
      <c r="G121" s="22"/>
      <c r="H121" s="22">
        <v>1800</v>
      </c>
      <c r="I121" s="27"/>
      <c r="J121" s="45"/>
      <c r="K121" s="37">
        <f>L121:L122+M121+N121</f>
        <v>2496800</v>
      </c>
      <c r="L121" s="22">
        <v>2495000</v>
      </c>
      <c r="M121" s="93"/>
      <c r="N121" s="22">
        <v>1800</v>
      </c>
    </row>
    <row r="122" spans="2:15" ht="54">
      <c r="B122" s="54">
        <v>4040</v>
      </c>
      <c r="C122" s="49" t="s">
        <v>100</v>
      </c>
      <c r="D122" s="22">
        <v>230190</v>
      </c>
      <c r="E122" s="22">
        <f t="shared" ref="E122:E129" si="20">F122+G122+H122</f>
        <v>310534</v>
      </c>
      <c r="F122" s="22">
        <v>306534</v>
      </c>
      <c r="G122" s="22"/>
      <c r="H122" s="22">
        <v>4000</v>
      </c>
      <c r="I122" s="27"/>
      <c r="J122" s="45"/>
      <c r="K122" s="37">
        <f t="shared" ref="K122:K128" si="21">L122:L123+M122+N122</f>
        <v>294000</v>
      </c>
      <c r="L122" s="22">
        <v>290000</v>
      </c>
      <c r="M122" s="93"/>
      <c r="N122" s="22">
        <v>4000</v>
      </c>
    </row>
    <row r="123" spans="2:15" ht="135">
      <c r="B123" s="54">
        <v>4060</v>
      </c>
      <c r="C123" s="51" t="s">
        <v>101</v>
      </c>
      <c r="D123" s="22">
        <v>4816957</v>
      </c>
      <c r="E123" s="22">
        <f t="shared" si="20"/>
        <v>5996817</v>
      </c>
      <c r="F123" s="22">
        <v>5939817</v>
      </c>
      <c r="G123" s="22"/>
      <c r="H123" s="22">
        <v>57000</v>
      </c>
      <c r="I123" s="27"/>
      <c r="J123" s="45"/>
      <c r="K123" s="37">
        <f t="shared" si="21"/>
        <v>5512000</v>
      </c>
      <c r="L123" s="22">
        <v>5455000</v>
      </c>
      <c r="M123" s="93"/>
      <c r="N123" s="22">
        <v>57000</v>
      </c>
    </row>
    <row r="124" spans="2:15" ht="189">
      <c r="B124" s="54">
        <v>1100</v>
      </c>
      <c r="C124" s="120" t="s">
        <v>102</v>
      </c>
      <c r="D124" s="31">
        <f t="shared" ref="D124:N124" si="22">D125+D126</f>
        <v>2318152</v>
      </c>
      <c r="E124" s="22">
        <f t="shared" si="22"/>
        <v>3045035</v>
      </c>
      <c r="F124" s="22">
        <f t="shared" si="22"/>
        <v>3012035</v>
      </c>
      <c r="G124" s="22">
        <f t="shared" si="22"/>
        <v>0</v>
      </c>
      <c r="H124" s="22">
        <f t="shared" si="22"/>
        <v>33000</v>
      </c>
      <c r="I124" s="22">
        <f t="shared" si="22"/>
        <v>0</v>
      </c>
      <c r="J124" s="22">
        <f t="shared" si="22"/>
        <v>0</v>
      </c>
      <c r="K124" s="22">
        <f t="shared" si="22"/>
        <v>2854763</v>
      </c>
      <c r="L124" s="22">
        <f t="shared" si="22"/>
        <v>2821763</v>
      </c>
      <c r="M124" s="22">
        <f t="shared" si="22"/>
        <v>0</v>
      </c>
      <c r="N124" s="22">
        <f t="shared" si="22"/>
        <v>33000</v>
      </c>
    </row>
    <row r="125" spans="2:15" s="7" customFormat="1" ht="54">
      <c r="B125" s="55">
        <v>1100</v>
      </c>
      <c r="C125" s="50" t="s">
        <v>42</v>
      </c>
      <c r="D125" s="25">
        <v>392404</v>
      </c>
      <c r="E125" s="25">
        <f t="shared" si="20"/>
        <v>348763</v>
      </c>
      <c r="F125" s="25">
        <v>348763</v>
      </c>
      <c r="G125" s="25"/>
      <c r="H125" s="25"/>
      <c r="I125" s="28"/>
      <c r="J125" s="47"/>
      <c r="K125" s="39">
        <f>L125:L125+M125+N125</f>
        <v>321763</v>
      </c>
      <c r="L125" s="25">
        <v>321763</v>
      </c>
      <c r="M125" s="87"/>
      <c r="N125" s="25"/>
    </row>
    <row r="126" spans="2:15" s="7" customFormat="1">
      <c r="B126" s="55">
        <v>1100</v>
      </c>
      <c r="C126" s="50" t="s">
        <v>40</v>
      </c>
      <c r="D126" s="25">
        <v>1925748</v>
      </c>
      <c r="E126" s="25">
        <f>F126+G126+H126</f>
        <v>2696272</v>
      </c>
      <c r="F126" s="25">
        <v>2663272</v>
      </c>
      <c r="G126" s="25"/>
      <c r="H126" s="25">
        <v>33000</v>
      </c>
      <c r="I126" s="28"/>
      <c r="J126" s="47"/>
      <c r="K126" s="39">
        <f>L126:L128+M126+N126</f>
        <v>2533000</v>
      </c>
      <c r="L126" s="25">
        <v>2500000</v>
      </c>
      <c r="M126" s="87"/>
      <c r="N126" s="25">
        <v>33000</v>
      </c>
    </row>
    <row r="127" spans="2:15" ht="81">
      <c r="B127" s="54">
        <v>4081</v>
      </c>
      <c r="C127" s="51" t="s">
        <v>103</v>
      </c>
      <c r="D127" s="22">
        <v>582434</v>
      </c>
      <c r="E127" s="22">
        <f t="shared" si="20"/>
        <v>726180</v>
      </c>
      <c r="F127" s="22">
        <v>726180</v>
      </c>
      <c r="G127" s="22"/>
      <c r="H127" s="22"/>
      <c r="I127" s="26"/>
      <c r="J127" s="45"/>
      <c r="K127" s="37">
        <f>L127+M127+N127</f>
        <v>630000</v>
      </c>
      <c r="L127" s="22">
        <v>630000</v>
      </c>
      <c r="M127" s="93"/>
      <c r="N127" s="22"/>
    </row>
    <row r="128" spans="2:15" ht="54">
      <c r="B128" s="54">
        <v>4082</v>
      </c>
      <c r="C128" s="49" t="s">
        <v>27</v>
      </c>
      <c r="D128" s="24">
        <v>31000</v>
      </c>
      <c r="E128" s="24">
        <f t="shared" si="20"/>
        <v>6000</v>
      </c>
      <c r="F128" s="24">
        <v>6000</v>
      </c>
      <c r="G128" s="24"/>
      <c r="H128" s="24"/>
      <c r="I128" s="27"/>
      <c r="J128" s="45"/>
      <c r="K128" s="22">
        <f t="shared" si="21"/>
        <v>6000</v>
      </c>
      <c r="L128" s="62">
        <v>6000</v>
      </c>
      <c r="M128" s="121"/>
      <c r="N128" s="24"/>
    </row>
    <row r="129" spans="2:21" ht="31.5" thickBot="1">
      <c r="B129" s="54">
        <v>160</v>
      </c>
      <c r="C129" s="122" t="s">
        <v>25</v>
      </c>
      <c r="D129" s="22">
        <v>540008</v>
      </c>
      <c r="E129" s="22">
        <f t="shared" si="20"/>
        <v>634622</v>
      </c>
      <c r="F129" s="22">
        <v>634622</v>
      </c>
      <c r="G129" s="22"/>
      <c r="H129" s="22"/>
      <c r="I129" s="40"/>
      <c r="J129" s="96"/>
      <c r="K129" s="22">
        <f>L129:L129+M129+N129</f>
        <v>550000</v>
      </c>
      <c r="L129" s="58">
        <v>550000</v>
      </c>
      <c r="M129" s="123"/>
      <c r="N129" s="22"/>
    </row>
    <row r="130" spans="2:21" ht="69.75" thickBot="1">
      <c r="B130" s="132"/>
      <c r="C130" s="136" t="s">
        <v>54</v>
      </c>
      <c r="D130" s="137">
        <f t="shared" ref="D130:N130" si="23">D32+D91+D120</f>
        <v>228980046</v>
      </c>
      <c r="E130" s="137">
        <f t="shared" si="23"/>
        <v>281920059</v>
      </c>
      <c r="F130" s="137">
        <f t="shared" si="23"/>
        <v>274854984</v>
      </c>
      <c r="G130" s="137">
        <f t="shared" si="23"/>
        <v>4790325</v>
      </c>
      <c r="H130" s="137">
        <f t="shared" si="23"/>
        <v>2264700</v>
      </c>
      <c r="I130" s="137">
        <f t="shared" si="23"/>
        <v>0</v>
      </c>
      <c r="J130" s="138">
        <f t="shared" si="23"/>
        <v>1227338</v>
      </c>
      <c r="K130" s="139">
        <f t="shared" si="23"/>
        <v>263959263</v>
      </c>
      <c r="L130" s="140">
        <f t="shared" si="23"/>
        <v>250226763</v>
      </c>
      <c r="M130" s="138">
        <f t="shared" si="23"/>
        <v>10631800</v>
      </c>
      <c r="N130" s="138">
        <f t="shared" si="23"/>
        <v>3100700</v>
      </c>
      <c r="O130" s="5"/>
      <c r="P130" s="5"/>
      <c r="Q130" s="5"/>
      <c r="R130" s="5"/>
      <c r="S130" s="5"/>
      <c r="T130" s="5"/>
      <c r="U130" s="5"/>
    </row>
    <row r="131" spans="2:21" s="8" customFormat="1" ht="30">
      <c r="B131" s="98"/>
      <c r="C131" s="99" t="s">
        <v>1</v>
      </c>
      <c r="D131" s="100">
        <f>D95</f>
        <v>95334100</v>
      </c>
      <c r="E131" s="100">
        <f t="shared" ref="E131:L131" si="24">E95</f>
        <v>107236300</v>
      </c>
      <c r="F131" s="100">
        <f t="shared" si="24"/>
        <v>107236300</v>
      </c>
      <c r="G131" s="100">
        <f t="shared" si="24"/>
        <v>0</v>
      </c>
      <c r="H131" s="100">
        <f t="shared" si="24"/>
        <v>0</v>
      </c>
      <c r="I131" s="100">
        <f t="shared" si="24"/>
        <v>0</v>
      </c>
      <c r="J131" s="101">
        <f t="shared" si="24"/>
        <v>0</v>
      </c>
      <c r="K131" s="102">
        <f t="shared" si="24"/>
        <v>107236300</v>
      </c>
      <c r="L131" s="103">
        <f t="shared" si="24"/>
        <v>107236300</v>
      </c>
      <c r="M131" s="101"/>
      <c r="N131" s="25"/>
    </row>
    <row r="132" spans="2:21" s="8" customFormat="1" ht="54.75">
      <c r="B132" s="104" t="s">
        <v>130</v>
      </c>
      <c r="C132" s="105" t="s">
        <v>58</v>
      </c>
      <c r="D132" s="106">
        <f t="shared" ref="D132:N132" si="25">D41+D94</f>
        <v>728000</v>
      </c>
      <c r="E132" s="106">
        <f t="shared" si="25"/>
        <v>879800</v>
      </c>
      <c r="F132" s="106">
        <f t="shared" si="25"/>
        <v>576000</v>
      </c>
      <c r="G132" s="106">
        <f t="shared" si="25"/>
        <v>303800</v>
      </c>
      <c r="H132" s="106">
        <f t="shared" si="25"/>
        <v>0</v>
      </c>
      <c r="I132" s="106">
        <f t="shared" si="25"/>
        <v>0</v>
      </c>
      <c r="J132" s="106">
        <f t="shared" si="25"/>
        <v>0</v>
      </c>
      <c r="K132" s="106">
        <f t="shared" si="25"/>
        <v>879800</v>
      </c>
      <c r="L132" s="106">
        <f t="shared" si="25"/>
        <v>576000</v>
      </c>
      <c r="M132" s="106">
        <f t="shared" si="25"/>
        <v>303800</v>
      </c>
      <c r="N132" s="106">
        <f t="shared" si="25"/>
        <v>0</v>
      </c>
    </row>
    <row r="133" spans="2:21" s="8" customFormat="1" ht="54.75">
      <c r="B133" s="98">
        <v>1170</v>
      </c>
      <c r="C133" s="105" t="s">
        <v>63</v>
      </c>
      <c r="D133" s="106">
        <f>D101</f>
        <v>1040760</v>
      </c>
      <c r="E133" s="106">
        <f>E101</f>
        <v>1236400</v>
      </c>
      <c r="F133" s="106">
        <f t="shared" ref="F133:M133" si="26">F101</f>
        <v>1236400</v>
      </c>
      <c r="G133" s="106">
        <f t="shared" si="26"/>
        <v>0</v>
      </c>
      <c r="H133" s="106">
        <f t="shared" si="26"/>
        <v>0</v>
      </c>
      <c r="I133" s="106">
        <f t="shared" si="26"/>
        <v>0</v>
      </c>
      <c r="J133" s="106">
        <f t="shared" si="26"/>
        <v>0</v>
      </c>
      <c r="K133" s="106">
        <f t="shared" si="26"/>
        <v>1236400</v>
      </c>
      <c r="L133" s="106">
        <f t="shared" si="26"/>
        <v>1236400</v>
      </c>
      <c r="M133" s="107">
        <f t="shared" si="26"/>
        <v>0</v>
      </c>
      <c r="N133" s="25"/>
    </row>
    <row r="134" spans="2:21" s="8" customFormat="1" ht="30">
      <c r="B134" s="98"/>
      <c r="C134" s="108" t="s">
        <v>55</v>
      </c>
      <c r="D134" s="106">
        <f>D76</f>
        <v>26988600</v>
      </c>
      <c r="E134" s="106">
        <f t="shared" ref="E134:L135" si="27">E76</f>
        <v>7712229</v>
      </c>
      <c r="F134" s="106">
        <f t="shared" si="27"/>
        <v>7712229</v>
      </c>
      <c r="G134" s="106">
        <f t="shared" si="27"/>
        <v>0</v>
      </c>
      <c r="H134" s="106">
        <f t="shared" si="27"/>
        <v>0</v>
      </c>
      <c r="I134" s="106">
        <f t="shared" si="27"/>
        <v>0</v>
      </c>
      <c r="J134" s="107">
        <f t="shared" si="27"/>
        <v>0</v>
      </c>
      <c r="K134" s="109">
        <f t="shared" si="27"/>
        <v>7256400</v>
      </c>
      <c r="L134" s="110">
        <f t="shared" si="27"/>
        <v>7256400</v>
      </c>
      <c r="M134" s="107"/>
      <c r="N134" s="25"/>
      <c r="O134" s="21"/>
    </row>
    <row r="135" spans="2:21" s="8" customFormat="1" ht="54.75">
      <c r="B135" s="98"/>
      <c r="C135" s="105" t="s">
        <v>56</v>
      </c>
      <c r="D135" s="106">
        <f>D77</f>
        <v>37800</v>
      </c>
      <c r="E135" s="106">
        <f t="shared" si="27"/>
        <v>0</v>
      </c>
      <c r="F135" s="106">
        <f t="shared" si="27"/>
        <v>0</v>
      </c>
      <c r="G135" s="106">
        <f t="shared" si="27"/>
        <v>0</v>
      </c>
      <c r="H135" s="106">
        <f t="shared" si="27"/>
        <v>0</v>
      </c>
      <c r="I135" s="106">
        <f t="shared" si="27"/>
        <v>0</v>
      </c>
      <c r="J135" s="107">
        <f t="shared" si="27"/>
        <v>0</v>
      </c>
      <c r="K135" s="109">
        <f t="shared" si="27"/>
        <v>0</v>
      </c>
      <c r="L135" s="110">
        <f t="shared" si="27"/>
        <v>0</v>
      </c>
      <c r="M135" s="107"/>
      <c r="N135" s="25"/>
    </row>
    <row r="136" spans="2:21" s="8" customFormat="1" ht="54.75">
      <c r="B136" s="98">
        <v>2144</v>
      </c>
      <c r="C136" s="105" t="s">
        <v>57</v>
      </c>
      <c r="D136" s="106">
        <f>D89</f>
        <v>640800</v>
      </c>
      <c r="E136" s="106">
        <f t="shared" ref="E136:L136" si="28">E89</f>
        <v>0</v>
      </c>
      <c r="F136" s="106">
        <f t="shared" si="28"/>
        <v>0</v>
      </c>
      <c r="G136" s="106">
        <f t="shared" si="28"/>
        <v>0</v>
      </c>
      <c r="H136" s="106">
        <f t="shared" si="28"/>
        <v>0</v>
      </c>
      <c r="I136" s="106">
        <f t="shared" si="28"/>
        <v>0</v>
      </c>
      <c r="J136" s="107">
        <f t="shared" si="28"/>
        <v>0</v>
      </c>
      <c r="K136" s="109">
        <f t="shared" si="28"/>
        <v>134500</v>
      </c>
      <c r="L136" s="110">
        <f t="shared" si="28"/>
        <v>134500</v>
      </c>
      <c r="M136" s="107"/>
      <c r="N136" s="25"/>
    </row>
    <row r="137" spans="2:21" s="8" customFormat="1" ht="30">
      <c r="B137" s="98"/>
      <c r="C137" s="105" t="s">
        <v>59</v>
      </c>
      <c r="D137" s="106">
        <f>D78+D82+D93</f>
        <v>14763798</v>
      </c>
      <c r="E137" s="106">
        <f t="shared" ref="E137:L137" si="29">E78+E82+E93</f>
        <v>7175650</v>
      </c>
      <c r="F137" s="106">
        <f t="shared" si="29"/>
        <v>7175650</v>
      </c>
      <c r="G137" s="106">
        <f t="shared" si="29"/>
        <v>0</v>
      </c>
      <c r="H137" s="106">
        <f t="shared" si="29"/>
        <v>0</v>
      </c>
      <c r="I137" s="106">
        <f t="shared" si="29"/>
        <v>0</v>
      </c>
      <c r="J137" s="107">
        <f t="shared" si="29"/>
        <v>0</v>
      </c>
      <c r="K137" s="109">
        <f t="shared" si="29"/>
        <v>6595500</v>
      </c>
      <c r="L137" s="110">
        <f t="shared" si="29"/>
        <v>6595500</v>
      </c>
      <c r="M137" s="107"/>
      <c r="N137" s="25"/>
    </row>
    <row r="138" spans="2:21" s="8" customFormat="1" ht="54.75">
      <c r="B138" s="98">
        <v>6083</v>
      </c>
      <c r="C138" s="105" t="s">
        <v>62</v>
      </c>
      <c r="D138" s="106">
        <f>D62</f>
        <v>160000</v>
      </c>
      <c r="E138" s="106">
        <f t="shared" ref="E138:N138" si="30">E62</f>
        <v>124000</v>
      </c>
      <c r="F138" s="106">
        <f t="shared" si="30"/>
        <v>0</v>
      </c>
      <c r="G138" s="106">
        <f t="shared" si="30"/>
        <v>124000</v>
      </c>
      <c r="H138" s="106">
        <f t="shared" si="30"/>
        <v>0</v>
      </c>
      <c r="I138" s="106">
        <f t="shared" si="30"/>
        <v>0</v>
      </c>
      <c r="J138" s="107">
        <f t="shared" si="30"/>
        <v>0</v>
      </c>
      <c r="K138" s="109">
        <f t="shared" si="30"/>
        <v>124000</v>
      </c>
      <c r="L138" s="109">
        <f t="shared" si="30"/>
        <v>0</v>
      </c>
      <c r="M138" s="109">
        <f t="shared" si="30"/>
        <v>124000</v>
      </c>
      <c r="N138" s="109">
        <f t="shared" si="30"/>
        <v>0</v>
      </c>
    </row>
    <row r="139" spans="2:21" s="8" customFormat="1" ht="54.75">
      <c r="B139" s="98"/>
      <c r="C139" s="105" t="s">
        <v>107</v>
      </c>
      <c r="D139" s="106">
        <f t="shared" ref="D139:N139" si="31">D35+D47+D79+D125</f>
        <v>925753</v>
      </c>
      <c r="E139" s="106">
        <f t="shared" si="31"/>
        <v>518163</v>
      </c>
      <c r="F139" s="106">
        <f t="shared" si="31"/>
        <v>518163</v>
      </c>
      <c r="G139" s="106">
        <f t="shared" si="31"/>
        <v>0</v>
      </c>
      <c r="H139" s="106">
        <f t="shared" si="31"/>
        <v>0</v>
      </c>
      <c r="I139" s="106">
        <f t="shared" si="31"/>
        <v>0</v>
      </c>
      <c r="J139" s="106">
        <f t="shared" si="31"/>
        <v>0</v>
      </c>
      <c r="K139" s="106">
        <f t="shared" si="31"/>
        <v>492163</v>
      </c>
      <c r="L139" s="106">
        <f t="shared" si="31"/>
        <v>492163</v>
      </c>
      <c r="M139" s="106">
        <f t="shared" si="31"/>
        <v>0</v>
      </c>
      <c r="N139" s="106">
        <f t="shared" si="31"/>
        <v>0</v>
      </c>
    </row>
    <row r="140" spans="2:21" s="8" customFormat="1" ht="30">
      <c r="B140" s="98"/>
      <c r="C140" s="105" t="s">
        <v>108</v>
      </c>
      <c r="D140" s="106">
        <f t="shared" ref="D140:N140" si="32">D36+D48+D51+D54+D87</f>
        <v>118257</v>
      </c>
      <c r="E140" s="106">
        <f t="shared" si="32"/>
        <v>243732</v>
      </c>
      <c r="F140" s="106">
        <f t="shared" si="32"/>
        <v>243732</v>
      </c>
      <c r="G140" s="106">
        <f t="shared" si="32"/>
        <v>0</v>
      </c>
      <c r="H140" s="106">
        <f t="shared" si="32"/>
        <v>0</v>
      </c>
      <c r="I140" s="106">
        <f t="shared" si="32"/>
        <v>0</v>
      </c>
      <c r="J140" s="106">
        <f t="shared" si="32"/>
        <v>0</v>
      </c>
      <c r="K140" s="106">
        <f t="shared" si="32"/>
        <v>0</v>
      </c>
      <c r="L140" s="106">
        <f t="shared" si="32"/>
        <v>0</v>
      </c>
      <c r="M140" s="106">
        <f t="shared" si="32"/>
        <v>0</v>
      </c>
      <c r="N140" s="106">
        <f t="shared" si="32"/>
        <v>0</v>
      </c>
    </row>
    <row r="141" spans="2:21" s="8" customFormat="1" ht="54.75">
      <c r="B141" s="98">
        <v>1010</v>
      </c>
      <c r="C141" s="105" t="s">
        <v>109</v>
      </c>
      <c r="D141" s="106">
        <f>D39</f>
        <v>160000</v>
      </c>
      <c r="E141" s="106">
        <f t="shared" ref="E141:N141" si="33">E39</f>
        <v>550910</v>
      </c>
      <c r="F141" s="106">
        <f t="shared" si="33"/>
        <v>550910</v>
      </c>
      <c r="G141" s="106">
        <f t="shared" si="33"/>
        <v>0</v>
      </c>
      <c r="H141" s="106">
        <f t="shared" si="33"/>
        <v>0</v>
      </c>
      <c r="I141" s="106">
        <f t="shared" si="33"/>
        <v>0</v>
      </c>
      <c r="J141" s="106">
        <f t="shared" si="33"/>
        <v>0</v>
      </c>
      <c r="K141" s="106">
        <f t="shared" si="33"/>
        <v>0</v>
      </c>
      <c r="L141" s="106">
        <f t="shared" si="33"/>
        <v>0</v>
      </c>
      <c r="M141" s="106">
        <f t="shared" si="33"/>
        <v>0</v>
      </c>
      <c r="N141" s="106">
        <f t="shared" si="33"/>
        <v>0</v>
      </c>
    </row>
    <row r="142" spans="2:21" s="8" customFormat="1" ht="30">
      <c r="B142" s="98"/>
      <c r="C142" s="105" t="s">
        <v>129</v>
      </c>
      <c r="D142" s="106">
        <f t="shared" ref="D142:N142" si="34">D42+D97+D104</f>
        <v>467952</v>
      </c>
      <c r="E142" s="106">
        <f t="shared" si="34"/>
        <v>0</v>
      </c>
      <c r="F142" s="106">
        <f t="shared" si="34"/>
        <v>0</v>
      </c>
      <c r="G142" s="106">
        <f t="shared" si="34"/>
        <v>0</v>
      </c>
      <c r="H142" s="106">
        <f t="shared" si="34"/>
        <v>0</v>
      </c>
      <c r="I142" s="106">
        <f t="shared" si="34"/>
        <v>0</v>
      </c>
      <c r="J142" s="106">
        <f t="shared" si="34"/>
        <v>0</v>
      </c>
      <c r="K142" s="106">
        <f t="shared" si="34"/>
        <v>0</v>
      </c>
      <c r="L142" s="106">
        <f t="shared" si="34"/>
        <v>0</v>
      </c>
      <c r="M142" s="106">
        <f t="shared" si="34"/>
        <v>0</v>
      </c>
      <c r="N142" s="106">
        <f t="shared" si="34"/>
        <v>0</v>
      </c>
    </row>
    <row r="143" spans="2:21" s="8" customFormat="1" ht="30">
      <c r="B143" s="98">
        <v>1010</v>
      </c>
      <c r="C143" s="105" t="s">
        <v>8</v>
      </c>
      <c r="D143" s="106">
        <f>D40</f>
        <v>23200700</v>
      </c>
      <c r="E143" s="106">
        <f t="shared" ref="E143:N143" si="35">E40</f>
        <v>29292800</v>
      </c>
      <c r="F143" s="106">
        <f t="shared" si="35"/>
        <v>29292800</v>
      </c>
      <c r="G143" s="106">
        <f t="shared" si="35"/>
        <v>0</v>
      </c>
      <c r="H143" s="106">
        <f t="shared" si="35"/>
        <v>0</v>
      </c>
      <c r="I143" s="106">
        <f t="shared" si="35"/>
        <v>0</v>
      </c>
      <c r="J143" s="106">
        <f t="shared" si="35"/>
        <v>0</v>
      </c>
      <c r="K143" s="106">
        <f t="shared" si="35"/>
        <v>29292800</v>
      </c>
      <c r="L143" s="106">
        <f t="shared" si="35"/>
        <v>29292800</v>
      </c>
      <c r="M143" s="106">
        <f t="shared" si="35"/>
        <v>0</v>
      </c>
      <c r="N143" s="106">
        <f t="shared" si="35"/>
        <v>0</v>
      </c>
    </row>
    <row r="144" spans="2:21" s="8" customFormat="1" ht="54.75">
      <c r="B144" s="98"/>
      <c r="C144" s="105" t="s">
        <v>111</v>
      </c>
      <c r="D144" s="106">
        <f>D145+D146</f>
        <v>87843914</v>
      </c>
      <c r="E144" s="106">
        <f>E145+E146</f>
        <v>126950075</v>
      </c>
      <c r="F144" s="106">
        <f t="shared" ref="F144:N144" si="36">F145+F146</f>
        <v>120312800</v>
      </c>
      <c r="G144" s="106">
        <f t="shared" si="36"/>
        <v>4362525</v>
      </c>
      <c r="H144" s="106">
        <f t="shared" si="36"/>
        <v>2264700</v>
      </c>
      <c r="I144" s="106">
        <f t="shared" si="36"/>
        <v>0</v>
      </c>
      <c r="J144" s="106">
        <f t="shared" si="36"/>
        <v>0</v>
      </c>
      <c r="K144" s="106">
        <f t="shared" si="36"/>
        <v>110711400</v>
      </c>
      <c r="L144" s="106">
        <f t="shared" si="36"/>
        <v>97406700</v>
      </c>
      <c r="M144" s="106">
        <f t="shared" si="36"/>
        <v>10204000</v>
      </c>
      <c r="N144" s="106">
        <f t="shared" si="36"/>
        <v>3100700</v>
      </c>
    </row>
    <row r="145" spans="2:14" s="7" customFormat="1">
      <c r="B145" s="55"/>
      <c r="C145" s="111" t="s">
        <v>112</v>
      </c>
      <c r="D145" s="112">
        <f>D33+D37+D43+D45+D49+D52+D55+D56+D57+D59+D61+D63+D64+D65+D66+D67+D68+D69+D70+D71+D72+D73+D80+D83+D86+D90+D98+D102+D105+D106+D107+D108+D109+D110+D111+D112+D113+D114+D115+D116+D117+D118+D119+D121+D122+D123+D126+D127+D128+D129</f>
        <v>87300697</v>
      </c>
      <c r="E145" s="112">
        <f>E33+E37+E43+E45+E49+E52+E55+E56+E57+E59+E63+E64+E65+E66+E67+E68+E69+E70+E71+E72+E73+E80+E83+E86+E90+E98+E102+E105+E106+E107+E108+E109+E110+E111+E112+E113+E114+E115+E116+E117+E118+E119+E121+E122+E123+E126+E127+E128+E129</f>
        <v>126185060</v>
      </c>
      <c r="F145" s="112">
        <f t="shared" ref="F145:N145" si="37">F33+F37+F43+F45+F49+F52+F55+F56+F57+F59+F63+F64+F65+F66+F67+F68+F69+F70+F71+F72+F73+F80+F83+F86+F90+F98+F102+F105+F106+F107+F108+F109+F110+F111+F112+F113+F114+F115+F116+F117+F118+F119+F121+F122+F123+F126+F127+F128+F129</f>
        <v>119547785</v>
      </c>
      <c r="G145" s="112">
        <f t="shared" si="37"/>
        <v>4362525</v>
      </c>
      <c r="H145" s="112">
        <f t="shared" si="37"/>
        <v>2264700</v>
      </c>
      <c r="I145" s="112">
        <f t="shared" si="37"/>
        <v>0</v>
      </c>
      <c r="J145" s="112">
        <f t="shared" si="37"/>
        <v>0</v>
      </c>
      <c r="K145" s="112">
        <f t="shared" si="37"/>
        <v>109946385</v>
      </c>
      <c r="L145" s="112">
        <f t="shared" si="37"/>
        <v>96641685</v>
      </c>
      <c r="M145" s="112">
        <f t="shared" si="37"/>
        <v>10204000</v>
      </c>
      <c r="N145" s="112">
        <f t="shared" si="37"/>
        <v>3100700</v>
      </c>
    </row>
    <row r="146" spans="2:14" s="7" customFormat="1">
      <c r="B146" s="55"/>
      <c r="C146" s="111" t="s">
        <v>113</v>
      </c>
      <c r="D146" s="112">
        <f t="shared" ref="D146:N146" si="38">D44+D60+D84+D99</f>
        <v>543217</v>
      </c>
      <c r="E146" s="112">
        <f t="shared" si="38"/>
        <v>765015</v>
      </c>
      <c r="F146" s="112">
        <f t="shared" si="38"/>
        <v>765015</v>
      </c>
      <c r="G146" s="112">
        <f t="shared" si="38"/>
        <v>0</v>
      </c>
      <c r="H146" s="112">
        <f t="shared" si="38"/>
        <v>0</v>
      </c>
      <c r="I146" s="112">
        <f t="shared" si="38"/>
        <v>0</v>
      </c>
      <c r="J146" s="112">
        <f t="shared" si="38"/>
        <v>0</v>
      </c>
      <c r="K146" s="112">
        <f t="shared" si="38"/>
        <v>765015</v>
      </c>
      <c r="L146" s="112">
        <f t="shared" si="38"/>
        <v>765015</v>
      </c>
      <c r="M146" s="112">
        <f t="shared" si="38"/>
        <v>0</v>
      </c>
      <c r="N146" s="112">
        <f t="shared" si="38"/>
        <v>0</v>
      </c>
    </row>
    <row r="147" spans="2:14" ht="53.25" customHeight="1">
      <c r="B147" s="54"/>
      <c r="C147" s="113" t="s">
        <v>64</v>
      </c>
      <c r="D147" s="114">
        <f>SUM(D131:D144)</f>
        <v>252410434</v>
      </c>
      <c r="E147" s="114">
        <f>SUM(E131:E144)</f>
        <v>281920059</v>
      </c>
      <c r="F147" s="114">
        <f t="shared" ref="F147:M147" si="39">SUM(F131:F144)</f>
        <v>274854984</v>
      </c>
      <c r="G147" s="114">
        <f t="shared" si="39"/>
        <v>4790325</v>
      </c>
      <c r="H147" s="114">
        <f t="shared" si="39"/>
        <v>2264700</v>
      </c>
      <c r="I147" s="114">
        <f t="shared" si="39"/>
        <v>0</v>
      </c>
      <c r="J147" s="114">
        <f t="shared" si="39"/>
        <v>0</v>
      </c>
      <c r="K147" s="114">
        <f t="shared" si="39"/>
        <v>263959263</v>
      </c>
      <c r="L147" s="114">
        <f t="shared" si="39"/>
        <v>250226763</v>
      </c>
      <c r="M147" s="114">
        <f t="shared" si="39"/>
        <v>10631800</v>
      </c>
      <c r="N147" s="114">
        <f>SUM(N131:N144)</f>
        <v>3100700</v>
      </c>
    </row>
    <row r="148" spans="2:14">
      <c r="F148" s="64"/>
    </row>
    <row r="149" spans="2:14">
      <c r="F149" s="64"/>
    </row>
  </sheetData>
  <mergeCells count="14">
    <mergeCell ref="C1:M1"/>
    <mergeCell ref="E2:H2"/>
    <mergeCell ref="K3:K4"/>
    <mergeCell ref="C3:C4"/>
    <mergeCell ref="D3:D4"/>
    <mergeCell ref="I116:J116"/>
    <mergeCell ref="I75:J75"/>
    <mergeCell ref="I81:J81"/>
    <mergeCell ref="K2:M2"/>
    <mergeCell ref="K30:M30"/>
    <mergeCell ref="E30:H30"/>
    <mergeCell ref="E3:E4"/>
    <mergeCell ref="L3:N3"/>
    <mergeCell ref="F3:H3"/>
  </mergeCells>
  <phoneticPr fontId="2" type="noConversion"/>
  <conditionalFormatting sqref="F5">
    <cfRule type="cellIs" dxfId="0" priority="1" stopIfTrue="1" operator="equal">
      <formula>0</formula>
    </cfRule>
  </conditionalFormatting>
  <pageMargins left="0" right="0" top="0.39370078740157483" bottom="0.19685039370078741" header="0.51181102362204722" footer="0.51181102362204722"/>
  <pageSetup paperSize="9" scale="41" fitToHeight="8" orientation="landscape" r:id="rId1"/>
  <headerFooter alignWithMargins="0"/>
  <rowBreaks count="2" manualBreakCount="2">
    <brk id="29" max="13" man="1"/>
    <brk id="1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2019-11-22T10:19:13Z</cp:lastPrinted>
  <dcterms:created xsi:type="dcterms:W3CDTF">2015-01-06T08:53:51Z</dcterms:created>
  <dcterms:modified xsi:type="dcterms:W3CDTF">2019-12-02T14:25:44Z</dcterms:modified>
</cp:coreProperties>
</file>