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195" windowHeight="8445"/>
  </bookViews>
  <sheets>
    <sheet name="Лист1" sheetId="1" r:id="rId1"/>
  </sheets>
  <definedNames>
    <definedName name="_xlnm.Print_Area" localSheetId="0">Лист1!$A$1:$F$50</definedName>
  </definedNames>
  <calcPr calcId="145621"/>
</workbook>
</file>

<file path=xl/calcChain.xml><?xml version="1.0" encoding="utf-8"?>
<calcChain xmlns="http://schemas.openxmlformats.org/spreadsheetml/2006/main">
  <c r="E39" i="1"/>
  <c r="F39"/>
  <c r="E26"/>
  <c r="F26"/>
  <c r="F45"/>
  <c r="E46"/>
  <c r="F46"/>
  <c r="E44"/>
  <c r="F44"/>
  <c r="E42"/>
  <c r="F42"/>
  <c r="E41"/>
  <c r="F41"/>
  <c r="F15"/>
  <c r="E38"/>
  <c r="F38"/>
  <c r="F48"/>
  <c r="E27"/>
  <c r="F27"/>
  <c r="F14"/>
  <c r="E28"/>
  <c r="F28"/>
  <c r="E25"/>
  <c r="F25"/>
  <c r="F12"/>
  <c r="E35"/>
  <c r="F35"/>
  <c r="F22"/>
  <c r="E29"/>
  <c r="F29"/>
  <c r="F16"/>
  <c r="E30"/>
  <c r="F30"/>
  <c r="F17"/>
  <c r="E31"/>
  <c r="F31"/>
  <c r="F18"/>
  <c r="E32"/>
  <c r="F32"/>
  <c r="F19"/>
  <c r="E33"/>
  <c r="F33"/>
  <c r="F20"/>
  <c r="D21"/>
  <c r="E21"/>
  <c r="F21"/>
  <c r="C21"/>
  <c r="D36"/>
  <c r="E13"/>
  <c r="E14"/>
  <c r="E16"/>
  <c r="E18"/>
  <c r="E19"/>
  <c r="E20"/>
  <c r="E22"/>
  <c r="D13"/>
  <c r="D14"/>
  <c r="D15"/>
  <c r="D16"/>
  <c r="D17"/>
  <c r="D18"/>
  <c r="D19"/>
  <c r="D20"/>
  <c r="D22"/>
  <c r="C13"/>
  <c r="C14"/>
  <c r="C15"/>
  <c r="C16"/>
  <c r="C17"/>
  <c r="C18"/>
  <c r="C19"/>
  <c r="C20"/>
  <c r="C22"/>
  <c r="D12"/>
  <c r="D23"/>
  <c r="E12"/>
  <c r="C12"/>
  <c r="D48"/>
  <c r="C48"/>
  <c r="C36"/>
  <c r="C23"/>
  <c r="E48"/>
  <c r="E36"/>
  <c r="E17"/>
  <c r="E15"/>
  <c r="E23"/>
  <c r="F13"/>
  <c r="F23"/>
  <c r="F36"/>
</calcChain>
</file>

<file path=xl/sharedStrings.xml><?xml version="1.0" encoding="utf-8"?>
<sst xmlns="http://schemas.openxmlformats.org/spreadsheetml/2006/main" count="84" uniqueCount="41">
  <si>
    <t>Додаток 3</t>
  </si>
  <si>
    <t>за функціональною ознакою на 2019–2022 роки</t>
  </si>
  <si>
    <t>(грн)</t>
  </si>
  <si>
    <t xml:space="preserve">Код </t>
  </si>
  <si>
    <t>ТПКВК  МБ</t>
  </si>
  <si>
    <t xml:space="preserve">Найменування </t>
  </si>
  <si>
    <r>
      <t>2019 рік</t>
    </r>
    <r>
      <rPr>
        <vertAlign val="superscript"/>
        <sz val="14"/>
        <rFont val="Times New Roman"/>
        <family val="1"/>
        <charset val="204"/>
      </rPr>
      <t>1</t>
    </r>
  </si>
  <si>
    <r>
      <t>2020 рік</t>
    </r>
    <r>
      <rPr>
        <vertAlign val="superscript"/>
        <sz val="14"/>
        <rFont val="Times New Roman"/>
        <family val="1"/>
        <charset val="204"/>
      </rPr>
      <t>2</t>
    </r>
  </si>
  <si>
    <r>
      <t>2021 рік</t>
    </r>
    <r>
      <rPr>
        <vertAlign val="superscript"/>
        <sz val="14"/>
        <rFont val="Times New Roman"/>
        <family val="1"/>
        <charset val="204"/>
      </rPr>
      <t>3</t>
    </r>
  </si>
  <si>
    <r>
      <t>2022 рік</t>
    </r>
    <r>
      <rPr>
        <vertAlign val="superscript"/>
        <sz val="14"/>
        <rFont val="Times New Roman"/>
        <family val="1"/>
        <charset val="204"/>
      </rPr>
      <t>3</t>
    </r>
  </si>
  <si>
    <t>Усього</t>
  </si>
  <si>
    <t>Державне управління</t>
  </si>
  <si>
    <t>1000</t>
  </si>
  <si>
    <t>0100</t>
  </si>
  <si>
    <t>Освіта</t>
  </si>
  <si>
    <t>2000</t>
  </si>
  <si>
    <t>Охорона здоров"я</t>
  </si>
  <si>
    <t>3000</t>
  </si>
  <si>
    <t>Соціальний захист,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</si>
  <si>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</si>
  <si>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</si>
  <si>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</si>
  <si>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</si>
  <si>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</si>
  <si>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</si>
  <si>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</si>
  <si>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</si>
  <si>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</si>
  <si>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</si>
  <si>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</si>
  <si>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</si>
  <si>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Загальний фонд</t>
  </si>
  <si>
    <t>Разом</t>
  </si>
  <si>
    <t>Спеціальний фонд</t>
  </si>
  <si>
    <t>в т.ч. обслуговування місцевого боргу</t>
  </si>
  <si>
    <t>Видатки та надання кредитів  бюджету  Олевської міської об'єднаної територіальної громади</t>
  </si>
  <si>
    <t>Міський голова</t>
  </si>
  <si>
    <t>"Про схвалення проєкту рішення 
міської ради «Про  бюджет
 Олевської міської об'єднаної
територіальної громади на 2020 рік» та Прогнозу бюджету
 Олевської міської об'єднаної
територіальної громади на 2021 і 2022 роки"</t>
  </si>
  <si>
    <t>до рішення виконавчого комітету</t>
  </si>
  <si>
    <t>від 04.12.2019 року №197</t>
  </si>
  <si>
    <t>Олег ОМЕЛЬЧУК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</si>
</sst>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Arial Cyr"/>
      <charset val="204"/>
    </font>
    <font>
      <i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indent="4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topLeftCell="A31" zoomScale="85" zoomScaleNormal="100" zoomScaleSheetLayoutView="85" workbookViewId="0">
      <selection activeCell="D43" sqref="D43"/>
    </sheetView>
  </sheetViews>
  <sheetFormatPr defaultRowHeight="12.75"/>
  <cols>
    <col min="1" max="1" width="10.140625" customWidth="1"/>
    <col min="2" max="2" width="45.7109375" customWidth="1"/>
    <col min="3" max="3" width="17" customWidth="1"/>
    <col min="4" max="4" width="15.85546875" customWidth="1"/>
    <col min="5" max="5" width="15.5703125" customWidth="1"/>
    <col min="6" max="6" width="16.42578125" customWidth="1"/>
  </cols>
  <sheetData>
    <row r="1" spans="1:6" ht="18.75">
      <c r="A1" s="27" t="s">
        <v>0</v>
      </c>
      <c r="B1" s="27"/>
      <c r="C1" s="27"/>
      <c r="D1" s="27"/>
      <c r="E1" s="27"/>
      <c r="F1" s="27"/>
    </row>
    <row r="2" spans="1:6" ht="18.75">
      <c r="A2" s="25"/>
      <c r="B2" s="25"/>
      <c r="C2" s="25"/>
      <c r="D2" s="25"/>
      <c r="E2" t="s">
        <v>38</v>
      </c>
    </row>
    <row r="3" spans="1:6" ht="18.75">
      <c r="A3" s="25"/>
      <c r="B3" s="25"/>
      <c r="C3" s="25"/>
      <c r="D3" s="25"/>
      <c r="E3" t="s">
        <v>39</v>
      </c>
    </row>
    <row r="4" spans="1:6" ht="114.6" customHeight="1">
      <c r="A4" s="25"/>
      <c r="B4" s="25"/>
      <c r="C4" s="25"/>
      <c r="D4" s="25"/>
      <c r="E4" s="31" t="s">
        <v>37</v>
      </c>
      <c r="F4" s="32"/>
    </row>
    <row r="5" spans="1:6" ht="12.75" customHeight="1">
      <c r="A5" s="1"/>
    </row>
    <row r="6" spans="1:6" ht="18.75">
      <c r="A6" s="30" t="s">
        <v>35</v>
      </c>
      <c r="B6" s="30"/>
      <c r="C6" s="30"/>
      <c r="D6" s="30"/>
      <c r="E6" s="30"/>
      <c r="F6" s="30"/>
    </row>
    <row r="7" spans="1:6" ht="18.75">
      <c r="A7" s="30" t="s">
        <v>1</v>
      </c>
      <c r="B7" s="30"/>
      <c r="C7" s="30"/>
      <c r="D7" s="30"/>
      <c r="E7" s="30"/>
      <c r="F7" s="30"/>
    </row>
    <row r="8" spans="1:6" ht="19.5" thickBot="1">
      <c r="F8" s="2" t="s">
        <v>2</v>
      </c>
    </row>
    <row r="9" spans="1:6" ht="18.75">
      <c r="A9" s="3" t="s">
        <v>3</v>
      </c>
      <c r="B9" s="28" t="s">
        <v>5</v>
      </c>
      <c r="C9" s="28" t="s">
        <v>6</v>
      </c>
      <c r="D9" s="28" t="s">
        <v>7</v>
      </c>
      <c r="E9" s="28" t="s">
        <v>8</v>
      </c>
      <c r="F9" s="28" t="s">
        <v>9</v>
      </c>
    </row>
    <row r="10" spans="1:6" ht="38.25" thickBot="1">
      <c r="A10" s="4" t="s">
        <v>4</v>
      </c>
      <c r="B10" s="29"/>
      <c r="C10" s="29"/>
      <c r="D10" s="29"/>
      <c r="E10" s="29"/>
      <c r="F10" s="29"/>
    </row>
    <row r="11" spans="1:6" ht="20.25" thickBot="1">
      <c r="A11" s="4"/>
      <c r="B11" s="16" t="s">
        <v>32</v>
      </c>
      <c r="C11" s="5"/>
      <c r="D11" s="5"/>
      <c r="E11" s="5"/>
      <c r="F11" s="5"/>
    </row>
    <row r="12" spans="1:6" ht="23.25" customHeight="1" thickBot="1">
      <c r="A12" s="6" t="s">
        <v>13</v>
      </c>
      <c r="B12" s="7" t="s">
        <v>11</v>
      </c>
      <c r="C12" s="18">
        <f t="shared" ref="C12:F20" si="0">C25+C38</f>
        <v>20382893</v>
      </c>
      <c r="D12" s="18">
        <f t="shared" si="0"/>
        <v>23731300</v>
      </c>
      <c r="E12" s="18">
        <f t="shared" si="0"/>
        <v>24938265</v>
      </c>
      <c r="F12" s="18">
        <f t="shared" si="0"/>
        <v>26896236.734999996</v>
      </c>
    </row>
    <row r="13" spans="1:6" ht="27" customHeight="1" thickBot="1">
      <c r="A13" s="6" t="s">
        <v>12</v>
      </c>
      <c r="B13" s="7" t="s">
        <v>14</v>
      </c>
      <c r="C13" s="18">
        <f t="shared" si="0"/>
        <v>170627816</v>
      </c>
      <c r="D13" s="18">
        <f t="shared" si="0"/>
        <v>185207555</v>
      </c>
      <c r="E13" s="18">
        <f t="shared" si="0"/>
        <v>195798051.30000001</v>
      </c>
      <c r="F13" s="18">
        <f t="shared" si="0"/>
        <v>211266214.02969998</v>
      </c>
    </row>
    <row r="14" spans="1:6" ht="24" customHeight="1" thickBot="1">
      <c r="A14" s="6" t="s">
        <v>15</v>
      </c>
      <c r="B14" s="7" t="s">
        <v>16</v>
      </c>
      <c r="C14" s="18">
        <f t="shared" si="0"/>
        <v>37582108</v>
      </c>
      <c r="D14" s="18">
        <f t="shared" si="0"/>
        <v>11507378</v>
      </c>
      <c r="E14" s="18">
        <f t="shared" si="0"/>
        <v>3676018.1819999982</v>
      </c>
      <c r="F14" s="18">
        <f t="shared" si="0"/>
        <v>3966423.618377998</v>
      </c>
    </row>
    <row r="15" spans="1:6" ht="36.75" customHeight="1" thickBot="1">
      <c r="A15" s="6" t="s">
        <v>17</v>
      </c>
      <c r="B15" s="7" t="s">
        <v>18</v>
      </c>
      <c r="C15" s="18">
        <f t="shared" si="0"/>
        <v>8544106</v>
      </c>
      <c r="D15" s="18">
        <f t="shared" si="0"/>
        <v>7975840</v>
      </c>
      <c r="E15" s="18">
        <f t="shared" si="0"/>
        <v>8443193.6000000015</v>
      </c>
      <c r="F15" s="18">
        <f t="shared" si="0"/>
        <v>9025762.374400001</v>
      </c>
    </row>
    <row r="16" spans="1:6" ht="24" customHeight="1" thickBot="1">
      <c r="A16" s="6" t="s">
        <v>19</v>
      </c>
      <c r="B16" s="7" t="s">
        <v>20</v>
      </c>
      <c r="C16" s="18">
        <f t="shared" si="0"/>
        <v>9685172</v>
      </c>
      <c r="D16" s="18">
        <f t="shared" si="0"/>
        <v>10138800</v>
      </c>
      <c r="E16" s="18">
        <f t="shared" si="0"/>
        <v>10555656</v>
      </c>
      <c r="F16" s="18">
        <f t="shared" si="0"/>
        <v>11383193.696</v>
      </c>
    </row>
    <row r="17" spans="1:6" ht="23.25" customHeight="1" thickBot="1">
      <c r="A17" s="6" t="s">
        <v>21</v>
      </c>
      <c r="B17" s="7" t="s">
        <v>22</v>
      </c>
      <c r="C17" s="18">
        <f t="shared" si="0"/>
        <v>2179461</v>
      </c>
      <c r="D17" s="18">
        <f t="shared" si="0"/>
        <v>2066700</v>
      </c>
      <c r="E17" s="18">
        <f t="shared" si="0"/>
        <v>2149368</v>
      </c>
      <c r="F17" s="18">
        <f t="shared" si="0"/>
        <v>2319168.0719999997</v>
      </c>
    </row>
    <row r="18" spans="1:6" ht="23.25" customHeight="1" thickBot="1">
      <c r="A18" s="6" t="s">
        <v>23</v>
      </c>
      <c r="B18" s="7" t="s">
        <v>24</v>
      </c>
      <c r="C18" s="18">
        <f t="shared" si="0"/>
        <v>8314584</v>
      </c>
      <c r="D18" s="18">
        <f t="shared" si="0"/>
        <v>8398600</v>
      </c>
      <c r="E18" s="18">
        <f t="shared" si="0"/>
        <v>8815184</v>
      </c>
      <c r="F18" s="18">
        <f t="shared" si="0"/>
        <v>9466219.0559999999</v>
      </c>
    </row>
    <row r="19" spans="1:6" ht="21.75" customHeight="1" thickBot="1">
      <c r="A19" s="6" t="s">
        <v>25</v>
      </c>
      <c r="B19" s="7" t="s">
        <v>26</v>
      </c>
      <c r="C19" s="18">
        <f t="shared" si="0"/>
        <v>40913369</v>
      </c>
      <c r="D19" s="18">
        <f t="shared" si="0"/>
        <v>13320000</v>
      </c>
      <c r="E19" s="18">
        <f t="shared" si="0"/>
        <v>3786000</v>
      </c>
      <c r="F19" s="18">
        <f t="shared" si="0"/>
        <v>4026363.2</v>
      </c>
    </row>
    <row r="20" spans="1:6" ht="21.75" customHeight="1" thickBot="1">
      <c r="A20" s="6" t="s">
        <v>27</v>
      </c>
      <c r="B20" s="7" t="s">
        <v>28</v>
      </c>
      <c r="C20" s="18">
        <f t="shared" si="0"/>
        <v>2174926</v>
      </c>
      <c r="D20" s="18">
        <f t="shared" si="0"/>
        <v>697732</v>
      </c>
      <c r="E20" s="18">
        <f t="shared" si="0"/>
        <v>735721.28</v>
      </c>
      <c r="F20" s="18">
        <f t="shared" si="0"/>
        <v>788172.70111999998</v>
      </c>
    </row>
    <row r="21" spans="1:6" s="24" customFormat="1" ht="21.75" customHeight="1" thickBot="1">
      <c r="A21" s="20"/>
      <c r="B21" s="21" t="s">
        <v>34</v>
      </c>
      <c r="C21" s="22">
        <f>C34</f>
        <v>4063</v>
      </c>
      <c r="D21" s="22">
        <f>D34</f>
        <v>286714</v>
      </c>
      <c r="E21" s="22">
        <f>E34</f>
        <v>237901</v>
      </c>
      <c r="F21" s="22">
        <f>F34</f>
        <v>137689</v>
      </c>
    </row>
    <row r="22" spans="1:6" ht="26.25" customHeight="1" thickBot="1">
      <c r="A22" s="6" t="s">
        <v>29</v>
      </c>
      <c r="B22" s="7" t="s">
        <v>30</v>
      </c>
      <c r="C22" s="18">
        <f>C35+C47</f>
        <v>3279764</v>
      </c>
      <c r="D22" s="18">
        <f>D35+D47</f>
        <v>835000</v>
      </c>
      <c r="E22" s="18">
        <f>E35+E47</f>
        <v>868400</v>
      </c>
      <c r="F22" s="18">
        <f>F35+F47</f>
        <v>937003.6</v>
      </c>
    </row>
    <row r="23" spans="1:6" ht="29.25" customHeight="1" thickBot="1">
      <c r="A23" s="10"/>
      <c r="B23" s="11" t="s">
        <v>10</v>
      </c>
      <c r="C23" s="19">
        <f>SUM(C12:C22)</f>
        <v>303688262</v>
      </c>
      <c r="D23" s="19">
        <f>SUM(D12:D22)-D21</f>
        <v>263878905</v>
      </c>
      <c r="E23" s="19">
        <f>SUM(E12:E22)-E21</f>
        <v>259765857.36200002</v>
      </c>
      <c r="F23" s="19">
        <f>SUM(F12:F22)-F21</f>
        <v>280074757.08259797</v>
      </c>
    </row>
    <row r="24" spans="1:6" ht="21" customHeight="1" thickBot="1">
      <c r="A24" s="8"/>
      <c r="B24" s="15" t="s">
        <v>31</v>
      </c>
      <c r="C24" s="9"/>
      <c r="D24" s="9"/>
      <c r="E24" s="9"/>
      <c r="F24" s="9"/>
    </row>
    <row r="25" spans="1:6" ht="29.25" customHeight="1" thickBot="1">
      <c r="A25" s="12" t="s">
        <v>13</v>
      </c>
      <c r="B25" s="13" t="s">
        <v>11</v>
      </c>
      <c r="C25" s="17">
        <v>20254893</v>
      </c>
      <c r="D25" s="17">
        <v>23611300</v>
      </c>
      <c r="E25" s="17">
        <f>D25*1.05</f>
        <v>24791865</v>
      </c>
      <c r="F25" s="17">
        <f>E25*1.079</f>
        <v>26750422.334999997</v>
      </c>
    </row>
    <row r="26" spans="1:6" ht="29.25" customHeight="1" thickBot="1">
      <c r="A26" s="6" t="s">
        <v>12</v>
      </c>
      <c r="B26" s="7" t="s">
        <v>14</v>
      </c>
      <c r="C26" s="18">
        <v>161016923</v>
      </c>
      <c r="D26" s="18">
        <v>183345855</v>
      </c>
      <c r="E26" s="17">
        <f>(D26*1.06)-678836</f>
        <v>193667770.30000001</v>
      </c>
      <c r="F26" s="17">
        <f>(E26*1.079)+177200</f>
        <v>209144724.15369999</v>
      </c>
    </row>
    <row r="27" spans="1:6" ht="19.5" thickBot="1">
      <c r="A27" s="6" t="s">
        <v>15</v>
      </c>
      <c r="B27" s="7" t="s">
        <v>16</v>
      </c>
      <c r="C27" s="18">
        <v>34307758</v>
      </c>
      <c r="D27" s="18">
        <v>11507378</v>
      </c>
      <c r="E27" s="17">
        <f>(D27*1.019)-8050000</f>
        <v>3676018.1819999982</v>
      </c>
      <c r="F27" s="17">
        <f t="shared" ref="F27:F35" si="1">E27*1.079</f>
        <v>3966423.618377998</v>
      </c>
    </row>
    <row r="28" spans="1:6" ht="39.75" customHeight="1" thickBot="1">
      <c r="A28" s="6" t="s">
        <v>17</v>
      </c>
      <c r="B28" s="7" t="s">
        <v>18</v>
      </c>
      <c r="C28" s="18">
        <v>7471106</v>
      </c>
      <c r="D28" s="18">
        <v>7151840</v>
      </c>
      <c r="E28" s="17">
        <f t="shared" ref="E28:E33" si="2">D28*1.04</f>
        <v>7437913.6000000006</v>
      </c>
      <c r="F28" s="17">
        <f t="shared" si="1"/>
        <v>8025508.7744000005</v>
      </c>
    </row>
    <row r="29" spans="1:6" ht="20.25" customHeight="1" thickBot="1">
      <c r="A29" s="6" t="s">
        <v>19</v>
      </c>
      <c r="B29" s="7" t="s">
        <v>20</v>
      </c>
      <c r="C29" s="18">
        <v>9288450</v>
      </c>
      <c r="D29" s="18">
        <v>10076000</v>
      </c>
      <c r="E29" s="17">
        <f t="shared" si="2"/>
        <v>10479040</v>
      </c>
      <c r="F29" s="17">
        <f t="shared" si="1"/>
        <v>11306884.16</v>
      </c>
    </row>
    <row r="30" spans="1:6" ht="21.75" customHeight="1" thickBot="1">
      <c r="A30" s="6" t="s">
        <v>21</v>
      </c>
      <c r="B30" s="7" t="s">
        <v>22</v>
      </c>
      <c r="C30" s="18">
        <v>2094461</v>
      </c>
      <c r="D30" s="18">
        <v>2066700</v>
      </c>
      <c r="E30" s="17">
        <f t="shared" si="2"/>
        <v>2149368</v>
      </c>
      <c r="F30" s="17">
        <f t="shared" si="1"/>
        <v>2319168.0719999997</v>
      </c>
    </row>
    <row r="31" spans="1:6" ht="19.5" thickBot="1">
      <c r="A31" s="6" t="s">
        <v>23</v>
      </c>
      <c r="B31" s="7" t="s">
        <v>24</v>
      </c>
      <c r="C31" s="18">
        <v>6983959</v>
      </c>
      <c r="D31" s="18">
        <v>7950600</v>
      </c>
      <c r="E31" s="17">
        <f t="shared" si="2"/>
        <v>8268624</v>
      </c>
      <c r="F31" s="17">
        <f t="shared" si="1"/>
        <v>8921845.2960000001</v>
      </c>
    </row>
    <row r="32" spans="1:6" ht="19.5" thickBot="1">
      <c r="A32" s="6" t="s">
        <v>25</v>
      </c>
      <c r="B32" s="7" t="s">
        <v>26</v>
      </c>
      <c r="C32" s="18">
        <v>3785471</v>
      </c>
      <c r="D32" s="18">
        <v>2960000</v>
      </c>
      <c r="E32" s="17">
        <f t="shared" si="2"/>
        <v>3078400</v>
      </c>
      <c r="F32" s="17">
        <f t="shared" si="1"/>
        <v>3321593.6</v>
      </c>
    </row>
    <row r="33" spans="1:6" ht="19.5" thickBot="1">
      <c r="A33" s="6" t="s">
        <v>27</v>
      </c>
      <c r="B33" s="7" t="s">
        <v>28</v>
      </c>
      <c r="C33" s="18">
        <v>627826</v>
      </c>
      <c r="D33" s="18">
        <v>641732</v>
      </c>
      <c r="E33" s="17">
        <f t="shared" si="2"/>
        <v>667401.28</v>
      </c>
      <c r="F33" s="17">
        <f t="shared" si="1"/>
        <v>720125.98112000001</v>
      </c>
    </row>
    <row r="34" spans="1:6" s="23" customFormat="1" ht="23.25" customHeight="1" thickBot="1">
      <c r="A34" s="20"/>
      <c r="B34" s="21" t="s">
        <v>34</v>
      </c>
      <c r="C34" s="22">
        <v>4063</v>
      </c>
      <c r="D34" s="22">
        <v>286714</v>
      </c>
      <c r="E34" s="22">
        <v>237901</v>
      </c>
      <c r="F34" s="22">
        <v>137689</v>
      </c>
    </row>
    <row r="35" spans="1:6" ht="19.5" thickBot="1">
      <c r="A35" s="6" t="s">
        <v>29</v>
      </c>
      <c r="B35" s="7" t="s">
        <v>30</v>
      </c>
      <c r="C35" s="18">
        <v>861700</v>
      </c>
      <c r="D35" s="18">
        <v>835000</v>
      </c>
      <c r="E35" s="18">
        <f>D35*1.04</f>
        <v>868400</v>
      </c>
      <c r="F35" s="18">
        <f t="shared" si="1"/>
        <v>937003.6</v>
      </c>
    </row>
    <row r="36" spans="1:6" ht="19.5" thickBot="1">
      <c r="A36" s="10"/>
      <c r="B36" s="11" t="s">
        <v>10</v>
      </c>
      <c r="C36" s="19">
        <f>SUM(C25:C35)</f>
        <v>246696610</v>
      </c>
      <c r="D36" s="19">
        <f>SUM(D25:D35)-D34</f>
        <v>250146405</v>
      </c>
      <c r="E36" s="19">
        <f>SUM(E25:E35)-E34</f>
        <v>255084800.36200002</v>
      </c>
      <c r="F36" s="19">
        <f>SUM(F25:F35)-F34</f>
        <v>275413699.59059799</v>
      </c>
    </row>
    <row r="37" spans="1:6" ht="20.25" thickBot="1">
      <c r="B37" s="14" t="s">
        <v>33</v>
      </c>
    </row>
    <row r="38" spans="1:6" ht="19.5" thickBot="1">
      <c r="A38" s="12" t="s">
        <v>13</v>
      </c>
      <c r="B38" s="13" t="s">
        <v>11</v>
      </c>
      <c r="C38" s="17">
        <v>128000</v>
      </c>
      <c r="D38" s="17">
        <v>120000</v>
      </c>
      <c r="E38" s="17">
        <f>D38*1.22</f>
        <v>146400</v>
      </c>
      <c r="F38" s="17">
        <f>E38*0.996</f>
        <v>145814.39999999999</v>
      </c>
    </row>
    <row r="39" spans="1:6" ht="19.5" thickBot="1">
      <c r="A39" s="6" t="s">
        <v>12</v>
      </c>
      <c r="B39" s="7" t="s">
        <v>14</v>
      </c>
      <c r="C39" s="18">
        <v>9610893</v>
      </c>
      <c r="D39" s="18">
        <v>1861700</v>
      </c>
      <c r="E39" s="17">
        <f>(D39*1.22)-140993</f>
        <v>2130281</v>
      </c>
      <c r="F39" s="17">
        <f>E39*0.996-270</f>
        <v>2121489.8760000002</v>
      </c>
    </row>
    <row r="40" spans="1:6" ht="19.5" thickBot="1">
      <c r="A40" s="6" t="s">
        <v>15</v>
      </c>
      <c r="B40" s="7" t="s">
        <v>16</v>
      </c>
      <c r="C40" s="18">
        <v>3274350</v>
      </c>
      <c r="D40" s="18"/>
      <c r="E40" s="18"/>
      <c r="F40" s="17"/>
    </row>
    <row r="41" spans="1:6" ht="38.25" thickBot="1">
      <c r="A41" s="6" t="s">
        <v>17</v>
      </c>
      <c r="B41" s="7" t="s">
        <v>18</v>
      </c>
      <c r="C41" s="18">
        <v>1073000</v>
      </c>
      <c r="D41" s="18">
        <v>824000</v>
      </c>
      <c r="E41" s="18">
        <f>D41*1.22</f>
        <v>1005280</v>
      </c>
      <c r="F41" s="17">
        <f>E41*0.995</f>
        <v>1000253.6</v>
      </c>
    </row>
    <row r="42" spans="1:6" ht="19.5" thickBot="1">
      <c r="A42" s="6" t="s">
        <v>19</v>
      </c>
      <c r="B42" s="7" t="s">
        <v>20</v>
      </c>
      <c r="C42" s="18">
        <v>396722</v>
      </c>
      <c r="D42" s="18">
        <v>62800</v>
      </c>
      <c r="E42" s="18">
        <f>D42*1.22</f>
        <v>76616</v>
      </c>
      <c r="F42" s="17">
        <f>E42*0.996</f>
        <v>76309.535999999993</v>
      </c>
    </row>
    <row r="43" spans="1:6" ht="19.5" thickBot="1">
      <c r="A43" s="6" t="s">
        <v>21</v>
      </c>
      <c r="B43" s="7" t="s">
        <v>22</v>
      </c>
      <c r="C43" s="18">
        <v>85000</v>
      </c>
      <c r="D43" s="18"/>
      <c r="E43" s="18"/>
      <c r="F43" s="17"/>
    </row>
    <row r="44" spans="1:6" ht="19.5" thickBot="1">
      <c r="A44" s="6" t="s">
        <v>23</v>
      </c>
      <c r="B44" s="7" t="s">
        <v>24</v>
      </c>
      <c r="C44" s="18">
        <v>1330625</v>
      </c>
      <c r="D44" s="18">
        <v>448000</v>
      </c>
      <c r="E44" s="18">
        <f>D44*1.22</f>
        <v>546560</v>
      </c>
      <c r="F44" s="17">
        <f>E44*0.996</f>
        <v>544373.76000000001</v>
      </c>
    </row>
    <row r="45" spans="1:6" ht="19.5" thickBot="1">
      <c r="A45" s="6" t="s">
        <v>25</v>
      </c>
      <c r="B45" s="7" t="s">
        <v>26</v>
      </c>
      <c r="C45" s="18">
        <v>37127898</v>
      </c>
      <c r="D45" s="18">
        <v>10360000</v>
      </c>
      <c r="E45" s="18">
        <v>707600</v>
      </c>
      <c r="F45" s="17">
        <f>E45*0.996</f>
        <v>704769.6</v>
      </c>
    </row>
    <row r="46" spans="1:6" ht="19.5" thickBot="1">
      <c r="A46" s="6" t="s">
        <v>27</v>
      </c>
      <c r="B46" s="7" t="s">
        <v>28</v>
      </c>
      <c r="C46" s="18">
        <v>1547100</v>
      </c>
      <c r="D46" s="18">
        <v>56000</v>
      </c>
      <c r="E46" s="18">
        <f>D46*1.22</f>
        <v>68320</v>
      </c>
      <c r="F46" s="17">
        <f>E46*0.996</f>
        <v>68046.720000000001</v>
      </c>
    </row>
    <row r="47" spans="1:6" ht="19.5" thickBot="1">
      <c r="A47" s="6" t="s">
        <v>29</v>
      </c>
      <c r="B47" s="7" t="s">
        <v>30</v>
      </c>
      <c r="C47" s="18">
        <v>2418064</v>
      </c>
      <c r="D47" s="18"/>
      <c r="E47" s="18"/>
      <c r="F47" s="18"/>
    </row>
    <row r="48" spans="1:6" ht="19.5" thickBot="1">
      <c r="A48" s="10"/>
      <c r="B48" s="11" t="s">
        <v>10</v>
      </c>
      <c r="C48" s="19">
        <f>SUM(C38:C47)</f>
        <v>56991652</v>
      </c>
      <c r="D48" s="19">
        <f>SUM(D38:D47)</f>
        <v>13732500</v>
      </c>
      <c r="E48" s="19">
        <f>SUM(E38:E47)</f>
        <v>4681057</v>
      </c>
      <c r="F48" s="19">
        <f>SUM(F38:F47)</f>
        <v>4661057.4919999996</v>
      </c>
    </row>
    <row r="50" spans="2:5" ht="18.75">
      <c r="B50" s="26" t="s">
        <v>36</v>
      </c>
      <c r="E50" t="s">
        <v>40</v>
      </c>
    </row>
  </sheetData>
  <mergeCells count="9">
    <mergeCell ref="A1:F1"/>
    <mergeCell ref="B9:B10"/>
    <mergeCell ref="C9:C10"/>
    <mergeCell ref="D9:D10"/>
    <mergeCell ref="E9:E10"/>
    <mergeCell ref="A6:F6"/>
    <mergeCell ref="A7:F7"/>
    <mergeCell ref="F9:F10"/>
    <mergeCell ref="E4:F4"/>
  </mergeCells>
  <phoneticPr fontId="0" type="noConversion"/>
  <pageMargins left="1.1417322834645669" right="0.15748031496062992" top="0" bottom="0" header="0.51181102362204722" footer="0.51181102362204722"/>
  <pageSetup paperSize="9" scale="6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2019-11-29T13:38:56Z</cp:lastPrinted>
  <dcterms:created xsi:type="dcterms:W3CDTF">2019-04-11T13:40:56Z</dcterms:created>
  <dcterms:modified xsi:type="dcterms:W3CDTF">2019-12-12T16:00:45Z</dcterms:modified>
</cp:coreProperties>
</file>