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65" windowWidth="15480" windowHeight="10380" tabRatio="878" activeTab="8"/>
  </bookViews>
  <sheets>
    <sheet name="Дод1" sheetId="18" r:id="rId1"/>
    <sheet name="Дод 1.1" sheetId="29" r:id="rId2"/>
    <sheet name="дод2 " sheetId="24" r:id="rId3"/>
    <sheet name="дод.3" sheetId="1" r:id="rId4"/>
    <sheet name="дод 4" sheetId="11" r:id="rId5"/>
    <sheet name="Дод 4.1" sheetId="30" r:id="rId6"/>
    <sheet name="дод 5" sheetId="21" r:id="rId7"/>
    <sheet name="дод 6" sheetId="26" r:id="rId8"/>
    <sheet name="дод 7" sheetId="27" r:id="rId9"/>
  </sheets>
  <definedNames>
    <definedName name="_xlnm.Print_Titles" localSheetId="3">дод.3!$8:$11</definedName>
    <definedName name="_xlnm.Print_Area" localSheetId="4">'дод 4'!$D$1:$O$19</definedName>
    <definedName name="_xlnm.Print_Area" localSheetId="0">Дод1!$A$1:$G$97</definedName>
    <definedName name="_xlnm.Print_Area" localSheetId="2">'дод2 '!$A$1:$F$36</definedName>
  </definedNames>
  <calcPr calcId="125725" fullCalcOnLoad="1"/>
</workbook>
</file>

<file path=xl/calcChain.xml><?xml version="1.0" encoding="utf-8"?>
<calcChain xmlns="http://schemas.openxmlformats.org/spreadsheetml/2006/main">
  <c r="G13" i="1"/>
  <c r="H13"/>
  <c r="I13"/>
  <c r="J13"/>
  <c r="K13"/>
  <c r="L13"/>
  <c r="M13"/>
  <c r="N13"/>
  <c r="O13"/>
  <c r="P13"/>
  <c r="Q13"/>
  <c r="F13"/>
  <c r="C29" i="24"/>
  <c r="D21"/>
  <c r="E21"/>
  <c r="F21"/>
  <c r="C21"/>
  <c r="C31"/>
  <c r="D15"/>
  <c r="D19"/>
  <c r="E15"/>
  <c r="E19"/>
  <c r="F15"/>
  <c r="F19"/>
  <c r="C15"/>
  <c r="C19"/>
  <c r="D13"/>
  <c r="D12"/>
  <c r="E13"/>
  <c r="E28"/>
  <c r="E31"/>
  <c r="F13"/>
  <c r="F28"/>
  <c r="C13"/>
  <c r="C28"/>
  <c r="P40" i="1"/>
  <c r="I30" i="26"/>
  <c r="I29"/>
  <c r="J30"/>
  <c r="K30"/>
  <c r="K29"/>
  <c r="K38"/>
  <c r="H30"/>
  <c r="H29"/>
  <c r="G14" i="1"/>
  <c r="G62"/>
  <c r="H14"/>
  <c r="I14"/>
  <c r="J14"/>
  <c r="K14"/>
  <c r="L14"/>
  <c r="L62"/>
  <c r="M14"/>
  <c r="N14"/>
  <c r="O14"/>
  <c r="P14"/>
  <c r="P62"/>
  <c r="F14"/>
  <c r="J41"/>
  <c r="J40"/>
  <c r="N18" i="11"/>
  <c r="O18"/>
  <c r="O16"/>
  <c r="O17"/>
  <c r="O15"/>
  <c r="D12" i="30"/>
  <c r="D13"/>
  <c r="E12"/>
  <c r="E13"/>
  <c r="J18" i="11"/>
  <c r="K18"/>
  <c r="I18"/>
  <c r="G18"/>
  <c r="F18"/>
  <c r="M16"/>
  <c r="M17"/>
  <c r="F17" i="29"/>
  <c r="G17"/>
  <c r="C11" i="30"/>
  <c r="C10"/>
  <c r="E16" i="29"/>
  <c r="D16"/>
  <c r="D17"/>
  <c r="E73" i="18"/>
  <c r="E72"/>
  <c r="F73"/>
  <c r="F72"/>
  <c r="D73"/>
  <c r="D72"/>
  <c r="C72"/>
  <c r="E15"/>
  <c r="E20"/>
  <c r="E14"/>
  <c r="E23"/>
  <c r="E26"/>
  <c r="E22"/>
  <c r="E30"/>
  <c r="E32"/>
  <c r="E29"/>
  <c r="C29"/>
  <c r="E36"/>
  <c r="E45"/>
  <c r="E48"/>
  <c r="E35"/>
  <c r="E53"/>
  <c r="E52"/>
  <c r="E59"/>
  <c r="E63"/>
  <c r="E65"/>
  <c r="E58"/>
  <c r="E57"/>
  <c r="E69"/>
  <c r="E68"/>
  <c r="E78"/>
  <c r="E77"/>
  <c r="F15"/>
  <c r="F20"/>
  <c r="F14"/>
  <c r="F23"/>
  <c r="F26"/>
  <c r="F22"/>
  <c r="F30"/>
  <c r="F32"/>
  <c r="F29"/>
  <c r="F36"/>
  <c r="F45"/>
  <c r="F35"/>
  <c r="F48"/>
  <c r="F53"/>
  <c r="F52"/>
  <c r="F59"/>
  <c r="F58"/>
  <c r="F57"/>
  <c r="F63"/>
  <c r="F65"/>
  <c r="F69"/>
  <c r="F68"/>
  <c r="F78"/>
  <c r="F77"/>
  <c r="F76"/>
  <c r="D15"/>
  <c r="C15"/>
  <c r="D20"/>
  <c r="C20"/>
  <c r="D23"/>
  <c r="C23"/>
  <c r="D26"/>
  <c r="D30"/>
  <c r="C30"/>
  <c r="D32"/>
  <c r="C32"/>
  <c r="D36"/>
  <c r="D45"/>
  <c r="D35"/>
  <c r="C35"/>
  <c r="D48"/>
  <c r="C48"/>
  <c r="D53"/>
  <c r="D52"/>
  <c r="C52"/>
  <c r="D59"/>
  <c r="C59"/>
  <c r="D63"/>
  <c r="C63"/>
  <c r="D65"/>
  <c r="C65"/>
  <c r="D69"/>
  <c r="D68"/>
  <c r="C68"/>
  <c r="D78"/>
  <c r="D77"/>
  <c r="D76"/>
  <c r="L15" i="11"/>
  <c r="L18" s="1"/>
  <c r="M18" s="1"/>
  <c r="L13"/>
  <c r="L11"/>
  <c r="K13"/>
  <c r="K11"/>
  <c r="I13"/>
  <c r="I11"/>
  <c r="G13"/>
  <c r="G11"/>
  <c r="F13"/>
  <c r="F11"/>
  <c r="C15" i="29"/>
  <c r="E16" i="24"/>
  <c r="F16"/>
  <c r="C16"/>
  <c r="I13" i="26"/>
  <c r="I12"/>
  <c r="J13"/>
  <c r="J12"/>
  <c r="K13"/>
  <c r="J29"/>
  <c r="I36"/>
  <c r="I35"/>
  <c r="J36"/>
  <c r="J35"/>
  <c r="K36"/>
  <c r="K35"/>
  <c r="H36"/>
  <c r="H35"/>
  <c r="C31" i="18"/>
  <c r="C33"/>
  <c r="Q15" i="1"/>
  <c r="Q16"/>
  <c r="F41"/>
  <c r="F40"/>
  <c r="G41"/>
  <c r="G40"/>
  <c r="H41"/>
  <c r="H40"/>
  <c r="I41"/>
  <c r="I40"/>
  <c r="K41"/>
  <c r="K40"/>
  <c r="L41"/>
  <c r="M41"/>
  <c r="M40"/>
  <c r="N41"/>
  <c r="N40"/>
  <c r="O41"/>
  <c r="O40"/>
  <c r="Q17"/>
  <c r="G54"/>
  <c r="H54"/>
  <c r="I54"/>
  <c r="J54"/>
  <c r="K54"/>
  <c r="L54"/>
  <c r="M54"/>
  <c r="N54"/>
  <c r="N62"/>
  <c r="O54"/>
  <c r="O62"/>
  <c r="P54"/>
  <c r="F54"/>
  <c r="Q54"/>
  <c r="A7" i="30"/>
  <c r="E14" i="29"/>
  <c r="E17"/>
  <c r="D14"/>
  <c r="C14"/>
  <c r="G13"/>
  <c r="F13"/>
  <c r="C13"/>
  <c r="C12"/>
  <c r="C11"/>
  <c r="Q18" i="1"/>
  <c r="Q19"/>
  <c r="Q20"/>
  <c r="Q21"/>
  <c r="Q22"/>
  <c r="Q23"/>
  <c r="Q24"/>
  <c r="Q25"/>
  <c r="Q26"/>
  <c r="Q27"/>
  <c r="Q28"/>
  <c r="Q14"/>
  <c r="Q62"/>
  <c r="Q29"/>
  <c r="Q30"/>
  <c r="Q31"/>
  <c r="Q32"/>
  <c r="Q33"/>
  <c r="Q34"/>
  <c r="Q36"/>
  <c r="Q35"/>
  <c r="Q37"/>
  <c r="Q38"/>
  <c r="Q39"/>
  <c r="Q42"/>
  <c r="Q43"/>
  <c r="Q44"/>
  <c r="Q45"/>
  <c r="Q46"/>
  <c r="Q47"/>
  <c r="Q48"/>
  <c r="Q49"/>
  <c r="Q50"/>
  <c r="Q51"/>
  <c r="Q52"/>
  <c r="Q53"/>
  <c r="Q55"/>
  <c r="Q56"/>
  <c r="Q57"/>
  <c r="Q58"/>
  <c r="Q59"/>
  <c r="Q60"/>
  <c r="Q61"/>
  <c r="C27" i="18"/>
  <c r="C24"/>
  <c r="B6" i="27"/>
  <c r="B6" i="26"/>
  <c r="A6" i="21"/>
  <c r="D5" i="11"/>
  <c r="B5" i="24"/>
  <c r="B5" i="1"/>
  <c r="H13" i="26"/>
  <c r="H38"/>
  <c r="E83" i="18"/>
  <c r="D83"/>
  <c r="C83"/>
  <c r="E85"/>
  <c r="C85"/>
  <c r="E88"/>
  <c r="D88"/>
  <c r="C88"/>
  <c r="E90"/>
  <c r="D90"/>
  <c r="C90"/>
  <c r="F83"/>
  <c r="F85"/>
  <c r="F90"/>
  <c r="F88"/>
  <c r="D85"/>
  <c r="D82"/>
  <c r="C39"/>
  <c r="C40"/>
  <c r="C28"/>
  <c r="C16"/>
  <c r="C17"/>
  <c r="C18"/>
  <c r="C19"/>
  <c r="C21"/>
  <c r="C25"/>
  <c r="C34"/>
  <c r="C37"/>
  <c r="C38"/>
  <c r="C41"/>
  <c r="C42"/>
  <c r="C43"/>
  <c r="C44"/>
  <c r="C46"/>
  <c r="C47"/>
  <c r="C49"/>
  <c r="C50"/>
  <c r="C51"/>
  <c r="C54"/>
  <c r="C55"/>
  <c r="C56"/>
  <c r="C60"/>
  <c r="C61"/>
  <c r="C62"/>
  <c r="C64"/>
  <c r="C66"/>
  <c r="C67"/>
  <c r="C70"/>
  <c r="C71"/>
  <c r="C74"/>
  <c r="C75"/>
  <c r="C79"/>
  <c r="C84"/>
  <c r="C86"/>
  <c r="C87"/>
  <c r="C89"/>
  <c r="C91"/>
  <c r="C92"/>
  <c r="C93"/>
  <c r="C94"/>
  <c r="C45"/>
  <c r="C69"/>
  <c r="C26"/>
  <c r="D58"/>
  <c r="C78"/>
  <c r="J38" i="26"/>
  <c r="C12" i="30"/>
  <c r="C13"/>
  <c r="C73" i="18"/>
  <c r="K62" i="1"/>
  <c r="H12" i="26"/>
  <c r="Q41" i="1"/>
  <c r="Q40"/>
  <c r="I62"/>
  <c r="M15" i="11"/>
  <c r="C36" i="18"/>
  <c r="D29"/>
  <c r="C53"/>
  <c r="K12" i="26"/>
  <c r="D81" i="18"/>
  <c r="E76"/>
  <c r="C77"/>
  <c r="L40" i="1"/>
  <c r="E82" i="18"/>
  <c r="E13"/>
  <c r="J62" i="1"/>
  <c r="D57" i="18"/>
  <c r="C57"/>
  <c r="C58"/>
  <c r="F82"/>
  <c r="F81"/>
  <c r="C76"/>
  <c r="F13"/>
  <c r="F62" i="1"/>
  <c r="I38" i="26"/>
  <c r="P38"/>
  <c r="P36"/>
  <c r="H62" i="1"/>
  <c r="C12" i="24"/>
  <c r="C16" i="29"/>
  <c r="C17"/>
  <c r="M62" i="1"/>
  <c r="D14" i="18"/>
  <c r="D22"/>
  <c r="C22"/>
  <c r="D13"/>
  <c r="C14"/>
  <c r="F95"/>
  <c r="F80"/>
  <c r="E80"/>
  <c r="E81"/>
  <c r="C81"/>
  <c r="C82"/>
  <c r="E95"/>
  <c r="C13"/>
  <c r="C80"/>
  <c r="D80"/>
  <c r="D95"/>
  <c r="C95"/>
  <c r="F31" i="24"/>
  <c r="F12"/>
  <c r="E12"/>
  <c r="D28"/>
  <c r="D31"/>
</calcChain>
</file>

<file path=xl/sharedStrings.xml><?xml version="1.0" encoding="utf-8"?>
<sst xmlns="http://schemas.openxmlformats.org/spreadsheetml/2006/main" count="675" uniqueCount="427">
  <si>
    <t>комунальні послуги та енергоносії</t>
  </si>
  <si>
    <t>0110000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</si>
  <si>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</si>
  <si>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</si>
  <si>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</si>
  <si>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</si>
  <si>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</si>
  <si>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O2</t>
  </si>
  <si>
    <t>О4</t>
  </si>
  <si>
    <t>0100000</t>
  </si>
  <si>
    <t xml:space="preserve">Всього </t>
  </si>
  <si>
    <t>Місцеві податки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</si>
  <si>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</si>
  <si>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</si>
  <si>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</si>
  <si>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0111010</t>
  </si>
  <si>
    <t>0910</t>
  </si>
  <si>
    <t>0960</t>
  </si>
  <si>
    <t>1090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</si>
  <si>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</si>
  <si>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3104</t>
  </si>
  <si>
    <t>1020</t>
  </si>
  <si>
    <t>0113104</t>
  </si>
  <si>
    <t>1010</t>
  </si>
  <si>
    <t>0824</t>
  </si>
  <si>
    <t>0828</t>
  </si>
  <si>
    <t>0829</t>
  </si>
  <si>
    <t>Проведення навчально-тренувальних зборів і змагань з олімпійських видів спорту</t>
  </si>
  <si>
    <t>0810</t>
  </si>
  <si>
    <t>0620</t>
  </si>
  <si>
    <t>Резервний фонд</t>
  </si>
  <si>
    <t>0133</t>
  </si>
  <si>
    <t>0180</t>
  </si>
  <si>
    <t>грн.</t>
  </si>
  <si>
    <t>спеціальний фонд</t>
  </si>
  <si>
    <t>Додаток 1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</si>
  <si>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</si>
  <si>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</si>
  <si>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</si>
  <si>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</si>
  <si>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</si>
  <si>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</si>
  <si>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</si>
  <si>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</si>
  <si>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</si>
  <si>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</si>
  <si>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</si>
  <si>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</si>
  <si>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</si>
  <si>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</si>
  <si>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</si>
  <si>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</si>
  <si>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Земельний податок з юридичних осіб  </t>
  </si>
  <si>
    <t>Орендна плата з юридичних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</si>
  <si>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</si>
  <si>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</si>
  <si>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</si>
  <si>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</si>
  <si>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</si>
  <si>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</si>
  <si>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</si>
  <si>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</si>
  <si>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</si>
  <si>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</si>
  <si>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Акцизний податок з вироблених в Україні підакцизних товарів (продукції)</t>
  </si>
  <si>
    <t>Пальне</t>
  </si>
  <si>
    <t xml:space="preserve"> Акцизний податок з ввезених на митну територію України підакцизних товарів (продукції) </t>
  </si>
  <si>
    <t xml:space="preserve"> Пальне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</si>
  <si>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</si>
  <si>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</si>
  <si>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</si>
  <si>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</si>
  <si>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</si>
  <si>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</si>
  <si>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</si>
  <si>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</si>
  <si>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</si>
  <si>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</si>
  <si>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Офіційні трансферти  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</si>
  <si>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</si>
  <si>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</si>
  <si>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</si>
  <si>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</si>
  <si>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3105</t>
  </si>
  <si>
    <t>0113105</t>
  </si>
  <si>
    <t>Програма соціального захисту населення Олевської об"єднаної територіальної громади на 2017-2020 роки</t>
  </si>
  <si>
    <t>Олевська міська рада</t>
  </si>
  <si>
    <t>Утримання та навчально-тренувальна робота комунальних дитячо-юнацьких спортивних шкіл</t>
  </si>
  <si>
    <t>0990</t>
  </si>
  <si>
    <t>Відділ культури Олевської міської ради</t>
  </si>
  <si>
    <t>Комплексна програма розвитку  фізичної культури і спорту на 2017-2021 роки</t>
  </si>
  <si>
    <t>Відділ освіти, молоді та спорту Олевської міської ради</t>
  </si>
  <si>
    <t>0921</t>
  </si>
  <si>
    <t xml:space="preserve"> 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</si>
  <si>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</si>
  <si>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</si>
  <si>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</si>
  <si>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фізичних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</si>
  <si>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</si>
  <si>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</si>
  <si>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</si>
  <si>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</si>
  <si>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</si>
  <si>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Доходи від операцій з капіталом  </t>
  </si>
  <si>
    <t>0112010</t>
  </si>
  <si>
    <t>2010</t>
  </si>
  <si>
    <t>0731</t>
  </si>
  <si>
    <t>Багатопрофільна стаціонарна медична допомога населенню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</si>
  <si>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</si>
  <si>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</si>
  <si>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субвенції з місцевого бюджету</t>
  </si>
  <si>
    <t>Надання дошкільної освіти</t>
  </si>
  <si>
    <t>Інші заходи в галузі культури і мистецтва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</si>
  <si>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</si>
  <si>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</si>
  <si>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</si>
  <si>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</si>
  <si>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</si>
  <si>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</si>
  <si>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</si>
  <si>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0114082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</si>
  <si>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</si>
  <si>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</si>
  <si>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0112111</t>
  </si>
  <si>
    <t>0112144</t>
  </si>
  <si>
    <t>2144</t>
  </si>
  <si>
    <t>1014060</t>
  </si>
  <si>
    <t>1011100</t>
  </si>
  <si>
    <t>1014081</t>
  </si>
  <si>
    <t>1014082</t>
  </si>
  <si>
    <t>0600000</t>
  </si>
  <si>
    <t>0610000</t>
  </si>
  <si>
    <t>0611020</t>
  </si>
  <si>
    <t>0611090</t>
  </si>
  <si>
    <t>0611150</t>
  </si>
  <si>
    <t>0611161</t>
  </si>
  <si>
    <t>0613140</t>
  </si>
  <si>
    <t>0615011</t>
  </si>
  <si>
    <t>0615031</t>
  </si>
  <si>
    <t>Організація благоустрою населених пунктів</t>
  </si>
  <si>
    <t>0116030</t>
  </si>
  <si>
    <t>0456</t>
  </si>
  <si>
    <t>Інші програми та заходи у сфері охорони здоров’я</t>
  </si>
  <si>
    <t>0112152</t>
  </si>
  <si>
    <t>0113242</t>
  </si>
  <si>
    <t>0117350</t>
  </si>
  <si>
    <t>Розроблення схем планування та забудови територій (містобудівної документації)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</si>
  <si>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</si>
  <si>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</si>
  <si>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</si>
  <si>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0118130</t>
  </si>
  <si>
    <t>Забезпечення діяльності місцевої пожежної охорони</t>
  </si>
  <si>
    <t>0118700</t>
  </si>
  <si>
    <t>0119770</t>
  </si>
  <si>
    <t xml:space="preserve">Інші субвенції з місцевого бюджету </t>
  </si>
  <si>
    <t>Програма регулювання чисельності безпритульних тварин на 2016-2020 роки</t>
  </si>
  <si>
    <t>Субвенції з місцевих бюджетів іншим місцевим бюджетам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</si>
  <si>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</si>
  <si>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</si>
  <si>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</si>
  <si>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реабілітаційних послуг особам з інвалідністю та дітям з інвалідністю</t>
  </si>
  <si>
    <t>0110180</t>
  </si>
  <si>
    <t>Інша діяльність у сфері державного управління</t>
  </si>
  <si>
    <t>0116083</t>
  </si>
  <si>
    <t>0610</t>
  </si>
  <si>
    <t>0611162</t>
  </si>
  <si>
    <t>Інші програми та заходи у сфері освіти</t>
  </si>
  <si>
    <t>Субвенції  з державного бюджету місцевим бюджетам</t>
  </si>
  <si>
    <t>Комплексна програма оздоровлення дітей на 2017-2021 роки</t>
  </si>
  <si>
    <t>0726</t>
  </si>
  <si>
    <t>Програма розвитку культури  на 2018-2020 роки</t>
  </si>
  <si>
    <t>0160</t>
  </si>
  <si>
    <t>2111</t>
  </si>
  <si>
    <t>Північна Екологічна Фінансова Корпорація ("НЕФКО")</t>
  </si>
  <si>
    <t>2152</t>
  </si>
  <si>
    <t>Інші програми та заходи у сфері охорони здоров`я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</si>
  <si>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</si>
  <si>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</si>
  <si>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</si>
  <si>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</si>
  <si>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3242</t>
  </si>
  <si>
    <t>4082</t>
  </si>
  <si>
    <t>6030</t>
  </si>
  <si>
    <t>6083</t>
  </si>
  <si>
    <t>7350</t>
  </si>
  <si>
    <t>0490</t>
  </si>
  <si>
    <t>7461</t>
  </si>
  <si>
    <t>8130</t>
  </si>
  <si>
    <t>0118313</t>
  </si>
  <si>
    <t>0513</t>
  </si>
  <si>
    <t>УСЬОГО</t>
  </si>
  <si>
    <t>06513000000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</si>
  <si>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</si>
  <si>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 для видобування корисних копалин загальнодержавного значення </t>
  </si>
  <si>
    <t>"Про бюджет Олевської міської об'єднаної територіальної громади на 2020 рік"</t>
  </si>
  <si>
    <t>Додаток 1.1</t>
  </si>
  <si>
    <t>Місцевий бюджет з якого надається субвенція</t>
  </si>
  <si>
    <t>Призначення субвенції</t>
  </si>
  <si>
    <t>загальний фонд</t>
  </si>
  <si>
    <t>Відділу культури на утримання філіалу музичної школи</t>
  </si>
  <si>
    <t>Кишинському стаціонарному відділенню для постійного проживання на утримання жителів Білокоровицької громади</t>
  </si>
  <si>
    <t>На утримання КУ «Трудовий архів»</t>
  </si>
  <si>
    <t>Всього:</t>
  </si>
  <si>
    <t>Обласний бюджет Житомирської області</t>
  </si>
  <si>
    <t>на виконання Регіональної (комплексної) цільової соціальної Програми забезпечення житлом дітей-сиріт, дітей, позбавлених батьківського піклування, та осіб з їх числа на 2018-2022 роки</t>
  </si>
  <si>
    <t>"Капітальний ремонт мереж вуличного освітлення Олевської об"єднаної територіальної громади"</t>
  </si>
  <si>
    <t>ESC 13/18 від 31 грудня 2018 року</t>
  </si>
  <si>
    <t>5 років</t>
  </si>
  <si>
    <t>UAH / грн</t>
  </si>
  <si>
    <t>12500000 грн</t>
  </si>
  <si>
    <t>Районний бюджет Олевського району</t>
  </si>
  <si>
    <t>Разом:</t>
  </si>
  <si>
    <t>Місцевий бюджет якому надається субвенція</t>
  </si>
  <si>
    <t>На виплати компенсації за надання соціальних послуг, що надаються відповідно до Порядку призначення і виплати компенсації фізичним особам, які надають соціальні послуги, затвердженого постановою Кабінету Міністрів України від 29.04.2004 року №558</t>
  </si>
  <si>
    <t>На пільгове перевезення автомобільним транспортом ТзОВ "Рім-Богдан"</t>
  </si>
  <si>
    <t xml:space="preserve">Додаток №4.1  </t>
  </si>
  <si>
    <t>Додаток №4</t>
  </si>
  <si>
    <t xml:space="preserve">Додаток №5
до рішення </t>
  </si>
  <si>
    <t>Додаток №6</t>
  </si>
  <si>
    <t xml:space="preserve">                 Інші субвенції з місцевих бюджетів до міського бюджету на 2020 рік</t>
  </si>
  <si>
    <t xml:space="preserve">                 Інші субвенції з міського бюджету місцевим бюджетам на 2020 рік</t>
  </si>
  <si>
    <t>найменування трансферту</t>
  </si>
  <si>
    <t>спеціального фонду на:</t>
  </si>
  <si>
    <t>субвенції</t>
  </si>
  <si>
    <t>Трансферти іншим бюджетам</t>
  </si>
  <si>
    <t>Трансферти з інших місцевих бюджетів</t>
  </si>
  <si>
    <t>Ліквідація іншого забруднення навколишнього природного середовища</t>
  </si>
  <si>
    <t>8700</t>
  </si>
  <si>
    <t>9770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</si>
  <si>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</si>
  <si>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</si>
  <si>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</si>
  <si>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</si>
  <si>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</si>
  <si>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</si>
  <si>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1161</t>
  </si>
  <si>
    <t>1162</t>
  </si>
  <si>
    <t>3140</t>
  </si>
  <si>
    <t>5011</t>
  </si>
  <si>
    <t>5031</t>
  </si>
  <si>
    <t>0615053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</si>
  <si>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</si>
  <si>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</si>
  <si>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1000000</t>
  </si>
  <si>
    <t>1010000</t>
  </si>
  <si>
    <t>1010160</t>
  </si>
  <si>
    <t>1100</t>
  </si>
  <si>
    <t>1014030</t>
  </si>
  <si>
    <t>4030</t>
  </si>
  <si>
    <t>1014040</t>
  </si>
  <si>
    <t>4060</t>
  </si>
  <si>
    <t>4081</t>
  </si>
  <si>
    <t>Забезпечення діяльності інших закладів в галузі культури і мистецтва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</si>
  <si>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</si>
  <si>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</si>
  <si>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</si>
  <si>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</si>
  <si>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</si>
  <si>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0117130</t>
  </si>
  <si>
    <t>7130</t>
  </si>
  <si>
    <t>0421</t>
  </si>
  <si>
    <t>Здійснення заходів із землеустрою</t>
  </si>
  <si>
    <t>0117680</t>
  </si>
  <si>
    <t>7680</t>
  </si>
  <si>
    <t>Членські внески до асоціацій органів місцевого самоврядування</t>
  </si>
  <si>
    <t>Фінансування місцевого бюджету на 2020 рік</t>
  </si>
  <si>
    <t>Доходи місцевого бюджету на 2020 рік</t>
  </si>
  <si>
    <t xml:space="preserve">               код бюджету</t>
  </si>
  <si>
    <t>РОЗПОДІЛ
видатків місцевого бюджету  на 2020 рік</t>
  </si>
  <si>
    <t>Код Програмної класифікації видатків та кредитування 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</si>
  <si>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</si>
  <si>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місцевого бюджету</t>
  </si>
  <si>
    <t>Міжбюджетні трансферти    на 2020 рік</t>
  </si>
  <si>
    <t>дотація на:</t>
  </si>
  <si>
    <t>загального фонду на: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</si>
  <si>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</si>
  <si>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</si>
  <si>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Розподіл коштів бюджету розвитку на здійснення заходів із будівництва, реконструкції і реставрації об"єктів виробничої, комунікаційної та соціальної інфраструктури за об"єктами у 2020 році</t>
  </si>
  <si>
    <t>(код бюджету)</t>
  </si>
  <si>
    <t>Найменування об"єкта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</si>
  <si>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</si>
  <si>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</si>
  <si>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</si>
  <si>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 xml:space="preserve">Обсяг видатків бюджету розвитку, які спрямовуються на будівництво об"єкта у бюджетному періоді, гривень </t>
  </si>
  <si>
    <t>Рівень готовності об"єкта на кінець бюджетного періоду, %</t>
  </si>
  <si>
    <t>до рішення ___ сесії __ скликання Олевської міської ради від________ року №</t>
  </si>
  <si>
    <t>Міська рада м.Олевськ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</si>
  <si>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</si>
  <si>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</si>
  <si>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</si>
  <si>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</si>
  <si>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</si>
  <si>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0118600</t>
  </si>
  <si>
    <t>8600</t>
  </si>
  <si>
    <t>0170</t>
  </si>
  <si>
    <t>Обслуговування місцевого боргу</t>
  </si>
  <si>
    <t>0611170</t>
  </si>
  <si>
    <t>1170</t>
  </si>
  <si>
    <t>Забезпечення діяльності інклюзивно-ресурсних центрів</t>
  </si>
  <si>
    <t>Додаток № 3</t>
  </si>
  <si>
    <t>Найменування кредитора</t>
  </si>
  <si>
    <t>Загальний обсяг кредиту (позики)</t>
  </si>
  <si>
    <t>Рішення міської ради від 05.07.2018 №667 із змінами</t>
  </si>
  <si>
    <t>Рішення міської ради від 23.01.2017 №24 із змінами</t>
  </si>
  <si>
    <t>Рішення міської ради від 11.05.2018 №620</t>
  </si>
  <si>
    <t>Рішення міської ради від 01.03.2016 №83 із змінами</t>
  </si>
  <si>
    <t>Рішення міської ради від 08.02.2018 №459</t>
  </si>
  <si>
    <t>Рішення міської ради від 08.11.2018 №811</t>
  </si>
  <si>
    <t xml:space="preserve">Програма охорони навколишнього природного
середовища та раціональне використання
природних ресурсів на 2017-2021 роки
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</si>
  <si>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</si>
  <si>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Рішення міської ради від 13.06.2017 №166</t>
  </si>
  <si>
    <t>Рішення міської ради від 13.06.2017 №168</t>
  </si>
  <si>
    <t>Розподіл витрат місцевого бюджету  на реалізацію місцевих/регіональних програм у 2020 році</t>
  </si>
  <si>
    <t>Дата і номер документа, яким затверджено місцеву регіональну програму</t>
  </si>
  <si>
    <t>Додаток №7</t>
  </si>
  <si>
    <t>Перелік кредитів (позик), що залучаються місцевого радою до спеціального фонду місцевого бюджету у 2020 році від міжнародних фінансових організацій для реалізації інвестиційних проектів</t>
  </si>
  <si>
    <t>Найменування інвестиціного проекту, що реалізується за рахунок кредиту (позики)</t>
  </si>
  <si>
    <t>Дата і номер договору</t>
  </si>
  <si>
    <t>Термін кредитування</t>
  </si>
  <si>
    <t>назва валюти, в якій залучається кредит (позика)</t>
  </si>
  <si>
    <t>загальний обсяг кредиту (позики), одиниць валюти</t>
  </si>
  <si>
    <t>загальний обсяг залучення кредиту (позики), гривень</t>
  </si>
  <si>
    <t>Обсяг залучення кредиту (позики) у плановому році, гривень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</si>
  <si>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</si>
  <si>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</si>
  <si>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</si>
  <si>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</si>
  <si>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</si>
  <si>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</si>
  <si>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</si>
  <si>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</si>
  <si>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</si>
  <si>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</si>
  <si>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</si>
  <si>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</si>
  <si>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</si>
  <si>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</si>
  <si>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у тому числі бюджет розвитку</t>
  </si>
  <si>
    <t>1</t>
  </si>
  <si>
    <t>2</t>
  </si>
  <si>
    <t>3</t>
  </si>
  <si>
    <t>0320</t>
  </si>
  <si>
    <t>Найменування згідно з Класифікацією доходів бюджету</t>
  </si>
  <si>
    <t>Рентна плата за користування надрами</t>
  </si>
  <si>
    <t>Разом доходів</t>
  </si>
  <si>
    <t>х</t>
  </si>
  <si>
    <t>Рентна плата за користування надрами для видобування корисних копалин місцевого значення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</si>
  <si>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</si>
  <si>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Міський голова</t>
  </si>
  <si>
    <t>Програма надання фінансових гарантій медичного обслуговування населення на період до 2022 року</t>
  </si>
  <si>
    <t>Екологічний податок </t>
  </si>
  <si>
    <t>Інші податки та збори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</si>
  <si>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</si>
  <si>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</si>
  <si>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Міська комплексна цільова Програма  забезпечення житлом дітей-сиріт, дітей, позбавлених батьківського піклування, та осіб з їх числа на 2018-2022 роки</t>
  </si>
  <si>
    <t>0117640</t>
  </si>
  <si>
    <t>7640</t>
  </si>
  <si>
    <t>0470</t>
  </si>
  <si>
    <t>Заходи з енергозбереження</t>
  </si>
  <si>
    <t>Надходження коштів пайової участі у розвитку інфраструктури населеного пункту</t>
  </si>
  <si>
    <t>Програма з енергозбереження Олевської ОТГ на 2018-2022 роки</t>
  </si>
  <si>
    <t>код бюджету</t>
  </si>
  <si>
    <t>Усього доходів (без урахування міжбюджетних трансфертів)</t>
  </si>
  <si>
    <t>Капітальний ремонт мереж вуличного освітлення Олевської об'єднаної територіальної громади</t>
  </si>
  <si>
    <t xml:space="preserve">Додаток  2 </t>
  </si>
  <si>
    <t>(грн)</t>
  </si>
  <si>
    <t>Найменування згідно з Класифікацією фінансування бюджету</t>
  </si>
  <si>
    <t>Усього</t>
  </si>
  <si>
    <t>усього</t>
  </si>
  <si>
    <t>в тому числі бюджет розвитку</t>
  </si>
  <si>
    <t>Фінансування за типом кредитора</t>
  </si>
  <si>
    <t>Х</t>
  </si>
  <si>
    <t>Загальне фінансування</t>
  </si>
  <si>
    <t xml:space="preserve">  Фінансування за типом боргового зобов"язання</t>
  </si>
  <si>
    <t>Код</t>
  </si>
  <si>
    <t>Фінансування за активними операціями</t>
  </si>
  <si>
    <t>Зміни обсягів бюджетних коштів</t>
  </si>
  <si>
    <t>-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</si>
  <si>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</si>
  <si>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</si>
  <si>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</si>
  <si>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</si>
  <si>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</si>
  <si>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</si>
  <si>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</si>
  <si>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</si>
  <si>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</si>
  <si>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</si>
  <si>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</si>
  <si>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</si>
  <si>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Фінансування за борговими операціями</t>
  </si>
  <si>
    <t>Запозичення</t>
  </si>
  <si>
    <t>Зовнішні запозичення</t>
  </si>
  <si>
    <t>Довгострокові зобов'язання</t>
  </si>
  <si>
    <t>Погашення</t>
  </si>
  <si>
    <t>Зовнішні зобов"язання</t>
  </si>
  <si>
    <t>Програми біологічної безпеки та біологічного захисту населення Олевської територіальної об’єднаної громади на 2020 рік</t>
  </si>
  <si>
    <t>Рішення міської ради від __.12.2019 №___</t>
  </si>
  <si>
    <t>Програма забезпечення громадян Олевськорї ОТГ життєво-необхідними медичнмими препаратами та виробами медичного призначення на 2020-2022 роки</t>
  </si>
  <si>
    <t>Програма компенсаційних виплат та надання пільг окремим категоріям громадян Олевської об"єднаної територіальної громади на 2020-2022 роки</t>
  </si>
  <si>
    <t>Програма соціальної підтримки внутрішньо переміщених осіб з тимчасово окупованої території, районів проведення антитерористичної операції на території Олевської ОТГ та військовослужбовців, працівників Збройних Сил України, Національної гвардії України, Служби безпеки України, інших силових структур громади, що брали участь у актитерористичних операцій на 2020-2022 роки</t>
  </si>
  <si>
    <t>Рішення міської ради від 11.08.2017 №219 із змінами</t>
  </si>
  <si>
    <t>Програма «Фінансової підтримки комунального некомерційного підприємства «Олевська центральна лікарня» Олевської міської ради» на 2019-2021 роки"</t>
  </si>
  <si>
    <t>Рішення міської ради від 05.09.2019 №1240</t>
  </si>
  <si>
    <t>06100000000</t>
  </si>
  <si>
    <t>Бюджет Білокоровицької сільської об’єднаної територіальної громади</t>
  </si>
  <si>
    <t>06524000000</t>
  </si>
  <si>
    <t>Бюджет білокоровицької сільської об"єднаної територіальної громади</t>
  </si>
  <si>
    <t>06317200000</t>
  </si>
  <si>
    <t>Фінансова підтримка на утримання місцевих осередків (рад) всеукраїнських організацій фізкультурно-спортивної спрямованості ФСТ "Колос"</t>
  </si>
  <si>
    <t>Капітальний ремонт приміщення будівлі Жубровицького ДНЗ № 15 F13 по вул. Шевченка, 11 в с. Жубровичі, Олевського району, Житомирської області</t>
  </si>
  <si>
    <t>Капітальний ремонт огорожі кладовища  в с.Замисловичі, Олевського району, Житомирської області</t>
  </si>
  <si>
    <t>Капітальний ремонт огорожі кладовища по вул. Гагаріна в с.Лопатичі Олевського району Житомирської області</t>
  </si>
  <si>
    <t>Капітальний ремонт огорожі кладовища в с.Зубковичі, Олевського району, Житомирської області</t>
  </si>
  <si>
    <t>Капітальний ремонт огорожі кладовища в с.Журжевичі, Олевського району, Житомирської області</t>
  </si>
  <si>
    <t>Капітальний ремонт дороги по вул. Першотравнева в м.Олевськ Житомирської області (коригування)</t>
  </si>
  <si>
    <t>Капітаьний ремонт дорожнього покриття по вул. Пушкіна (тротуари) в м.Олевськ Житомирської області (коригування)</t>
  </si>
  <si>
    <t>Капітальний ремонт дорожнього покриття по Ковпака в м. Олевськ Житомирської області (коригування)</t>
  </si>
  <si>
    <t xml:space="preserve">Капітальний ремонт провулку Курганський в с.Кам'янка, Олевського району, Житомирської області </t>
  </si>
  <si>
    <t>2019-2020</t>
  </si>
  <si>
    <t>2020</t>
  </si>
  <si>
    <t>2020-2022</t>
  </si>
  <si>
    <t>2020-2021</t>
  </si>
  <si>
    <t xml:space="preserve"> Олевська міська рада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</si>
  <si>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</si>
  <si>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</si>
  <si>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Олег Омельчук</t>
  </si>
</sst>
</file>

<file path=xl/styles.xml><?xml version="1.0" encoding="utf-8"?>
<styleSheet xmlns="http://schemas.openxmlformats.org/spreadsheetml/2006/main">
  <numFmts count="3">
    <numFmt numFmtId="179" formatCode="_-* #,##0.00_р_._-;\-* #,##0.00_р_._-;_-* &quot;-&quot;??_р_._-;_-@_-"/>
    <numFmt numFmtId="198" formatCode="* _-#,##0&quot;р.&quot;;* \-#,##0&quot;р.&quot;;* _-&quot;-&quot;&quot;р.&quot;;@"/>
    <numFmt numFmtId="200" formatCode="#,##0.0"/>
  </numFmts>
  <fonts count="73">
    <font>
      <sz val="10"/>
      <name val="Times New Roman"/>
      <charset val="204"/>
    </font>
    <font>
      <b/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6"/>
      <name val="Arial Cyr"/>
      <charset val="204"/>
    </font>
    <font>
      <i/>
      <sz val="16"/>
      <name val="Times New Roman"/>
      <family val="1"/>
      <charset val="204"/>
    </font>
    <font>
      <sz val="14"/>
      <name val="Arial Cyr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sz val="18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Arial Cyr"/>
      <charset val="204"/>
    </font>
    <font>
      <sz val="13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/>
    <xf numFmtId="0" fontId="19" fillId="0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7" fillId="22" borderId="2" applyNumberFormat="0" applyAlignment="0" applyProtection="0"/>
    <xf numFmtId="0" fontId="12" fillId="22" borderId="1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>
      <alignment vertical="top"/>
    </xf>
    <xf numFmtId="0" fontId="9" fillId="0" borderId="3" applyNumberFormat="0" applyFill="0" applyAlignment="0" applyProtection="0"/>
    <xf numFmtId="0" fontId="13" fillId="13" borderId="0" applyNumberFormat="0" applyBorder="0" applyAlignment="0" applyProtection="0"/>
    <xf numFmtId="0" fontId="71" fillId="0" borderId="0"/>
    <xf numFmtId="0" fontId="72" fillId="0" borderId="0"/>
    <xf numFmtId="0" fontId="71" fillId="0" borderId="0"/>
    <xf numFmtId="0" fontId="18" fillId="0" borderId="0"/>
    <xf numFmtId="0" fontId="19" fillId="0" borderId="0"/>
    <xf numFmtId="0" fontId="71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10" borderId="4" applyNumberFormat="0" applyFont="0" applyAlignment="0" applyProtection="0"/>
    <xf numFmtId="0" fontId="17" fillId="0" borderId="0"/>
    <xf numFmtId="198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42">
    <xf numFmtId="0" fontId="0" fillId="0" borderId="0" xfId="0"/>
    <xf numFmtId="0" fontId="2" fillId="0" borderId="0" xfId="0" applyNumberFormat="1" applyFont="1" applyFill="1" applyAlignment="1" applyProtection="1"/>
    <xf numFmtId="0" fontId="24" fillId="0" borderId="5" xfId="20" applyFont="1" applyBorder="1" applyAlignment="1">
      <alignment horizontal="right"/>
    </xf>
    <xf numFmtId="0" fontId="24" fillId="0" borderId="5" xfId="20" applyFont="1" applyBorder="1" applyAlignment="1">
      <alignment horizontal="right" wrapText="1"/>
    </xf>
    <xf numFmtId="0" fontId="21" fillId="0" borderId="0" xfId="0" applyFont="1"/>
    <xf numFmtId="0" fontId="23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right"/>
    </xf>
    <xf numFmtId="0" fontId="0" fillId="0" borderId="0" xfId="0" applyFont="1"/>
    <xf numFmtId="0" fontId="15" fillId="0" borderId="5" xfId="0" applyFont="1" applyBorder="1"/>
    <xf numFmtId="0" fontId="27" fillId="0" borderId="0" xfId="0" applyFont="1" applyBorder="1" applyAlignment="1">
      <alignment horizontal="right"/>
    </xf>
    <xf numFmtId="0" fontId="0" fillId="23" borderId="0" xfId="0" applyFont="1" applyFill="1"/>
    <xf numFmtId="0" fontId="29" fillId="0" borderId="5" xfId="0" applyFont="1" applyBorder="1" applyAlignment="1">
      <alignment horizontal="right"/>
    </xf>
    <xf numFmtId="0" fontId="30" fillId="0" borderId="5" xfId="0" applyFont="1" applyBorder="1" applyAlignment="1">
      <alignment horizontal="right"/>
    </xf>
    <xf numFmtId="0" fontId="15" fillId="0" borderId="0" xfId="0" applyFont="1"/>
    <xf numFmtId="0" fontId="0" fillId="0" borderId="0" xfId="0" applyFont="1" applyBorder="1"/>
    <xf numFmtId="2" fontId="0" fillId="0" borderId="0" xfId="0" applyNumberFormat="1" applyFont="1"/>
    <xf numFmtId="2" fontId="27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0" fontId="28" fillId="0" borderId="6" xfId="0" applyFont="1" applyBorder="1" applyAlignment="1">
      <alignment horizontal="center"/>
    </xf>
    <xf numFmtId="0" fontId="24" fillId="0" borderId="7" xfId="20" applyFont="1" applyBorder="1" applyAlignment="1">
      <alignment horizontal="center"/>
    </xf>
    <xf numFmtId="0" fontId="0" fillId="23" borderId="0" xfId="0" applyFont="1" applyFill="1" applyBorder="1"/>
    <xf numFmtId="0" fontId="37" fillId="0" borderId="5" xfId="0" applyFont="1" applyBorder="1" applyAlignment="1">
      <alignment horizontal="right"/>
    </xf>
    <xf numFmtId="0" fontId="16" fillId="0" borderId="5" xfId="20" applyFont="1" applyBorder="1" applyAlignment="1">
      <alignment horizontal="right"/>
    </xf>
    <xf numFmtId="0" fontId="16" fillId="0" borderId="7" xfId="20" applyFont="1" applyBorder="1" applyAlignment="1">
      <alignment horizontal="center"/>
    </xf>
    <xf numFmtId="0" fontId="22" fillId="0" borderId="0" xfId="0" applyFont="1"/>
    <xf numFmtId="0" fontId="4" fillId="0" borderId="0" xfId="0" applyNumberFormat="1" applyFont="1" applyFill="1" applyBorder="1" applyAlignment="1" applyProtection="1">
      <alignment horizontal="center" vertical="top"/>
    </xf>
    <xf numFmtId="0" fontId="26" fillId="0" borderId="0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justify" vertical="center" wrapText="1"/>
    </xf>
    <xf numFmtId="200" fontId="31" fillId="0" borderId="0" xfId="0" applyNumberFormat="1" applyFont="1" applyBorder="1" applyAlignment="1">
      <alignment vertical="justify"/>
    </xf>
    <xf numFmtId="0" fontId="22" fillId="0" borderId="0" xfId="0" applyFont="1" applyAlignment="1"/>
    <xf numFmtId="0" fontId="32" fillId="0" borderId="5" xfId="0" applyFont="1" applyFill="1" applyBorder="1" applyAlignment="1">
      <alignment horizontal="center" vertical="center" wrapText="1"/>
    </xf>
    <xf numFmtId="0" fontId="4" fillId="0" borderId="5" xfId="61" quotePrefix="1" applyFont="1" applyFill="1" applyBorder="1" applyAlignment="1">
      <alignment horizontal="center" vertical="center" wrapText="1"/>
    </xf>
    <xf numFmtId="200" fontId="39" fillId="0" borderId="5" xfId="48" applyNumberFormat="1" applyFont="1" applyFill="1" applyBorder="1" applyAlignment="1">
      <alignment horizontal="center" vertical="center" wrapText="1"/>
    </xf>
    <xf numFmtId="4" fontId="39" fillId="0" borderId="5" xfId="48" applyNumberFormat="1" applyFont="1" applyFill="1" applyBorder="1" applyAlignment="1">
      <alignment horizontal="center" vertical="center" wrapText="1"/>
    </xf>
    <xf numFmtId="0" fontId="32" fillId="0" borderId="0" xfId="57" applyFont="1" applyAlignment="1"/>
    <xf numFmtId="0" fontId="44" fillId="0" borderId="0" xfId="57" applyFont="1"/>
    <xf numFmtId="0" fontId="41" fillId="0" borderId="0" xfId="57" applyFont="1" applyAlignment="1"/>
    <xf numFmtId="0" fontId="41" fillId="0" borderId="0" xfId="57" applyFont="1"/>
    <xf numFmtId="0" fontId="44" fillId="0" borderId="0" xfId="57" applyFont="1" applyFill="1"/>
    <xf numFmtId="0" fontId="44" fillId="0" borderId="0" xfId="57" applyFont="1" applyAlignment="1">
      <alignment horizontal="right"/>
    </xf>
    <xf numFmtId="0" fontId="41" fillId="0" borderId="5" xfId="57" applyFont="1" applyBorder="1" applyAlignment="1">
      <alignment horizontal="center" vertical="center" wrapText="1"/>
    </xf>
    <xf numFmtId="0" fontId="41" fillId="0" borderId="5" xfId="57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 applyProtection="1"/>
    <xf numFmtId="0" fontId="41" fillId="0" borderId="0" xfId="0" applyFont="1" applyFill="1"/>
    <xf numFmtId="0" fontId="41" fillId="0" borderId="0" xfId="0" applyNumberFormat="1" applyFont="1" applyFill="1" applyAlignment="1" applyProtection="1">
      <alignment horizontal="center" vertical="center" wrapText="1"/>
    </xf>
    <xf numFmtId="0" fontId="25" fillId="0" borderId="8" xfId="0" applyNumberFormat="1" applyFont="1" applyFill="1" applyBorder="1" applyAlignment="1" applyProtection="1">
      <alignment horizontal="center"/>
    </xf>
    <xf numFmtId="0" fontId="41" fillId="0" borderId="8" xfId="0" applyFont="1" applyFill="1" applyBorder="1" applyAlignment="1">
      <alignment horizontal="center"/>
    </xf>
    <xf numFmtId="0" fontId="25" fillId="0" borderId="8" xfId="0" applyNumberFormat="1" applyFont="1" applyFill="1" applyBorder="1" applyAlignment="1" applyProtection="1">
      <alignment horizontal="center" vertical="top"/>
    </xf>
    <xf numFmtId="0" fontId="25" fillId="0" borderId="0" xfId="0" applyNumberFormat="1" applyFont="1" applyFill="1" applyAlignment="1" applyProtection="1">
      <alignment horizontal="center"/>
    </xf>
    <xf numFmtId="0" fontId="41" fillId="0" borderId="0" xfId="0" applyFont="1" applyFill="1" applyAlignment="1">
      <alignment horizontal="center"/>
    </xf>
    <xf numFmtId="0" fontId="41" fillId="0" borderId="8" xfId="0" applyNumberFormat="1" applyFont="1" applyFill="1" applyBorder="1" applyAlignment="1" applyProtection="1">
      <alignment horizontal="right" vertical="center"/>
    </xf>
    <xf numFmtId="0" fontId="25" fillId="0" borderId="5" xfId="61" quotePrefix="1" applyFont="1" applyFill="1" applyBorder="1" applyAlignment="1">
      <alignment horizontal="center" vertical="center" wrapText="1"/>
    </xf>
    <xf numFmtId="0" fontId="25" fillId="0" borderId="5" xfId="61" applyFont="1" applyFill="1" applyBorder="1" applyAlignment="1">
      <alignment horizontal="center" vertical="center" wrapText="1"/>
    </xf>
    <xf numFmtId="2" fontId="25" fillId="0" borderId="5" xfId="61" applyNumberFormat="1" applyFont="1" applyFill="1" applyBorder="1" applyAlignment="1">
      <alignment horizontal="center" vertical="center" wrapText="1"/>
    </xf>
    <xf numFmtId="2" fontId="25" fillId="0" borderId="5" xfId="61" quotePrefix="1" applyNumberFormat="1" applyFont="1" applyFill="1" applyBorder="1" applyAlignment="1">
      <alignment horizontal="center" vertical="center" wrapText="1"/>
    </xf>
    <xf numFmtId="0" fontId="41" fillId="0" borderId="5" xfId="61" quotePrefix="1" applyFont="1" applyFill="1" applyBorder="1" applyAlignment="1">
      <alignment horizontal="center" vertical="center" wrapText="1"/>
    </xf>
    <xf numFmtId="49" fontId="41" fillId="0" borderId="5" xfId="61" quotePrefix="1" applyNumberFormat="1" applyFont="1" applyFill="1" applyBorder="1" applyAlignment="1">
      <alignment horizontal="center" vertical="center" wrapText="1"/>
    </xf>
    <xf numFmtId="2" fontId="41" fillId="0" borderId="5" xfId="61" applyNumberFormat="1" applyFont="1" applyFill="1" applyBorder="1" applyAlignment="1">
      <alignment horizontal="center" vertical="center" wrapText="1"/>
    </xf>
    <xf numFmtId="0" fontId="32" fillId="0" borderId="0" xfId="0" applyFont="1"/>
    <xf numFmtId="0" fontId="48" fillId="0" borderId="5" xfId="0" quotePrefix="1" applyFont="1" applyFill="1" applyBorder="1" applyAlignment="1">
      <alignment horizontal="center" vertical="center" wrapText="1"/>
    </xf>
    <xf numFmtId="2" fontId="48" fillId="0" borderId="5" xfId="0" quotePrefix="1" applyNumberFormat="1" applyFont="1" applyFill="1" applyBorder="1" applyAlignment="1">
      <alignment horizontal="center" vertical="center" wrapText="1"/>
    </xf>
    <xf numFmtId="0" fontId="41" fillId="0" borderId="5" xfId="0" quotePrefix="1" applyFont="1" applyFill="1" applyBorder="1" applyAlignment="1">
      <alignment horizontal="center" vertical="center" wrapText="1"/>
    </xf>
    <xf numFmtId="2" fontId="41" fillId="0" borderId="5" xfId="0" quotePrefix="1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25" fillId="0" borderId="5" xfId="0" applyFont="1" applyFill="1" applyBorder="1" applyAlignment="1">
      <alignment horizontal="center" vertical="center" wrapText="1"/>
    </xf>
    <xf numFmtId="0" fontId="46" fillId="0" borderId="0" xfId="0" applyFont="1"/>
    <xf numFmtId="0" fontId="32" fillId="0" borderId="0" xfId="0" applyFont="1" applyAlignment="1">
      <alignment horizontal="right"/>
    </xf>
    <xf numFmtId="0" fontId="4" fillId="0" borderId="5" xfId="0" applyFont="1" applyBorder="1"/>
    <xf numFmtId="49" fontId="4" fillId="0" borderId="5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32" fillId="0" borderId="0" xfId="57" applyFont="1" applyFill="1" applyAlignment="1"/>
    <xf numFmtId="0" fontId="41" fillId="0" borderId="0" xfId="57" applyFont="1" applyFill="1" applyAlignment="1"/>
    <xf numFmtId="0" fontId="22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8" fillId="0" borderId="5" xfId="56" quotePrefix="1" applyFont="1" applyFill="1" applyBorder="1" applyAlignment="1">
      <alignment horizontal="center" vertical="center" wrapText="1"/>
    </xf>
    <xf numFmtId="2" fontId="48" fillId="0" borderId="5" xfId="56" quotePrefix="1" applyNumberFormat="1" applyFont="1" applyFill="1" applyBorder="1" applyAlignment="1">
      <alignment horizontal="center" vertical="center" wrapText="1"/>
    </xf>
    <xf numFmtId="49" fontId="41" fillId="0" borderId="5" xfId="61" applyNumberFormat="1" applyFont="1" applyFill="1" applyBorder="1" applyAlignment="1">
      <alignment horizontal="center" vertical="center" wrapText="1"/>
    </xf>
    <xf numFmtId="0" fontId="49" fillId="0" borderId="5" xfId="52" applyFont="1" applyFill="1" applyBorder="1" applyAlignment="1">
      <alignment horizontal="center" vertical="center" wrapText="1"/>
    </xf>
    <xf numFmtId="0" fontId="51" fillId="0" borderId="5" xfId="52" applyFont="1" applyFill="1" applyBorder="1" applyAlignment="1">
      <alignment horizontal="center" vertical="center" wrapText="1"/>
    </xf>
    <xf numFmtId="0" fontId="48" fillId="0" borderId="5" xfId="53" quotePrefix="1" applyFont="1" applyFill="1" applyBorder="1" applyAlignment="1">
      <alignment horizontal="center" vertical="center" wrapText="1"/>
    </xf>
    <xf numFmtId="0" fontId="48" fillId="0" borderId="5" xfId="53" applyFont="1" applyFill="1" applyBorder="1" applyAlignment="1">
      <alignment horizontal="center" vertical="center" wrapText="1"/>
    </xf>
    <xf numFmtId="2" fontId="48" fillId="0" borderId="5" xfId="53" applyNumberFormat="1" applyFont="1" applyFill="1" applyBorder="1" applyAlignment="1">
      <alignment horizontal="center" vertical="center" wrapText="1"/>
    </xf>
    <xf numFmtId="4" fontId="48" fillId="0" borderId="5" xfId="53" applyNumberFormat="1" applyFont="1" applyFill="1" applyBorder="1" applyAlignment="1">
      <alignment horizontal="center" vertical="center" wrapText="1"/>
    </xf>
    <xf numFmtId="0" fontId="22" fillId="0" borderId="5" xfId="0" applyFont="1" applyBorder="1"/>
    <xf numFmtId="0" fontId="22" fillId="0" borderId="5" xfId="0" applyFont="1" applyBorder="1" applyAlignment="1">
      <alignment wrapText="1"/>
    </xf>
    <xf numFmtId="0" fontId="16" fillId="0" borderId="5" xfId="0" applyFont="1" applyBorder="1"/>
    <xf numFmtId="0" fontId="16" fillId="0" borderId="5" xfId="0" applyFont="1" applyBorder="1" applyAlignment="1">
      <alignment wrapText="1"/>
    </xf>
    <xf numFmtId="0" fontId="16" fillId="0" borderId="5" xfId="0" applyFont="1" applyBorder="1" applyAlignment="1">
      <alignment vertical="top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top" wrapText="1"/>
    </xf>
    <xf numFmtId="49" fontId="52" fillId="0" borderId="5" xfId="0" applyNumberFormat="1" applyFont="1" applyFill="1" applyBorder="1" applyAlignment="1">
      <alignment horizontal="center" vertical="top"/>
    </xf>
    <xf numFmtId="0" fontId="52" fillId="0" borderId="5" xfId="0" applyFont="1" applyFill="1" applyBorder="1" applyAlignment="1">
      <alignment horizontal="center" vertical="top"/>
    </xf>
    <xf numFmtId="0" fontId="22" fillId="0" borderId="7" xfId="0" applyFont="1" applyFill="1" applyBorder="1" applyAlignment="1">
      <alignment horizontal="center" vertical="top" wrapText="1"/>
    </xf>
    <xf numFmtId="0" fontId="32" fillId="0" borderId="9" xfId="0" applyFont="1" applyBorder="1" applyAlignment="1">
      <alignment horizontal="center" vertical="center" wrapText="1"/>
    </xf>
    <xf numFmtId="2" fontId="48" fillId="0" borderId="5" xfId="53" quotePrefix="1" applyNumberFormat="1" applyFont="1" applyFill="1" applyBorder="1" applyAlignment="1">
      <alignment horizontal="left" vertical="center" wrapText="1"/>
    </xf>
    <xf numFmtId="0" fontId="49" fillId="0" borderId="7" xfId="52" applyFont="1" applyFill="1" applyBorder="1" applyAlignment="1">
      <alignment horizontal="center" vertical="center" wrapText="1"/>
    </xf>
    <xf numFmtId="0" fontId="44" fillId="0" borderId="0" xfId="57" applyFont="1" applyAlignment="1">
      <alignment horizontal="left"/>
    </xf>
    <xf numFmtId="0" fontId="41" fillId="0" borderId="5" xfId="57" applyFont="1" applyBorder="1" applyAlignment="1">
      <alignment horizontal="left" vertical="center" wrapText="1"/>
    </xf>
    <xf numFmtId="0" fontId="49" fillId="0" borderId="5" xfId="52" applyFont="1" applyFill="1" applyBorder="1" applyAlignment="1">
      <alignment horizontal="left" vertical="center" wrapText="1"/>
    </xf>
    <xf numFmtId="0" fontId="51" fillId="0" borderId="5" xfId="52" applyFont="1" applyFill="1" applyBorder="1" applyAlignment="1">
      <alignment horizontal="left" vertical="center" wrapText="1"/>
    </xf>
    <xf numFmtId="0" fontId="41" fillId="0" borderId="0" xfId="57" applyFont="1" applyAlignment="1">
      <alignment horizontal="left"/>
    </xf>
    <xf numFmtId="4" fontId="44" fillId="0" borderId="0" xfId="57" applyNumberFormat="1" applyFont="1"/>
    <xf numFmtId="0" fontId="25" fillId="0" borderId="5" xfId="0" applyFont="1" applyBorder="1" applyAlignment="1">
      <alignment wrapText="1"/>
    </xf>
    <xf numFmtId="0" fontId="53" fillId="0" borderId="5" xfId="0" applyFont="1" applyBorder="1" applyAlignment="1">
      <alignment wrapText="1"/>
    </xf>
    <xf numFmtId="2" fontId="47" fillId="0" borderId="5" xfId="51" quotePrefix="1" applyNumberFormat="1" applyFont="1" applyFill="1" applyBorder="1" applyAlignment="1">
      <alignment horizontal="center" vertical="center" wrapText="1"/>
    </xf>
    <xf numFmtId="0" fontId="47" fillId="0" borderId="5" xfId="51" quotePrefix="1" applyFont="1" applyFill="1" applyBorder="1" applyAlignment="1">
      <alignment horizontal="center" vertical="center" wrapText="1"/>
    </xf>
    <xf numFmtId="0" fontId="25" fillId="0" borderId="0" xfId="57" applyFont="1" applyAlignment="1">
      <alignment horizontal="center"/>
    </xf>
    <xf numFmtId="0" fontId="32" fillId="0" borderId="0" xfId="57" applyFont="1" applyAlignment="1">
      <alignment horizontal="left" wrapText="1"/>
    </xf>
    <xf numFmtId="0" fontId="32" fillId="0" borderId="0" xfId="0" applyFont="1" applyAlignment="1">
      <alignment horizontal="center" vertical="center"/>
    </xf>
    <xf numFmtId="0" fontId="41" fillId="0" borderId="0" xfId="0" applyNumberFormat="1" applyFont="1" applyFill="1" applyAlignment="1" applyProtection="1">
      <alignment horizontal="left" vertical="top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49" fillId="24" borderId="5" xfId="52" applyFont="1" applyFill="1" applyBorder="1" applyAlignment="1">
      <alignment horizontal="center" vertical="center" wrapText="1"/>
    </xf>
    <xf numFmtId="0" fontId="49" fillId="24" borderId="5" xfId="52" applyFont="1" applyFill="1" applyBorder="1" applyAlignment="1">
      <alignment horizontal="left" vertical="center" wrapText="1"/>
    </xf>
    <xf numFmtId="0" fontId="39" fillId="0" borderId="5" xfId="52" applyFont="1" applyFill="1" applyBorder="1" applyAlignment="1">
      <alignment horizontal="center" vertical="center" wrapText="1"/>
    </xf>
    <xf numFmtId="0" fontId="39" fillId="0" borderId="5" xfId="52" applyFont="1" applyFill="1" applyBorder="1" applyAlignment="1">
      <alignment horizontal="left" vertical="center" wrapText="1"/>
    </xf>
    <xf numFmtId="0" fontId="39" fillId="24" borderId="5" xfId="52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58" fillId="0" borderId="5" xfId="0" applyFont="1" applyBorder="1" applyAlignment="1">
      <alignment horizontal="right"/>
    </xf>
    <xf numFmtId="0" fontId="59" fillId="0" borderId="9" xfId="0" applyFont="1" applyBorder="1" applyAlignment="1">
      <alignment horizontal="center" vertical="center" wrapText="1"/>
    </xf>
    <xf numFmtId="0" fontId="24" fillId="0" borderId="5" xfId="0" applyFont="1" applyBorder="1"/>
    <xf numFmtId="0" fontId="24" fillId="0" borderId="0" xfId="0" applyFont="1"/>
    <xf numFmtId="0" fontId="41" fillId="0" borderId="0" xfId="0" applyNumberFormat="1" applyFont="1" applyFill="1" applyAlignment="1" applyProtection="1">
      <alignment vertical="top"/>
    </xf>
    <xf numFmtId="0" fontId="26" fillId="0" borderId="0" xfId="0" applyNumberFormat="1" applyFont="1" applyFill="1" applyAlignment="1" applyProtection="1">
      <alignment vertical="center" wrapText="1"/>
    </xf>
    <xf numFmtId="0" fontId="0" fillId="0" borderId="0" xfId="0" applyFill="1" applyAlignment="1"/>
    <xf numFmtId="0" fontId="22" fillId="0" borderId="0" xfId="0" applyNumberFormat="1" applyFont="1" applyFill="1" applyAlignment="1" applyProtection="1"/>
    <xf numFmtId="0" fontId="22" fillId="0" borderId="0" xfId="0" applyFont="1" applyFill="1"/>
    <xf numFmtId="0" fontId="2" fillId="0" borderId="0" xfId="0" applyFont="1" applyFill="1"/>
    <xf numFmtId="0" fontId="4" fillId="0" borderId="8" xfId="0" applyNumberFormat="1" applyFont="1" applyFill="1" applyBorder="1" applyAlignment="1" applyProtection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0" fontId="47" fillId="0" borderId="5" xfId="0" quotePrefix="1" applyFont="1" applyFill="1" applyBorder="1" applyAlignment="1">
      <alignment horizontal="center" vertical="center" wrapText="1"/>
    </xf>
    <xf numFmtId="2" fontId="47" fillId="0" borderId="5" xfId="0" quotePrefix="1" applyNumberFormat="1" applyFont="1" applyFill="1" applyBorder="1" applyAlignment="1">
      <alignment horizontal="center" vertical="center" wrapText="1"/>
    </xf>
    <xf numFmtId="200" fontId="47" fillId="0" borderId="5" xfId="48" applyNumberFormat="1" applyFont="1" applyFill="1" applyBorder="1" applyAlignment="1">
      <alignment horizontal="center" vertical="center" wrapText="1"/>
    </xf>
    <xf numFmtId="4" fontId="47" fillId="0" borderId="5" xfId="48" applyNumberFormat="1" applyFont="1" applyFill="1" applyBorder="1" applyAlignment="1">
      <alignment horizontal="left" vertical="center" wrapText="1"/>
    </xf>
    <xf numFmtId="3" fontId="47" fillId="0" borderId="5" xfId="48" applyNumberFormat="1" applyFont="1" applyFill="1" applyBorder="1" applyAlignment="1">
      <alignment horizontal="center" vertical="center" wrapText="1"/>
    </xf>
    <xf numFmtId="3" fontId="47" fillId="0" borderId="7" xfId="48" applyNumberFormat="1" applyFont="1" applyFill="1" applyBorder="1" applyAlignment="1">
      <alignment horizontal="center" vertical="center" wrapText="1"/>
    </xf>
    <xf numFmtId="3" fontId="41" fillId="0" borderId="5" xfId="0" applyNumberFormat="1" applyFont="1" applyFill="1" applyBorder="1" applyAlignment="1">
      <alignment horizontal="center" vertical="center" wrapText="1"/>
    </xf>
    <xf numFmtId="49" fontId="47" fillId="0" borderId="5" xfId="0" quotePrefix="1" applyNumberFormat="1" applyFont="1" applyFill="1" applyBorder="1" applyAlignment="1">
      <alignment horizontal="center" vertical="center" wrapText="1"/>
    </xf>
    <xf numFmtId="0" fontId="47" fillId="0" borderId="5" xfId="56" quotePrefix="1" applyFont="1" applyFill="1" applyBorder="1" applyAlignment="1">
      <alignment horizontal="center" vertical="center" wrapText="1"/>
    </xf>
    <xf numFmtId="0" fontId="47" fillId="0" borderId="5" xfId="53" quotePrefix="1" applyFont="1" applyFill="1" applyBorder="1" applyAlignment="1">
      <alignment horizontal="center" vertical="center" wrapText="1"/>
    </xf>
    <xf numFmtId="2" fontId="47" fillId="0" borderId="5" xfId="53" quotePrefix="1" applyNumberFormat="1" applyFont="1" applyFill="1" applyBorder="1" applyAlignment="1">
      <alignment horizontal="center" vertical="center" wrapText="1"/>
    </xf>
    <xf numFmtId="2" fontId="41" fillId="0" borderId="5" xfId="61" quotePrefix="1" applyNumberFormat="1" applyFont="1" applyFill="1" applyBorder="1" applyAlignment="1">
      <alignment horizontal="center" vertical="center" wrapText="1"/>
    </xf>
    <xf numFmtId="3" fontId="41" fillId="0" borderId="5" xfId="48" applyNumberFormat="1" applyFont="1" applyFill="1" applyBorder="1" applyAlignment="1">
      <alignment horizontal="center" vertical="center" wrapText="1"/>
    </xf>
    <xf numFmtId="3" fontId="41" fillId="0" borderId="7" xfId="48" applyNumberFormat="1" applyFont="1" applyFill="1" applyBorder="1" applyAlignment="1">
      <alignment horizontal="center" vertical="center" wrapText="1"/>
    </xf>
    <xf numFmtId="0" fontId="47" fillId="0" borderId="5" xfId="51" quotePrefix="1" applyNumberFormat="1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 shrinkToFit="1"/>
    </xf>
    <xf numFmtId="3" fontId="39" fillId="0" borderId="5" xfId="48" applyNumberFormat="1" applyFont="1" applyFill="1" applyBorder="1" applyAlignment="1">
      <alignment horizontal="center" vertical="center" wrapText="1"/>
    </xf>
    <xf numFmtId="0" fontId="41" fillId="0" borderId="5" xfId="61" applyFont="1" applyFill="1" applyBorder="1" applyAlignment="1">
      <alignment horizontal="center" vertical="center" wrapText="1"/>
    </xf>
    <xf numFmtId="1" fontId="41" fillId="0" borderId="5" xfId="61" quotePrefix="1" applyNumberFormat="1" applyFont="1" applyFill="1" applyBorder="1" applyAlignment="1">
      <alignment horizontal="center" vertical="center" wrapText="1"/>
    </xf>
    <xf numFmtId="3" fontId="54" fillId="0" borderId="0" xfId="0" applyNumberFormat="1" applyFont="1" applyFill="1"/>
    <xf numFmtId="200" fontId="40" fillId="0" borderId="5" xfId="48" applyNumberFormat="1" applyFont="1" applyFill="1" applyBorder="1" applyAlignment="1">
      <alignment horizontal="center" vertical="center" wrapText="1"/>
    </xf>
    <xf numFmtId="4" fontId="40" fillId="0" borderId="5" xfId="48" applyNumberFormat="1" applyFont="1" applyFill="1" applyBorder="1" applyAlignment="1">
      <alignment horizontal="left" vertical="center" wrapText="1"/>
    </xf>
    <xf numFmtId="200" fontId="48" fillId="0" borderId="5" xfId="0" applyNumberFormat="1" applyFont="1" applyFill="1" applyBorder="1" applyAlignment="1">
      <alignment horizontal="center" vertical="center" wrapText="1"/>
    </xf>
    <xf numFmtId="4" fontId="48" fillId="0" borderId="5" xfId="0" applyNumberFormat="1" applyFont="1" applyFill="1" applyBorder="1" applyAlignment="1">
      <alignment horizontal="center" vertical="center" wrapText="1"/>
    </xf>
    <xf numFmtId="3" fontId="48" fillId="0" borderId="5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/>
    <xf numFmtId="0" fontId="32" fillId="0" borderId="10" xfId="0" applyFont="1" applyFill="1" applyBorder="1" applyAlignment="1">
      <alignment horizontal="left" vertical="center" wrapText="1"/>
    </xf>
    <xf numFmtId="200" fontId="31" fillId="0" borderId="0" xfId="0" applyNumberFormat="1" applyFont="1" applyFill="1" applyBorder="1" applyAlignment="1">
      <alignment vertical="justify"/>
    </xf>
    <xf numFmtId="0" fontId="2" fillId="0" borderId="0" xfId="0" applyFont="1" applyFill="1" applyBorder="1"/>
    <xf numFmtId="200" fontId="61" fillId="0" borderId="0" xfId="0" applyNumberFormat="1" applyFont="1" applyBorder="1" applyAlignment="1">
      <alignment vertical="justify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23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Alignment="1" applyProtection="1">
      <alignment vertical="top"/>
    </xf>
    <xf numFmtId="0" fontId="22" fillId="0" borderId="0" xfId="0" applyNumberFormat="1" applyFont="1" applyFill="1" applyAlignment="1" applyProtection="1">
      <alignment vertical="center" wrapText="1"/>
    </xf>
    <xf numFmtId="49" fontId="25" fillId="0" borderId="0" xfId="57" applyNumberFormat="1" applyFont="1" applyBorder="1" applyAlignment="1"/>
    <xf numFmtId="49" fontId="62" fillId="0" borderId="0" xfId="57" applyNumberFormat="1" applyFont="1" applyBorder="1" applyAlignment="1"/>
    <xf numFmtId="0" fontId="60" fillId="0" borderId="11" xfId="0" applyFont="1" applyBorder="1" applyAlignment="1">
      <alignment vertical="center"/>
    </xf>
    <xf numFmtId="0" fontId="63" fillId="0" borderId="5" xfId="0" applyFont="1" applyBorder="1" applyAlignment="1">
      <alignment wrapText="1"/>
    </xf>
    <xf numFmtId="0" fontId="63" fillId="0" borderId="5" xfId="0" applyFont="1" applyBorder="1" applyAlignment="1">
      <alignment horizontal="center"/>
    </xf>
    <xf numFmtId="0" fontId="32" fillId="0" borderId="5" xfId="0" applyFont="1" applyBorder="1" applyAlignment="1">
      <alignment wrapText="1"/>
    </xf>
    <xf numFmtId="3" fontId="49" fillId="0" borderId="5" xfId="52" applyNumberFormat="1" applyFont="1" applyFill="1" applyBorder="1" applyAlignment="1">
      <alignment horizontal="center" vertical="center" wrapText="1"/>
    </xf>
    <xf numFmtId="3" fontId="4" fillId="0" borderId="5" xfId="52" applyNumberFormat="1" applyFont="1" applyFill="1" applyBorder="1" applyAlignment="1">
      <alignment horizontal="center" vertical="center" wrapText="1"/>
    </xf>
    <xf numFmtId="3" fontId="32" fillId="0" borderId="5" xfId="52" applyNumberFormat="1" applyFont="1" applyFill="1" applyBorder="1" applyAlignment="1">
      <alignment horizontal="center" vertical="center" wrapText="1"/>
    </xf>
    <xf numFmtId="0" fontId="64" fillId="0" borderId="0" xfId="57" applyFont="1" applyAlignment="1">
      <alignment wrapText="1"/>
    </xf>
    <xf numFmtId="0" fontId="56" fillId="0" borderId="8" xfId="57" applyFont="1" applyBorder="1" applyAlignment="1">
      <alignment vertical="justify"/>
    </xf>
    <xf numFmtId="0" fontId="18" fillId="0" borderId="0" xfId="60"/>
    <xf numFmtId="0" fontId="19" fillId="0" borderId="0" xfId="60" applyFont="1"/>
    <xf numFmtId="0" fontId="25" fillId="0" borderId="0" xfId="60" applyFont="1" applyFill="1" applyAlignment="1">
      <alignment horizontal="center" wrapText="1"/>
    </xf>
    <xf numFmtId="0" fontId="65" fillId="0" borderId="0" xfId="60" applyFont="1" applyAlignment="1">
      <alignment horizontal="center"/>
    </xf>
    <xf numFmtId="0" fontId="34" fillId="0" borderId="0" xfId="60" applyFont="1" applyBorder="1" applyAlignment="1">
      <alignment horizontal="center"/>
    </xf>
    <xf numFmtId="0" fontId="32" fillId="0" borderId="0" xfId="60" applyFont="1" applyAlignment="1">
      <alignment horizontal="right"/>
    </xf>
    <xf numFmtId="0" fontId="22" fillId="0" borderId="12" xfId="60" applyFont="1" applyBorder="1" applyAlignment="1">
      <alignment horizontal="center" vertical="top" wrapText="1"/>
    </xf>
    <xf numFmtId="0" fontId="22" fillId="0" borderId="5" xfId="60" applyFont="1" applyBorder="1" applyAlignment="1">
      <alignment horizontal="center" vertical="top" wrapText="1"/>
    </xf>
    <xf numFmtId="0" fontId="32" fillId="0" borderId="0" xfId="60" applyFont="1"/>
    <xf numFmtId="0" fontId="22" fillId="0" borderId="0" xfId="60" applyFont="1" applyBorder="1" applyAlignment="1">
      <alignment horizontal="center" vertical="top" wrapText="1"/>
    </xf>
    <xf numFmtId="3" fontId="32" fillId="0" borderId="0" xfId="60" applyNumberFormat="1" applyFont="1"/>
    <xf numFmtId="3" fontId="32" fillId="0" borderId="0" xfId="60" applyNumberFormat="1" applyFont="1" applyFill="1"/>
    <xf numFmtId="0" fontId="32" fillId="0" borderId="0" xfId="60" applyFont="1" applyFill="1"/>
    <xf numFmtId="3" fontId="16" fillId="0" borderId="12" xfId="60" applyNumberFormat="1" applyFont="1" applyBorder="1" applyAlignment="1">
      <alignment wrapText="1"/>
    </xf>
    <xf numFmtId="3" fontId="16" fillId="0" borderId="5" xfId="60" applyNumberFormat="1" applyFont="1" applyBorder="1" applyAlignment="1">
      <alignment wrapText="1"/>
    </xf>
    <xf numFmtId="0" fontId="4" fillId="0" borderId="0" xfId="60" applyFont="1" applyFill="1"/>
    <xf numFmtId="0" fontId="4" fillId="0" borderId="0" xfId="60" applyFont="1"/>
    <xf numFmtId="3" fontId="16" fillId="0" borderId="0" xfId="60" applyNumberFormat="1" applyFont="1" applyBorder="1" applyAlignment="1">
      <alignment wrapText="1"/>
    </xf>
    <xf numFmtId="1" fontId="32" fillId="0" borderId="0" xfId="60" applyNumberFormat="1" applyFont="1"/>
    <xf numFmtId="0" fontId="32" fillId="0" borderId="0" xfId="60" applyFont="1" applyBorder="1" applyAlignment="1">
      <alignment horizontal="center"/>
    </xf>
    <xf numFmtId="3" fontId="4" fillId="0" borderId="5" xfId="60" applyNumberFormat="1" applyFont="1" applyBorder="1" applyAlignment="1">
      <alignment wrapText="1"/>
    </xf>
    <xf numFmtId="0" fontId="66" fillId="0" borderId="0" xfId="60" applyFont="1"/>
    <xf numFmtId="1" fontId="66" fillId="0" borderId="0" xfId="60" applyNumberFormat="1" applyFont="1"/>
    <xf numFmtId="0" fontId="67" fillId="0" borderId="0" xfId="60" applyFont="1"/>
    <xf numFmtId="3" fontId="67" fillId="0" borderId="0" xfId="60" applyNumberFormat="1" applyFont="1"/>
    <xf numFmtId="0" fontId="65" fillId="0" borderId="0" xfId="58" applyFont="1" applyFill="1" applyAlignment="1">
      <alignment horizontal="centerContinuous"/>
    </xf>
    <xf numFmtId="0" fontId="18" fillId="0" borderId="0" xfId="58" applyFill="1"/>
    <xf numFmtId="0" fontId="32" fillId="0" borderId="0" xfId="58" applyFont="1" applyAlignment="1"/>
    <xf numFmtId="0" fontId="19" fillId="0" borderId="0" xfId="58" applyFont="1" applyFill="1"/>
    <xf numFmtId="0" fontId="65" fillId="0" borderId="0" xfId="58" applyFont="1" applyFill="1" applyAlignment="1">
      <alignment horizontal="left"/>
    </xf>
    <xf numFmtId="0" fontId="32" fillId="0" borderId="0" xfId="58" applyFont="1" applyFill="1"/>
    <xf numFmtId="0" fontId="25" fillId="0" borderId="0" xfId="58" applyFont="1" applyFill="1" applyAlignment="1">
      <alignment horizontal="center" wrapText="1"/>
    </xf>
    <xf numFmtId="0" fontId="65" fillId="0" borderId="0" xfId="58" applyFont="1" applyAlignment="1">
      <alignment horizontal="center"/>
    </xf>
    <xf numFmtId="0" fontId="34" fillId="0" borderId="0" xfId="58" applyFont="1" applyFill="1" applyBorder="1" applyAlignment="1">
      <alignment horizontal="center"/>
    </xf>
    <xf numFmtId="0" fontId="32" fillId="0" borderId="0" xfId="58" applyFont="1" applyFill="1" applyAlignment="1">
      <alignment horizontal="right"/>
    </xf>
    <xf numFmtId="0" fontId="22" fillId="0" borderId="12" xfId="58" applyFont="1" applyBorder="1" applyAlignment="1">
      <alignment horizontal="center" vertical="top" wrapText="1"/>
    </xf>
    <xf numFmtId="0" fontId="22" fillId="0" borderId="5" xfId="58" applyFont="1" applyBorder="1" applyAlignment="1">
      <alignment horizontal="center" vertical="top" wrapText="1"/>
    </xf>
    <xf numFmtId="200" fontId="32" fillId="0" borderId="0" xfId="58" applyNumberFormat="1" applyFont="1"/>
    <xf numFmtId="200" fontId="32" fillId="0" borderId="0" xfId="58" applyNumberFormat="1" applyFont="1" applyFill="1"/>
    <xf numFmtId="0" fontId="32" fillId="0" borderId="0" xfId="58" applyFont="1"/>
    <xf numFmtId="1" fontId="32" fillId="0" borderId="0" xfId="58" applyNumberFormat="1" applyFont="1" applyFill="1"/>
    <xf numFmtId="0" fontId="32" fillId="0" borderId="0" xfId="59" applyFont="1" applyBorder="1" applyAlignment="1"/>
    <xf numFmtId="0" fontId="66" fillId="0" borderId="0" xfId="58" applyFont="1"/>
    <xf numFmtId="1" fontId="66" fillId="0" borderId="0" xfId="58" applyNumberFormat="1" applyFont="1"/>
    <xf numFmtId="1" fontId="32" fillId="0" borderId="0" xfId="58" applyNumberFormat="1" applyFont="1"/>
    <xf numFmtId="3" fontId="32" fillId="0" borderId="0" xfId="58" applyNumberFormat="1" applyFont="1" applyFill="1"/>
    <xf numFmtId="0" fontId="32" fillId="0" borderId="0" xfId="58" applyFont="1" applyAlignment="1">
      <alignment horizontal="left"/>
    </xf>
    <xf numFmtId="0" fontId="41" fillId="0" borderId="0" xfId="58" applyFont="1" applyAlignment="1">
      <alignment horizontal="left"/>
    </xf>
    <xf numFmtId="0" fontId="32" fillId="0" borderId="0" xfId="59" applyFont="1" applyBorder="1"/>
    <xf numFmtId="0" fontId="67" fillId="0" borderId="0" xfId="58" applyFont="1" applyFill="1"/>
    <xf numFmtId="3" fontId="67" fillId="0" borderId="0" xfId="58" applyNumberFormat="1" applyFont="1" applyFill="1"/>
    <xf numFmtId="49" fontId="4" fillId="0" borderId="8" xfId="57" applyNumberFormat="1" applyFont="1" applyBorder="1" applyAlignment="1"/>
    <xf numFmtId="0" fontId="32" fillId="0" borderId="13" xfId="57" applyFont="1" applyBorder="1" applyAlignment="1">
      <alignment vertical="justify"/>
    </xf>
    <xf numFmtId="49" fontId="4" fillId="0" borderId="8" xfId="57" applyNumberFormat="1" applyFont="1" applyBorder="1" applyAlignment="1">
      <alignment horizontal="right"/>
    </xf>
    <xf numFmtId="0" fontId="32" fillId="0" borderId="13" xfId="57" applyFont="1" applyBorder="1" applyAlignment="1">
      <alignment horizontal="right" vertical="justify"/>
    </xf>
    <xf numFmtId="0" fontId="32" fillId="0" borderId="0" xfId="58" applyFont="1" applyFill="1" applyAlignment="1">
      <alignment vertical="center" wrapText="1"/>
    </xf>
    <xf numFmtId="0" fontId="63" fillId="23" borderId="0" xfId="0" applyFont="1" applyFill="1"/>
    <xf numFmtId="2" fontId="25" fillId="0" borderId="0" xfId="57" applyNumberFormat="1" applyFont="1" applyBorder="1" applyAlignment="1"/>
    <xf numFmtId="0" fontId="56" fillId="0" borderId="8" xfId="57" applyFont="1" applyBorder="1" applyAlignment="1">
      <alignment horizontal="right" vertical="justify"/>
    </xf>
    <xf numFmtId="2" fontId="25" fillId="0" borderId="8" xfId="57" applyNumberFormat="1" applyFont="1" applyBorder="1" applyAlignment="1">
      <alignment horizontal="right"/>
    </xf>
    <xf numFmtId="3" fontId="68" fillId="0" borderId="5" xfId="62" applyNumberFormat="1" applyFont="1" applyFill="1" applyBorder="1" applyAlignment="1">
      <alignment horizontal="center" vertical="center" wrapText="1"/>
    </xf>
    <xf numFmtId="0" fontId="44" fillId="0" borderId="0" xfId="57" applyFont="1" applyAlignment="1">
      <alignment horizontal="center"/>
    </xf>
    <xf numFmtId="0" fontId="25" fillId="0" borderId="5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40" fillId="0" borderId="5" xfId="52" applyFont="1" applyFill="1" applyBorder="1" applyAlignment="1">
      <alignment horizontal="center" vertical="center" wrapText="1"/>
    </xf>
    <xf numFmtId="0" fontId="40" fillId="0" borderId="5" xfId="52" applyFont="1" applyFill="1" applyBorder="1" applyAlignment="1">
      <alignment horizontal="left" vertical="center" wrapText="1"/>
    </xf>
    <xf numFmtId="0" fontId="22" fillId="0" borderId="5" xfId="0" applyFont="1" applyFill="1" applyBorder="1"/>
    <xf numFmtId="3" fontId="69" fillId="0" borderId="5" xfId="60" applyNumberFormat="1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3" fontId="16" fillId="0" borderId="5" xfId="60" applyNumberFormat="1" applyFont="1" applyFill="1" applyBorder="1" applyAlignment="1">
      <alignment horizontal="center" vertical="center" wrapText="1"/>
    </xf>
    <xf numFmtId="3" fontId="22" fillId="0" borderId="5" xfId="63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0" fontId="57" fillId="0" borderId="5" xfId="0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3" fontId="41" fillId="0" borderId="5" xfId="62" applyNumberFormat="1" applyFont="1" applyFill="1" applyBorder="1" applyAlignment="1">
      <alignment horizontal="center" vertical="center" wrapText="1"/>
    </xf>
    <xf numFmtId="0" fontId="22" fillId="0" borderId="5" xfId="60" applyFont="1" applyFill="1" applyBorder="1" applyAlignment="1">
      <alignment horizontal="center" vertical="center" wrapText="1"/>
    </xf>
    <xf numFmtId="3" fontId="22" fillId="0" borderId="5" xfId="62" applyNumberFormat="1" applyFont="1" applyFill="1" applyBorder="1" applyAlignment="1">
      <alignment horizontal="center" vertical="center" wrapText="1"/>
    </xf>
    <xf numFmtId="3" fontId="22" fillId="0" borderId="5" xfId="60" applyNumberFormat="1" applyFont="1" applyFill="1" applyBorder="1" applyAlignment="1">
      <alignment horizontal="center" vertical="center" wrapText="1"/>
    </xf>
    <xf numFmtId="3" fontId="57" fillId="0" borderId="5" xfId="60" applyNumberFormat="1" applyFont="1" applyFill="1" applyBorder="1" applyAlignment="1">
      <alignment horizontal="center" vertical="center" wrapText="1"/>
    </xf>
    <xf numFmtId="3" fontId="57" fillId="0" borderId="5" xfId="62" applyNumberFormat="1" applyFont="1" applyFill="1" applyBorder="1" applyAlignment="1">
      <alignment horizontal="center" vertical="center" wrapText="1"/>
    </xf>
    <xf numFmtId="0" fontId="22" fillId="0" borderId="5" xfId="60" applyFont="1" applyBorder="1" applyAlignment="1">
      <alignment horizontal="center" vertical="center" wrapText="1"/>
    </xf>
    <xf numFmtId="0" fontId="16" fillId="0" borderId="7" xfId="60" applyFont="1" applyFill="1" applyBorder="1" applyAlignment="1"/>
    <xf numFmtId="0" fontId="22" fillId="0" borderId="5" xfId="0" applyFont="1" applyFill="1" applyBorder="1" applyAlignment="1">
      <alignment horizontal="left" vertical="center" wrapText="1"/>
    </xf>
    <xf numFmtId="0" fontId="41" fillId="0" borderId="5" xfId="0" applyFont="1" applyFill="1" applyBorder="1" applyAlignment="1">
      <alignment horizontal="left" vertical="center" wrapText="1"/>
    </xf>
    <xf numFmtId="0" fontId="41" fillId="0" borderId="5" xfId="58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/>
    </xf>
    <xf numFmtId="0" fontId="57" fillId="0" borderId="7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3" fontId="48" fillId="0" borderId="5" xfId="53" applyNumberFormat="1" applyFont="1" applyFill="1" applyBorder="1" applyAlignment="1">
      <alignment horizontal="center" vertical="center" wrapText="1"/>
    </xf>
    <xf numFmtId="3" fontId="50" fillId="0" borderId="5" xfId="53" applyNumberFormat="1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center" vertical="center" wrapText="1"/>
    </xf>
    <xf numFmtId="3" fontId="4" fillId="0" borderId="5" xfId="68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32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32" fillId="0" borderId="5" xfId="0" applyNumberFormat="1" applyFont="1" applyFill="1" applyBorder="1" applyAlignment="1">
      <alignment horizontal="center" vertical="center" wrapText="1" shrinkToFi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2" fillId="0" borderId="5" xfId="0" applyNumberFormat="1" applyFont="1" applyFill="1" applyBorder="1" applyAlignment="1">
      <alignment horizontal="center" vertical="center" wrapText="1"/>
    </xf>
    <xf numFmtId="0" fontId="39" fillId="0" borderId="5" xfId="0" quotePrefix="1" applyFont="1" applyFill="1" applyBorder="1" applyAlignment="1">
      <alignment horizontal="center" vertical="center" wrapText="1"/>
    </xf>
    <xf numFmtId="2" fontId="39" fillId="0" borderId="5" xfId="0" quotePrefix="1" applyNumberFormat="1" applyFont="1" applyFill="1" applyBorder="1" applyAlignment="1">
      <alignment horizontal="center" vertical="center" wrapText="1"/>
    </xf>
    <xf numFmtId="2" fontId="39" fillId="0" borderId="5" xfId="0" quotePrefix="1" applyNumberFormat="1" applyFont="1" applyFill="1" applyBorder="1" applyAlignment="1">
      <alignment vertical="center" wrapText="1"/>
    </xf>
    <xf numFmtId="2" fontId="39" fillId="0" borderId="5" xfId="0" applyNumberFormat="1" applyFont="1" applyFill="1" applyBorder="1" applyAlignment="1">
      <alignment horizontal="center" vertical="center" wrapText="1"/>
    </xf>
    <xf numFmtId="3" fontId="32" fillId="0" borderId="9" xfId="0" applyNumberFormat="1" applyFont="1" applyFill="1" applyBorder="1" applyAlignment="1">
      <alignment horizontal="center" vertical="center" wrapText="1"/>
    </xf>
    <xf numFmtId="3" fontId="40" fillId="0" borderId="5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49" fontId="40" fillId="0" borderId="5" xfId="0" applyNumberFormat="1" applyFont="1" applyFill="1" applyBorder="1" applyAlignment="1">
      <alignment horizontal="center" vertical="center" wrapText="1"/>
    </xf>
    <xf numFmtId="200" fontId="4" fillId="0" borderId="9" xfId="0" applyNumberFormat="1" applyFont="1" applyFill="1" applyBorder="1" applyAlignment="1">
      <alignment horizontal="center" vertical="center" wrapText="1"/>
    </xf>
    <xf numFmtId="200" fontId="32" fillId="0" borderId="9" xfId="0" applyNumberFormat="1" applyFont="1" applyFill="1" applyBorder="1" applyAlignment="1">
      <alignment horizontal="center" vertical="center" wrapText="1"/>
    </xf>
    <xf numFmtId="200" fontId="40" fillId="0" borderId="5" xfId="0" applyNumberFormat="1" applyFont="1" applyFill="1" applyBorder="1" applyAlignment="1">
      <alignment horizontal="center" vertical="center" wrapText="1"/>
    </xf>
    <xf numFmtId="200" fontId="32" fillId="0" borderId="5" xfId="0" applyNumberFormat="1" applyFont="1" applyFill="1" applyBorder="1" applyAlignment="1">
      <alignment horizontal="center" vertical="center" wrapText="1" shrinkToFit="1"/>
    </xf>
    <xf numFmtId="0" fontId="25" fillId="0" borderId="5" xfId="0" quotePrefix="1" applyFont="1" applyFill="1" applyBorder="1" applyAlignment="1">
      <alignment horizontal="center" vertical="center" wrapText="1"/>
    </xf>
    <xf numFmtId="2" fontId="25" fillId="0" borderId="5" xfId="0" quotePrefix="1" applyNumberFormat="1" applyFont="1" applyFill="1" applyBorder="1" applyAlignment="1">
      <alignment horizontal="center" vertical="center" wrapText="1"/>
    </xf>
    <xf numFmtId="3" fontId="25" fillId="0" borderId="5" xfId="62" applyNumberFormat="1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center" wrapText="1"/>
    </xf>
    <xf numFmtId="2" fontId="48" fillId="0" borderId="5" xfId="0" applyNumberFormat="1" applyFont="1" applyFill="1" applyBorder="1" applyAlignment="1">
      <alignment horizontal="center" vertical="center" wrapText="1"/>
    </xf>
    <xf numFmtId="49" fontId="41" fillId="0" borderId="5" xfId="0" applyNumberFormat="1" applyFont="1" applyFill="1" applyBorder="1" applyAlignment="1">
      <alignment horizontal="center" vertical="center" wrapText="1"/>
    </xf>
    <xf numFmtId="2" fontId="41" fillId="0" borderId="5" xfId="0" applyNumberFormat="1" applyFont="1" applyFill="1" applyBorder="1" applyAlignment="1">
      <alignment horizontal="center" vertical="center" wrapText="1"/>
    </xf>
    <xf numFmtId="0" fontId="70" fillId="0" borderId="5" xfId="53" quotePrefix="1" applyFont="1" applyFill="1" applyBorder="1" applyAlignment="1">
      <alignment horizontal="center" vertical="center" wrapText="1"/>
    </xf>
    <xf numFmtId="2" fontId="70" fillId="0" borderId="5" xfId="53" quotePrefix="1" applyNumberFormat="1" applyFont="1" applyFill="1" applyBorder="1" applyAlignment="1">
      <alignment horizontal="center" vertical="center" wrapText="1"/>
    </xf>
    <xf numFmtId="49" fontId="47" fillId="0" borderId="5" xfId="0" applyNumberFormat="1" applyFont="1" applyFill="1" applyBorder="1" applyAlignment="1">
      <alignment horizontal="center" vertical="center" wrapText="1"/>
    </xf>
    <xf numFmtId="2" fontId="47" fillId="0" borderId="5" xfId="56" quotePrefix="1" applyNumberFormat="1" applyFont="1" applyFill="1" applyBorder="1" applyAlignment="1">
      <alignment horizontal="center" vertical="center" wrapText="1"/>
    </xf>
    <xf numFmtId="200" fontId="47" fillId="0" borderId="5" xfId="0" applyNumberFormat="1" applyFont="1" applyFill="1" applyBorder="1" applyAlignment="1">
      <alignment horizontal="center" vertical="center" wrapText="1"/>
    </xf>
    <xf numFmtId="200" fontId="41" fillId="0" borderId="5" xfId="48" applyNumberFormat="1" applyFont="1" applyFill="1" applyBorder="1" applyAlignment="1">
      <alignment horizontal="center" vertical="center" wrapText="1"/>
    </xf>
    <xf numFmtId="2" fontId="41" fillId="0" borderId="5" xfId="0" quotePrefix="1" applyNumberFormat="1" applyFont="1" applyFill="1" applyBorder="1" applyAlignment="1">
      <alignment vertical="center" wrapText="1"/>
    </xf>
    <xf numFmtId="3" fontId="22" fillId="0" borderId="5" xfId="0" applyNumberFormat="1" applyFont="1" applyFill="1" applyBorder="1"/>
    <xf numFmtId="0" fontId="16" fillId="0" borderId="5" xfId="0" applyFont="1" applyFill="1" applyBorder="1"/>
    <xf numFmtId="3" fontId="16" fillId="0" borderId="5" xfId="0" applyNumberFormat="1" applyFont="1" applyFill="1" applyBorder="1"/>
    <xf numFmtId="49" fontId="41" fillId="0" borderId="5" xfId="0" quotePrefix="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60" applyFont="1" applyAlignment="1">
      <alignment horizontal="center" vertical="center" wrapText="1"/>
    </xf>
    <xf numFmtId="49" fontId="25" fillId="0" borderId="5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9" xfId="0" applyNumberFormat="1" applyFont="1" applyFill="1" applyBorder="1" applyAlignment="1" applyProtection="1">
      <alignment horizontal="center" vertical="center" wrapText="1"/>
    </xf>
    <xf numFmtId="0" fontId="41" fillId="0" borderId="16" xfId="0" applyNumberFormat="1" applyFont="1" applyFill="1" applyBorder="1" applyAlignment="1" applyProtection="1"/>
    <xf numFmtId="0" fontId="41" fillId="0" borderId="19" xfId="0" applyNumberFormat="1" applyFont="1" applyFill="1" applyBorder="1" applyAlignment="1" applyProtection="1"/>
    <xf numFmtId="0" fontId="41" fillId="0" borderId="18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41" fillId="0" borderId="5" xfId="0" applyNumberFormat="1" applyFont="1" applyFill="1" applyBorder="1" applyAlignment="1" applyProtection="1">
      <alignment horizontal="center" vertical="center" wrapText="1"/>
    </xf>
    <xf numFmtId="0" fontId="45" fillId="0" borderId="5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Alignment="1" applyProtection="1">
      <alignment vertical="center"/>
    </xf>
    <xf numFmtId="0" fontId="41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41" fillId="0" borderId="14" xfId="57" applyFont="1" applyBorder="1" applyAlignment="1">
      <alignment horizontal="left" vertical="center" wrapText="1"/>
    </xf>
    <xf numFmtId="0" fontId="41" fillId="0" borderId="15" xfId="57" applyFont="1" applyBorder="1" applyAlignment="1">
      <alignment horizontal="left" vertical="center" wrapText="1"/>
    </xf>
    <xf numFmtId="0" fontId="41" fillId="0" borderId="9" xfId="57" applyFont="1" applyBorder="1" applyAlignment="1">
      <alignment horizontal="left" vertical="center" wrapText="1"/>
    </xf>
    <xf numFmtId="0" fontId="56" fillId="0" borderId="13" xfId="57" applyFont="1" applyBorder="1" applyAlignment="1">
      <alignment horizontal="center" vertical="justify"/>
    </xf>
    <xf numFmtId="0" fontId="41" fillId="0" borderId="0" xfId="0" applyFont="1" applyAlignment="1">
      <alignment horizontal="left" vertical="center" wrapText="1"/>
    </xf>
    <xf numFmtId="0" fontId="32" fillId="0" borderId="0" xfId="57" applyFont="1" applyAlignment="1">
      <alignment horizontal="left" wrapText="1"/>
    </xf>
    <xf numFmtId="0" fontId="32" fillId="0" borderId="0" xfId="57" applyFont="1" applyFill="1" applyAlignment="1">
      <alignment horizontal="left" wrapText="1"/>
    </xf>
    <xf numFmtId="0" fontId="25" fillId="0" borderId="0" xfId="57" applyFont="1" applyAlignment="1">
      <alignment horizontal="center"/>
    </xf>
    <xf numFmtId="0" fontId="41" fillId="0" borderId="14" xfId="57" applyFont="1" applyFill="1" applyBorder="1" applyAlignment="1">
      <alignment horizontal="center" vertical="center" wrapText="1"/>
    </xf>
    <xf numFmtId="0" fontId="41" fillId="0" borderId="15" xfId="57" applyFont="1" applyFill="1" applyBorder="1" applyAlignment="1">
      <alignment horizontal="center" vertical="center" wrapText="1"/>
    </xf>
    <xf numFmtId="0" fontId="41" fillId="0" borderId="9" xfId="57" applyFont="1" applyFill="1" applyBorder="1" applyAlignment="1">
      <alignment horizontal="center" vertical="center" wrapText="1"/>
    </xf>
    <xf numFmtId="0" fontId="41" fillId="0" borderId="14" xfId="57" applyFont="1" applyBorder="1" applyAlignment="1">
      <alignment horizontal="center" vertical="center" wrapText="1"/>
    </xf>
    <xf numFmtId="0" fontId="41" fillId="0" borderId="15" xfId="57" applyFont="1" applyBorder="1" applyAlignment="1">
      <alignment horizontal="center" vertical="center" wrapText="1"/>
    </xf>
    <xf numFmtId="0" fontId="41" fillId="0" borderId="9" xfId="57" applyFont="1" applyBorder="1" applyAlignment="1">
      <alignment horizontal="center" vertical="center" wrapText="1"/>
    </xf>
    <xf numFmtId="0" fontId="41" fillId="0" borderId="7" xfId="57" applyFont="1" applyBorder="1" applyAlignment="1">
      <alignment horizontal="center" vertical="center" wrapText="1"/>
    </xf>
    <xf numFmtId="0" fontId="41" fillId="0" borderId="12" xfId="57" applyFont="1" applyBorder="1" applyAlignment="1">
      <alignment horizontal="center" vertical="center" wrapText="1"/>
    </xf>
    <xf numFmtId="49" fontId="25" fillId="0" borderId="8" xfId="57" applyNumberFormat="1" applyFont="1" applyBorder="1" applyAlignment="1">
      <alignment horizontal="center"/>
    </xf>
    <xf numFmtId="0" fontId="22" fillId="0" borderId="5" xfId="6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5" fillId="0" borderId="0" xfId="60" applyFont="1" applyFill="1" applyAlignment="1">
      <alignment horizontal="center" wrapText="1"/>
    </xf>
    <xf numFmtId="0" fontId="22" fillId="0" borderId="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56" fillId="0" borderId="8" xfId="57" applyFont="1" applyBorder="1" applyAlignment="1">
      <alignment vertical="justify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49" fontId="25" fillId="0" borderId="8" xfId="57" applyNumberFormat="1" applyFont="1" applyFill="1" applyBorder="1" applyAlignment="1">
      <alignment horizontal="center"/>
    </xf>
    <xf numFmtId="0" fontId="25" fillId="0" borderId="8" xfId="57" applyFont="1" applyFill="1" applyBorder="1" applyAlignment="1">
      <alignment horizontal="center"/>
    </xf>
    <xf numFmtId="0" fontId="41" fillId="0" borderId="14" xfId="0" applyNumberFormat="1" applyFont="1" applyFill="1" applyBorder="1" applyAlignment="1" applyProtection="1">
      <alignment horizontal="center" vertical="center" wrapText="1"/>
    </xf>
    <xf numFmtId="0" fontId="41" fillId="0" borderId="9" xfId="0" applyNumberFormat="1" applyFont="1" applyFill="1" applyBorder="1" applyAlignment="1" applyProtection="1">
      <alignment horizontal="center" vertical="center" wrapText="1"/>
    </xf>
    <xf numFmtId="0" fontId="41" fillId="0" borderId="15" xfId="0" applyNumberFormat="1" applyFont="1" applyFill="1" applyBorder="1" applyAlignment="1" applyProtection="1">
      <alignment horizontal="center" vertical="center" wrapText="1"/>
    </xf>
    <xf numFmtId="0" fontId="41" fillId="0" borderId="7" xfId="0" applyNumberFormat="1" applyFont="1" applyFill="1" applyBorder="1" applyAlignment="1" applyProtection="1">
      <alignment horizontal="center" vertical="center" wrapText="1"/>
    </xf>
    <xf numFmtId="0" fontId="41" fillId="0" borderId="13" xfId="0" applyNumberFormat="1" applyFont="1" applyFill="1" applyBorder="1" applyAlignment="1" applyProtection="1">
      <alignment horizontal="center" vertical="center" wrapText="1"/>
    </xf>
    <xf numFmtId="0" fontId="41" fillId="0" borderId="12" xfId="0" applyNumberFormat="1" applyFont="1" applyFill="1" applyBorder="1" applyAlignment="1" applyProtection="1">
      <alignment horizontal="center" vertical="center" wrapText="1"/>
    </xf>
    <xf numFmtId="0" fontId="45" fillId="0" borderId="14" xfId="0" applyNumberFormat="1" applyFont="1" applyFill="1" applyBorder="1" applyAlignment="1" applyProtection="1">
      <alignment horizontal="center" vertical="center" wrapText="1"/>
    </xf>
    <xf numFmtId="0" fontId="45" fillId="0" borderId="15" xfId="0" applyNumberFormat="1" applyFont="1" applyFill="1" applyBorder="1" applyAlignment="1" applyProtection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vertical="center" wrapText="1"/>
    </xf>
    <xf numFmtId="0" fontId="56" fillId="0" borderId="0" xfId="57" applyFont="1" applyFill="1" applyBorder="1" applyAlignment="1">
      <alignment horizontal="left" vertical="justify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57" fillId="0" borderId="7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56" fillId="0" borderId="13" xfId="57" applyFont="1" applyBorder="1" applyAlignment="1">
      <alignment horizontal="right" vertical="justify"/>
    </xf>
    <xf numFmtId="49" fontId="25" fillId="0" borderId="8" xfId="57" applyNumberFormat="1" applyFont="1" applyBorder="1" applyAlignment="1">
      <alignment horizontal="right"/>
    </xf>
    <xf numFmtId="0" fontId="25" fillId="0" borderId="8" xfId="57" applyFont="1" applyBorder="1" applyAlignment="1">
      <alignment horizontal="right"/>
    </xf>
    <xf numFmtId="0" fontId="4" fillId="0" borderId="5" xfId="58" applyFont="1" applyFill="1" applyBorder="1" applyAlignment="1">
      <alignment horizontal="center" vertical="center" wrapText="1"/>
    </xf>
    <xf numFmtId="0" fontId="32" fillId="0" borderId="0" xfId="59" applyFont="1" applyBorder="1" applyAlignment="1">
      <alignment horizontal="left"/>
    </xf>
    <xf numFmtId="200" fontId="40" fillId="0" borderId="0" xfId="0" applyNumberFormat="1" applyFont="1" applyBorder="1" applyAlignment="1">
      <alignment horizontal="center" vertical="justify"/>
    </xf>
    <xf numFmtId="0" fontId="25" fillId="0" borderId="0" xfId="58" applyFont="1" applyFill="1" applyAlignment="1">
      <alignment horizontal="center" wrapText="1"/>
    </xf>
    <xf numFmtId="0" fontId="41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top" wrapText="1"/>
    </xf>
    <xf numFmtId="49" fontId="22" fillId="0" borderId="9" xfId="0" applyNumberFormat="1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9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vertical="center" wrapText="1"/>
    </xf>
  </cellXfs>
  <cellStyles count="7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0" xfId="51"/>
    <cellStyle name="Обычный 11" xfId="52"/>
    <cellStyle name="Обычный 12" xfId="53"/>
    <cellStyle name="Обычный 2" xfId="54"/>
    <cellStyle name="Обычный 3" xfId="55"/>
    <cellStyle name="Обычный 6" xfId="56"/>
    <cellStyle name="Обычный_14_dod 1 - 31.12.15" xfId="57"/>
    <cellStyle name="Обычный_dod_2017" xfId="58"/>
    <cellStyle name="Обычный_dodатки_2015_вересень" xfId="59"/>
    <cellStyle name="Обычный_dodатки_2016березень" xfId="60"/>
    <cellStyle name="Обычный_дод.3" xfId="61"/>
    <cellStyle name="Обычный_Сеся15.08.08" xfId="62"/>
    <cellStyle name="Обычный_Сеся15.08.08 2" xfId="63"/>
    <cellStyle name="Плохой" xfId="64"/>
    <cellStyle name="Пояснение" xfId="65"/>
    <cellStyle name="Примечание" xfId="66"/>
    <cellStyle name="Стиль 1" xfId="67"/>
    <cellStyle name="Финансовый" xfId="68" builtinId="3"/>
    <cellStyle name="Финансовый 2" xfId="69"/>
    <cellStyle name="Хороший" xfId="7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98"/>
  <sheetViews>
    <sheetView view="pageBreakPreview" topLeftCell="A91" zoomScale="75" zoomScaleNormal="100" zoomScaleSheetLayoutView="83" workbookViewId="0">
      <selection activeCell="D97" sqref="D97"/>
    </sheetView>
  </sheetViews>
  <sheetFormatPr defaultColWidth="8.83203125" defaultRowHeight="20.25"/>
  <cols>
    <col min="1" max="1" width="19.33203125" style="254" customWidth="1"/>
    <col min="2" max="2" width="53.5" style="102" customWidth="1"/>
    <col min="3" max="3" width="24.5" style="36" customWidth="1"/>
    <col min="4" max="4" width="24.6640625" style="36" customWidth="1"/>
    <col min="5" max="5" width="25.6640625" style="36" customWidth="1"/>
    <col min="6" max="6" width="24.83203125" style="36" customWidth="1"/>
    <col min="7" max="7" width="12.1640625" style="36" customWidth="1"/>
    <col min="8" max="8" width="35.6640625" style="36" customWidth="1"/>
    <col min="9" max="16384" width="8.83203125" style="36"/>
  </cols>
  <sheetData>
    <row r="1" spans="1:6">
      <c r="D1" s="35" t="s">
        <v>35</v>
      </c>
      <c r="E1" s="37"/>
      <c r="F1" s="37"/>
    </row>
    <row r="2" spans="1:6" ht="41.25" customHeight="1">
      <c r="D2" s="355" t="s">
        <v>285</v>
      </c>
      <c r="E2" s="355"/>
      <c r="F2" s="355"/>
    </row>
    <row r="3" spans="1:6" ht="10.5" customHeight="1">
      <c r="D3" s="74" t="s">
        <v>93</v>
      </c>
      <c r="E3" s="75"/>
      <c r="F3" s="75"/>
    </row>
    <row r="4" spans="1:6" ht="38.450000000000003" customHeight="1">
      <c r="D4" s="354" t="s">
        <v>194</v>
      </c>
      <c r="E4" s="354"/>
      <c r="F4" s="354"/>
    </row>
    <row r="5" spans="1:6">
      <c r="A5" s="356" t="s">
        <v>266</v>
      </c>
      <c r="B5" s="356"/>
      <c r="C5" s="356"/>
      <c r="D5" s="356"/>
      <c r="E5" s="356"/>
      <c r="F5" s="356"/>
    </row>
    <row r="6" spans="1:6">
      <c r="A6" s="112"/>
      <c r="B6" s="112"/>
      <c r="C6" s="112"/>
      <c r="D6" s="112"/>
      <c r="E6" s="112"/>
      <c r="F6" s="112"/>
    </row>
    <row r="7" spans="1:6">
      <c r="A7" s="365" t="s">
        <v>191</v>
      </c>
      <c r="B7" s="365"/>
      <c r="C7" s="112"/>
      <c r="D7" s="112"/>
      <c r="E7" s="112"/>
      <c r="F7" s="112"/>
    </row>
    <row r="8" spans="1:6" ht="33" customHeight="1">
      <c r="A8" s="352" t="s">
        <v>361</v>
      </c>
      <c r="B8" s="352"/>
      <c r="C8" s="39"/>
      <c r="F8" s="40" t="s">
        <v>36</v>
      </c>
    </row>
    <row r="9" spans="1:6">
      <c r="A9" s="360" t="s">
        <v>374</v>
      </c>
      <c r="B9" s="349" t="s">
        <v>342</v>
      </c>
      <c r="C9" s="357" t="s">
        <v>367</v>
      </c>
      <c r="D9" s="360" t="s">
        <v>378</v>
      </c>
      <c r="E9" s="363" t="s">
        <v>379</v>
      </c>
      <c r="F9" s="364"/>
    </row>
    <row r="10" spans="1:6">
      <c r="A10" s="361"/>
      <c r="B10" s="350"/>
      <c r="C10" s="358"/>
      <c r="D10" s="361"/>
      <c r="E10" s="360" t="s">
        <v>367</v>
      </c>
      <c r="F10" s="360" t="s">
        <v>369</v>
      </c>
    </row>
    <row r="11" spans="1:6">
      <c r="A11" s="362"/>
      <c r="B11" s="351"/>
      <c r="C11" s="359"/>
      <c r="D11" s="362"/>
      <c r="E11" s="362"/>
      <c r="F11" s="362"/>
    </row>
    <row r="12" spans="1:6">
      <c r="A12" s="41">
        <v>1</v>
      </c>
      <c r="B12" s="103">
        <v>2</v>
      </c>
      <c r="C12" s="42">
        <v>3</v>
      </c>
      <c r="D12" s="41">
        <v>4</v>
      </c>
      <c r="E12" s="41">
        <v>5</v>
      </c>
      <c r="F12" s="41">
        <v>6</v>
      </c>
    </row>
    <row r="13" spans="1:6">
      <c r="A13" s="119">
        <v>10000000</v>
      </c>
      <c r="B13" s="120" t="s">
        <v>37</v>
      </c>
      <c r="C13" s="188">
        <f>D13+E13</f>
        <v>100472700</v>
      </c>
      <c r="D13" s="189">
        <f>D14+D22+D29+D35+D52</f>
        <v>100416700</v>
      </c>
      <c r="E13" s="189">
        <f>E14+E22+E29+E35+E52</f>
        <v>56000</v>
      </c>
      <c r="F13" s="189">
        <f>F14+F22+F29+F35+F52</f>
        <v>0</v>
      </c>
    </row>
    <row r="14" spans="1:6" ht="56.25">
      <c r="A14" s="83">
        <v>11000000</v>
      </c>
      <c r="B14" s="104" t="s">
        <v>38</v>
      </c>
      <c r="C14" s="188">
        <f t="shared" ref="C14:C72" si="0">D14+E14</f>
        <v>52451000</v>
      </c>
      <c r="D14" s="189">
        <f>D15+D20</f>
        <v>52451000</v>
      </c>
      <c r="E14" s="189">
        <f>E15+E20</f>
        <v>0</v>
      </c>
      <c r="F14" s="189">
        <f>F15+F20</f>
        <v>0</v>
      </c>
    </row>
    <row r="15" spans="1:6" ht="37.5">
      <c r="A15" s="83">
        <v>11010000</v>
      </c>
      <c r="B15" s="104" t="s">
        <v>39</v>
      </c>
      <c r="C15" s="188">
        <f t="shared" si="0"/>
        <v>52450000</v>
      </c>
      <c r="D15" s="189">
        <f>SUM(D16:D19)</f>
        <v>52450000</v>
      </c>
      <c r="E15" s="189">
        <f>SUM(E16:E19)</f>
        <v>0</v>
      </c>
      <c r="F15" s="189">
        <f>SUM(F16:F19)</f>
        <v>0</v>
      </c>
    </row>
    <row r="16" spans="1:6" ht="75">
      <c r="A16" s="84">
        <v>11010100</v>
      </c>
      <c r="B16" s="105" t="s">
        <v>40</v>
      </c>
      <c r="C16" s="188">
        <f t="shared" si="0"/>
        <v>48620000</v>
      </c>
      <c r="D16" s="190">
        <v>48620000</v>
      </c>
      <c r="E16" s="190">
        <v>0</v>
      </c>
      <c r="F16" s="190">
        <v>0</v>
      </c>
    </row>
    <row r="17" spans="1:6" ht="131.25">
      <c r="A17" s="84">
        <v>11010200</v>
      </c>
      <c r="B17" s="105" t="s">
        <v>41</v>
      </c>
      <c r="C17" s="188">
        <f t="shared" si="0"/>
        <v>3100000</v>
      </c>
      <c r="D17" s="190">
        <v>3100000</v>
      </c>
      <c r="E17" s="190">
        <v>0</v>
      </c>
      <c r="F17" s="190">
        <v>0</v>
      </c>
    </row>
    <row r="18" spans="1:6" ht="75">
      <c r="A18" s="84">
        <v>11010400</v>
      </c>
      <c r="B18" s="105" t="s">
        <v>42</v>
      </c>
      <c r="C18" s="188">
        <f t="shared" si="0"/>
        <v>230000</v>
      </c>
      <c r="D18" s="190">
        <v>230000</v>
      </c>
      <c r="E18" s="190">
        <v>0</v>
      </c>
      <c r="F18" s="190">
        <v>0</v>
      </c>
    </row>
    <row r="19" spans="1:6" ht="75">
      <c r="A19" s="84">
        <v>11010500</v>
      </c>
      <c r="B19" s="105" t="s">
        <v>43</v>
      </c>
      <c r="C19" s="188">
        <f t="shared" si="0"/>
        <v>500000</v>
      </c>
      <c r="D19" s="190">
        <v>500000</v>
      </c>
      <c r="E19" s="190">
        <v>0</v>
      </c>
      <c r="F19" s="190">
        <v>0</v>
      </c>
    </row>
    <row r="20" spans="1:6" ht="37.5">
      <c r="A20" s="83">
        <v>11020000</v>
      </c>
      <c r="B20" s="104" t="s">
        <v>44</v>
      </c>
      <c r="C20" s="188">
        <f t="shared" si="0"/>
        <v>1000</v>
      </c>
      <c r="D20" s="189">
        <f>D21</f>
        <v>1000</v>
      </c>
      <c r="E20" s="189">
        <f>E21</f>
        <v>0</v>
      </c>
      <c r="F20" s="189">
        <f>F21</f>
        <v>0</v>
      </c>
    </row>
    <row r="21" spans="1:6" ht="56.25">
      <c r="A21" s="84">
        <v>11020200</v>
      </c>
      <c r="B21" s="105" t="s">
        <v>45</v>
      </c>
      <c r="C21" s="188">
        <f t="shared" si="0"/>
        <v>1000</v>
      </c>
      <c r="D21" s="190">
        <v>1000</v>
      </c>
      <c r="E21" s="190">
        <v>0</v>
      </c>
      <c r="F21" s="190">
        <v>0</v>
      </c>
    </row>
    <row r="22" spans="1:6" ht="56.25">
      <c r="A22" s="83">
        <v>13000000</v>
      </c>
      <c r="B22" s="104" t="s">
        <v>46</v>
      </c>
      <c r="C22" s="188">
        <f t="shared" si="0"/>
        <v>14004500</v>
      </c>
      <c r="D22" s="189">
        <f>D23+D26</f>
        <v>14004500</v>
      </c>
      <c r="E22" s="189">
        <f>E23+E26</f>
        <v>0</v>
      </c>
      <c r="F22" s="189">
        <f>F23+F26</f>
        <v>0</v>
      </c>
    </row>
    <row r="23" spans="1:6" ht="37.5">
      <c r="A23" s="83">
        <v>13010000</v>
      </c>
      <c r="B23" s="104" t="s">
        <v>47</v>
      </c>
      <c r="C23" s="188">
        <f>D23+E23</f>
        <v>14000000</v>
      </c>
      <c r="D23" s="189">
        <f>D25+D24</f>
        <v>14000000</v>
      </c>
      <c r="E23" s="189">
        <f>E25+E24</f>
        <v>0</v>
      </c>
      <c r="F23" s="189">
        <f>F25+F24</f>
        <v>0</v>
      </c>
    </row>
    <row r="24" spans="1:6" ht="93.75">
      <c r="A24" s="186">
        <v>13010100</v>
      </c>
      <c r="B24" s="185" t="s">
        <v>192</v>
      </c>
      <c r="C24" s="188">
        <f t="shared" si="0"/>
        <v>6500000</v>
      </c>
      <c r="D24" s="190">
        <v>6500000</v>
      </c>
      <c r="E24" s="190"/>
      <c r="F24" s="190"/>
    </row>
    <row r="25" spans="1:6" ht="131.25">
      <c r="A25" s="84">
        <v>13010200</v>
      </c>
      <c r="B25" s="105" t="s">
        <v>48</v>
      </c>
      <c r="C25" s="188">
        <f t="shared" si="0"/>
        <v>7500000</v>
      </c>
      <c r="D25" s="190">
        <v>7500000</v>
      </c>
      <c r="E25" s="190">
        <v>0</v>
      </c>
      <c r="F25" s="190">
        <v>0</v>
      </c>
    </row>
    <row r="26" spans="1:6" ht="40.5">
      <c r="A26" s="255">
        <v>13030000</v>
      </c>
      <c r="B26" s="108" t="s">
        <v>343</v>
      </c>
      <c r="C26" s="188">
        <f t="shared" si="0"/>
        <v>4500</v>
      </c>
      <c r="D26" s="190">
        <f>D27+D28</f>
        <v>4500</v>
      </c>
      <c r="E26" s="190">
        <f>E27+E28</f>
        <v>0</v>
      </c>
      <c r="F26" s="190">
        <f>F27+F28</f>
        <v>0</v>
      </c>
    </row>
    <row r="27" spans="1:6" ht="75">
      <c r="A27" s="186">
        <v>13030100</v>
      </c>
      <c r="B27" s="185" t="s">
        <v>193</v>
      </c>
      <c r="C27" s="188">
        <f t="shared" si="0"/>
        <v>3500</v>
      </c>
      <c r="D27" s="190">
        <v>3500</v>
      </c>
      <c r="E27" s="190"/>
      <c r="F27" s="190"/>
    </row>
    <row r="28" spans="1:6" ht="56.25">
      <c r="A28" s="256">
        <v>13030200</v>
      </c>
      <c r="B28" s="187" t="s">
        <v>346</v>
      </c>
      <c r="C28" s="188">
        <f t="shared" si="0"/>
        <v>1000</v>
      </c>
      <c r="D28" s="190">
        <v>1000</v>
      </c>
      <c r="E28" s="190"/>
      <c r="F28" s="190"/>
    </row>
    <row r="29" spans="1:6" ht="37.5">
      <c r="A29" s="83">
        <v>14000000</v>
      </c>
      <c r="B29" s="104" t="s">
        <v>49</v>
      </c>
      <c r="C29" s="188">
        <f t="shared" si="0"/>
        <v>5500000</v>
      </c>
      <c r="D29" s="189">
        <f>D34+D30+D32</f>
        <v>5500000</v>
      </c>
      <c r="E29" s="189">
        <f>E34+E30+E32</f>
        <v>0</v>
      </c>
      <c r="F29" s="189">
        <f>F34+F30+F32</f>
        <v>0</v>
      </c>
    </row>
    <row r="30" spans="1:6" ht="56.25">
      <c r="A30" s="121">
        <v>14020000</v>
      </c>
      <c r="B30" s="122" t="s">
        <v>64</v>
      </c>
      <c r="C30" s="188">
        <f t="shared" si="0"/>
        <v>700000</v>
      </c>
      <c r="D30" s="189">
        <f>D31</f>
        <v>700000</v>
      </c>
      <c r="E30" s="189">
        <f>E31</f>
        <v>0</v>
      </c>
      <c r="F30" s="189">
        <f>F31</f>
        <v>0</v>
      </c>
    </row>
    <row r="31" spans="1:6">
      <c r="A31" s="258">
        <v>14021900</v>
      </c>
      <c r="B31" s="259" t="s">
        <v>65</v>
      </c>
      <c r="C31" s="188">
        <f t="shared" si="0"/>
        <v>700000</v>
      </c>
      <c r="D31" s="190">
        <v>700000</v>
      </c>
      <c r="E31" s="189"/>
      <c r="F31" s="189"/>
    </row>
    <row r="32" spans="1:6" ht="56.25">
      <c r="A32" s="83">
        <v>14030000</v>
      </c>
      <c r="B32" s="104" t="s">
        <v>66</v>
      </c>
      <c r="C32" s="188">
        <f t="shared" si="0"/>
        <v>3300000</v>
      </c>
      <c r="D32" s="189">
        <f>D33</f>
        <v>3300000</v>
      </c>
      <c r="E32" s="189">
        <f>E33</f>
        <v>0</v>
      </c>
      <c r="F32" s="189">
        <f>F33</f>
        <v>0</v>
      </c>
    </row>
    <row r="33" spans="1:6">
      <c r="A33" s="84">
        <v>14031900</v>
      </c>
      <c r="B33" s="105" t="s">
        <v>67</v>
      </c>
      <c r="C33" s="188">
        <f t="shared" si="0"/>
        <v>3300000</v>
      </c>
      <c r="D33" s="190">
        <v>3300000</v>
      </c>
      <c r="E33" s="189"/>
      <c r="F33" s="189"/>
    </row>
    <row r="34" spans="1:6" ht="75">
      <c r="A34" s="84">
        <v>14040000</v>
      </c>
      <c r="B34" s="105" t="s">
        <v>50</v>
      </c>
      <c r="C34" s="188">
        <f t="shared" si="0"/>
        <v>1500000</v>
      </c>
      <c r="D34" s="190">
        <v>1500000</v>
      </c>
      <c r="E34" s="190">
        <v>0</v>
      </c>
      <c r="F34" s="190">
        <v>0</v>
      </c>
    </row>
    <row r="35" spans="1:6">
      <c r="A35" s="83">
        <v>18000000</v>
      </c>
      <c r="B35" s="104" t="s">
        <v>11</v>
      </c>
      <c r="C35" s="188">
        <f t="shared" si="0"/>
        <v>28461200</v>
      </c>
      <c r="D35" s="189">
        <f>D36+D45+D48</f>
        <v>28461200</v>
      </c>
      <c r="E35" s="189">
        <f>E36+E45+E48</f>
        <v>0</v>
      </c>
      <c r="F35" s="189">
        <f>F36+F45+F48</f>
        <v>0</v>
      </c>
    </row>
    <row r="36" spans="1:6">
      <c r="A36" s="83">
        <v>18010000</v>
      </c>
      <c r="B36" s="104" t="s">
        <v>51</v>
      </c>
      <c r="C36" s="188">
        <f t="shared" si="0"/>
        <v>11550700</v>
      </c>
      <c r="D36" s="189">
        <f>SUM(D37:D44)</f>
        <v>11550700</v>
      </c>
      <c r="E36" s="189">
        <f>SUM(E37:E44)</f>
        <v>0</v>
      </c>
      <c r="F36" s="189">
        <f>SUM(F37:F44)</f>
        <v>0</v>
      </c>
    </row>
    <row r="37" spans="1:6" ht="93.75">
      <c r="A37" s="84">
        <v>18010100</v>
      </c>
      <c r="B37" s="105" t="s">
        <v>94</v>
      </c>
      <c r="C37" s="188">
        <f t="shared" si="0"/>
        <v>7600</v>
      </c>
      <c r="D37" s="190">
        <v>7600</v>
      </c>
      <c r="E37" s="190">
        <v>0</v>
      </c>
      <c r="F37" s="190">
        <v>0</v>
      </c>
    </row>
    <row r="38" spans="1:6" ht="93.75">
      <c r="A38" s="84">
        <v>18010200</v>
      </c>
      <c r="B38" s="105" t="s">
        <v>95</v>
      </c>
      <c r="C38" s="188">
        <f t="shared" si="0"/>
        <v>82000</v>
      </c>
      <c r="D38" s="190">
        <v>82000</v>
      </c>
      <c r="E38" s="190">
        <v>0</v>
      </c>
      <c r="F38" s="190">
        <v>0</v>
      </c>
    </row>
    <row r="39" spans="1:6" ht="101.25">
      <c r="A39" s="257">
        <v>18010300</v>
      </c>
      <c r="B39" s="109" t="s">
        <v>347</v>
      </c>
      <c r="C39" s="188">
        <f t="shared" si="0"/>
        <v>140000</v>
      </c>
      <c r="D39" s="190">
        <v>140000</v>
      </c>
      <c r="E39" s="190"/>
      <c r="F39" s="190"/>
    </row>
    <row r="40" spans="1:6" ht="93.75">
      <c r="A40" s="84">
        <v>18010400</v>
      </c>
      <c r="B40" s="105" t="s">
        <v>96</v>
      </c>
      <c r="C40" s="188">
        <f t="shared" si="0"/>
        <v>563400</v>
      </c>
      <c r="D40" s="190">
        <v>563400</v>
      </c>
      <c r="E40" s="190">
        <v>0</v>
      </c>
      <c r="F40" s="190">
        <v>0</v>
      </c>
    </row>
    <row r="41" spans="1:6" ht="37.5">
      <c r="A41" s="84">
        <v>18010500</v>
      </c>
      <c r="B41" s="105" t="s">
        <v>52</v>
      </c>
      <c r="C41" s="188">
        <f t="shared" si="0"/>
        <v>3500000</v>
      </c>
      <c r="D41" s="190">
        <v>3500000</v>
      </c>
      <c r="E41" s="190">
        <v>0</v>
      </c>
      <c r="F41" s="190">
        <v>0</v>
      </c>
    </row>
    <row r="42" spans="1:6">
      <c r="A42" s="84">
        <v>18010600</v>
      </c>
      <c r="B42" s="105" t="s">
        <v>53</v>
      </c>
      <c r="C42" s="188">
        <f t="shared" si="0"/>
        <v>6218500</v>
      </c>
      <c r="D42" s="190">
        <v>6218500</v>
      </c>
      <c r="E42" s="190">
        <v>0</v>
      </c>
      <c r="F42" s="190">
        <v>0</v>
      </c>
    </row>
    <row r="43" spans="1:6">
      <c r="A43" s="84">
        <v>18010700</v>
      </c>
      <c r="B43" s="105" t="s">
        <v>97</v>
      </c>
      <c r="C43" s="188">
        <f t="shared" si="0"/>
        <v>7500</v>
      </c>
      <c r="D43" s="190">
        <v>7500</v>
      </c>
      <c r="E43" s="190">
        <v>0</v>
      </c>
      <c r="F43" s="190">
        <v>0</v>
      </c>
    </row>
    <row r="44" spans="1:6">
      <c r="A44" s="84">
        <v>18010900</v>
      </c>
      <c r="B44" s="105" t="s">
        <v>54</v>
      </c>
      <c r="C44" s="188">
        <f t="shared" si="0"/>
        <v>1031700</v>
      </c>
      <c r="D44" s="190">
        <v>1031700</v>
      </c>
      <c r="E44" s="190">
        <v>0</v>
      </c>
      <c r="F44" s="190">
        <v>0</v>
      </c>
    </row>
    <row r="45" spans="1:6">
      <c r="A45" s="83">
        <v>18030000</v>
      </c>
      <c r="B45" s="104" t="s">
        <v>98</v>
      </c>
      <c r="C45" s="188">
        <f t="shared" si="0"/>
        <v>2700</v>
      </c>
      <c r="D45" s="189">
        <f>D46+D47</f>
        <v>2700</v>
      </c>
      <c r="E45" s="189">
        <f>E46+E47</f>
        <v>0</v>
      </c>
      <c r="F45" s="189">
        <f>F46+F47</f>
        <v>0</v>
      </c>
    </row>
    <row r="46" spans="1:6" ht="37.5">
      <c r="A46" s="84">
        <v>18030100</v>
      </c>
      <c r="B46" s="105" t="s">
        <v>99</v>
      </c>
      <c r="C46" s="188">
        <f t="shared" si="0"/>
        <v>700</v>
      </c>
      <c r="D46" s="190">
        <v>700</v>
      </c>
      <c r="E46" s="190">
        <v>0</v>
      </c>
      <c r="F46" s="190">
        <v>0</v>
      </c>
    </row>
    <row r="47" spans="1:6" ht="37.5">
      <c r="A47" s="84">
        <v>18030200</v>
      </c>
      <c r="B47" s="105" t="s">
        <v>100</v>
      </c>
      <c r="C47" s="188">
        <f t="shared" si="0"/>
        <v>2000</v>
      </c>
      <c r="D47" s="190">
        <v>2000</v>
      </c>
      <c r="E47" s="190">
        <v>0</v>
      </c>
      <c r="F47" s="190">
        <v>0</v>
      </c>
    </row>
    <row r="48" spans="1:6">
      <c r="A48" s="83">
        <v>18050000</v>
      </c>
      <c r="B48" s="104" t="s">
        <v>55</v>
      </c>
      <c r="C48" s="188">
        <f t="shared" si="0"/>
        <v>16907800</v>
      </c>
      <c r="D48" s="189">
        <f>D49+D50+D51</f>
        <v>16907800</v>
      </c>
      <c r="E48" s="189">
        <f>E49+E50+E51</f>
        <v>0</v>
      </c>
      <c r="F48" s="189">
        <f>F49+F50+F51</f>
        <v>0</v>
      </c>
    </row>
    <row r="49" spans="1:6">
      <c r="A49" s="84">
        <v>18050300</v>
      </c>
      <c r="B49" s="105" t="s">
        <v>56</v>
      </c>
      <c r="C49" s="188">
        <f t="shared" si="0"/>
        <v>2371000</v>
      </c>
      <c r="D49" s="190">
        <v>2371000</v>
      </c>
      <c r="E49" s="190">
        <v>0</v>
      </c>
      <c r="F49" s="190">
        <v>0</v>
      </c>
    </row>
    <row r="50" spans="1:6">
      <c r="A50" s="84">
        <v>18050400</v>
      </c>
      <c r="B50" s="105" t="s">
        <v>57</v>
      </c>
      <c r="C50" s="188">
        <f t="shared" si="0"/>
        <v>14378800</v>
      </c>
      <c r="D50" s="190">
        <v>14378800</v>
      </c>
      <c r="E50" s="190">
        <v>0</v>
      </c>
      <c r="F50" s="190">
        <v>0</v>
      </c>
    </row>
    <row r="51" spans="1:6" ht="131.25">
      <c r="A51" s="84">
        <v>18050500</v>
      </c>
      <c r="B51" s="105" t="s">
        <v>58</v>
      </c>
      <c r="C51" s="188">
        <f t="shared" si="0"/>
        <v>158000</v>
      </c>
      <c r="D51" s="190">
        <v>158000</v>
      </c>
      <c r="E51" s="190">
        <v>0</v>
      </c>
      <c r="F51" s="190">
        <v>0</v>
      </c>
    </row>
    <row r="52" spans="1:6">
      <c r="A52" s="83">
        <v>19000000</v>
      </c>
      <c r="B52" s="104" t="s">
        <v>351</v>
      </c>
      <c r="C52" s="188">
        <f t="shared" si="0"/>
        <v>56000</v>
      </c>
      <c r="D52" s="189">
        <f>D53</f>
        <v>0</v>
      </c>
      <c r="E52" s="189">
        <f>E53</f>
        <v>56000</v>
      </c>
      <c r="F52" s="189">
        <f>F53</f>
        <v>0</v>
      </c>
    </row>
    <row r="53" spans="1:6">
      <c r="A53" s="83">
        <v>19010000</v>
      </c>
      <c r="B53" s="104" t="s">
        <v>350</v>
      </c>
      <c r="C53" s="188">
        <f t="shared" si="0"/>
        <v>56000</v>
      </c>
      <c r="D53" s="189">
        <f>D54+D55+D56</f>
        <v>0</v>
      </c>
      <c r="E53" s="189">
        <f>E54+E55+E56</f>
        <v>56000</v>
      </c>
      <c r="F53" s="189">
        <f>F54+F55+F56</f>
        <v>0</v>
      </c>
    </row>
    <row r="54" spans="1:6" ht="131.25">
      <c r="A54" s="84">
        <v>19010100</v>
      </c>
      <c r="B54" s="105" t="s">
        <v>424</v>
      </c>
      <c r="C54" s="188">
        <f t="shared" si="0"/>
        <v>20000</v>
      </c>
      <c r="D54" s="190">
        <v>0</v>
      </c>
      <c r="E54" s="190">
        <v>20000</v>
      </c>
      <c r="F54" s="190">
        <v>0</v>
      </c>
    </row>
    <row r="55" spans="1:6" ht="56.25">
      <c r="A55" s="84">
        <v>19010200</v>
      </c>
      <c r="B55" s="105" t="s">
        <v>352</v>
      </c>
      <c r="C55" s="188">
        <f t="shared" si="0"/>
        <v>6000</v>
      </c>
      <c r="D55" s="190">
        <v>0</v>
      </c>
      <c r="E55" s="190">
        <v>6000</v>
      </c>
      <c r="F55" s="190">
        <v>0</v>
      </c>
    </row>
    <row r="56" spans="1:6" ht="93.75">
      <c r="A56" s="84">
        <v>19010300</v>
      </c>
      <c r="B56" s="105" t="s">
        <v>353</v>
      </c>
      <c r="C56" s="188">
        <f t="shared" si="0"/>
        <v>30000</v>
      </c>
      <c r="D56" s="190">
        <v>0</v>
      </c>
      <c r="E56" s="190">
        <v>30000</v>
      </c>
      <c r="F56" s="190">
        <v>0</v>
      </c>
    </row>
    <row r="57" spans="1:6">
      <c r="A57" s="119">
        <v>20000000</v>
      </c>
      <c r="B57" s="120" t="s">
        <v>59</v>
      </c>
      <c r="C57" s="188">
        <f t="shared" si="0"/>
        <v>3931700</v>
      </c>
      <c r="D57" s="189">
        <f>D58+D68+D72</f>
        <v>1569000</v>
      </c>
      <c r="E57" s="189">
        <f>E58+E68+E72</f>
        <v>2362700</v>
      </c>
      <c r="F57" s="189">
        <f>F58+F68+F72</f>
        <v>98000</v>
      </c>
    </row>
    <row r="58" spans="1:6" ht="56.25">
      <c r="A58" s="83">
        <v>22000000</v>
      </c>
      <c r="B58" s="104" t="s">
        <v>60</v>
      </c>
      <c r="C58" s="188">
        <f t="shared" si="0"/>
        <v>1555000</v>
      </c>
      <c r="D58" s="189">
        <f>D59+D63+D65</f>
        <v>1555000</v>
      </c>
      <c r="E58" s="189">
        <f>E59+E63+E65</f>
        <v>0</v>
      </c>
      <c r="F58" s="189">
        <f>F59+F63+F65</f>
        <v>0</v>
      </c>
    </row>
    <row r="59" spans="1:6" ht="37.5">
      <c r="A59" s="83">
        <v>22010000</v>
      </c>
      <c r="B59" s="104" t="s">
        <v>61</v>
      </c>
      <c r="C59" s="188">
        <f t="shared" si="0"/>
        <v>1185000</v>
      </c>
      <c r="D59" s="189">
        <f>D60+D61+D62</f>
        <v>1185000</v>
      </c>
      <c r="E59" s="189">
        <f>E60+E61+E62</f>
        <v>0</v>
      </c>
      <c r="F59" s="189">
        <f>F60+F61+F62</f>
        <v>0</v>
      </c>
    </row>
    <row r="60" spans="1:6" ht="75">
      <c r="A60" s="84">
        <v>22010300</v>
      </c>
      <c r="B60" s="105" t="s">
        <v>101</v>
      </c>
      <c r="C60" s="188">
        <f t="shared" si="0"/>
        <v>55000</v>
      </c>
      <c r="D60" s="190">
        <v>55000</v>
      </c>
      <c r="E60" s="190">
        <v>0</v>
      </c>
      <c r="F60" s="190">
        <v>0</v>
      </c>
    </row>
    <row r="61" spans="1:6" ht="37.5">
      <c r="A61" s="84">
        <v>22012500</v>
      </c>
      <c r="B61" s="105" t="s">
        <v>62</v>
      </c>
      <c r="C61" s="188">
        <f t="shared" si="0"/>
        <v>800000</v>
      </c>
      <c r="D61" s="190">
        <v>800000</v>
      </c>
      <c r="E61" s="190">
        <v>0</v>
      </c>
      <c r="F61" s="190">
        <v>0</v>
      </c>
    </row>
    <row r="62" spans="1:6" ht="56.25">
      <c r="A62" s="84">
        <v>22012600</v>
      </c>
      <c r="B62" s="105" t="s">
        <v>102</v>
      </c>
      <c r="C62" s="188">
        <f t="shared" si="0"/>
        <v>330000</v>
      </c>
      <c r="D62" s="190">
        <v>330000</v>
      </c>
      <c r="E62" s="190">
        <v>0</v>
      </c>
      <c r="F62" s="190">
        <v>0</v>
      </c>
    </row>
    <row r="63" spans="1:6" ht="75">
      <c r="A63" s="83">
        <v>22080000</v>
      </c>
      <c r="B63" s="104" t="s">
        <v>63</v>
      </c>
      <c r="C63" s="188">
        <f t="shared" si="0"/>
        <v>350000</v>
      </c>
      <c r="D63" s="189">
        <f>D64</f>
        <v>350000</v>
      </c>
      <c r="E63" s="189">
        <f>E64</f>
        <v>0</v>
      </c>
      <c r="F63" s="189">
        <f>F64</f>
        <v>0</v>
      </c>
    </row>
    <row r="64" spans="1:6" ht="75">
      <c r="A64" s="84">
        <v>22080400</v>
      </c>
      <c r="B64" s="105" t="s">
        <v>68</v>
      </c>
      <c r="C64" s="188">
        <f t="shared" si="0"/>
        <v>350000</v>
      </c>
      <c r="D64" s="190">
        <v>350000</v>
      </c>
      <c r="E64" s="190">
        <v>0</v>
      </c>
      <c r="F64" s="190">
        <v>0</v>
      </c>
    </row>
    <row r="65" spans="1:8">
      <c r="A65" s="83">
        <v>22090000</v>
      </c>
      <c r="B65" s="104" t="s">
        <v>69</v>
      </c>
      <c r="C65" s="188">
        <f t="shared" si="0"/>
        <v>20000</v>
      </c>
      <c r="D65" s="189">
        <f>D66+D67</f>
        <v>20000</v>
      </c>
      <c r="E65" s="189">
        <f>E66+E67</f>
        <v>0</v>
      </c>
      <c r="F65" s="189">
        <f>F66+F67</f>
        <v>0</v>
      </c>
    </row>
    <row r="66" spans="1:8" ht="93.75">
      <c r="A66" s="84">
        <v>22090100</v>
      </c>
      <c r="B66" s="105" t="s">
        <v>70</v>
      </c>
      <c r="C66" s="188">
        <f t="shared" si="0"/>
        <v>14000</v>
      </c>
      <c r="D66" s="190">
        <v>14000</v>
      </c>
      <c r="E66" s="190">
        <v>0</v>
      </c>
      <c r="F66" s="190">
        <v>0</v>
      </c>
    </row>
    <row r="67" spans="1:8" ht="75">
      <c r="A67" s="84">
        <v>22090400</v>
      </c>
      <c r="B67" s="105" t="s">
        <v>71</v>
      </c>
      <c r="C67" s="188">
        <f t="shared" si="0"/>
        <v>6000</v>
      </c>
      <c r="D67" s="190">
        <v>6000</v>
      </c>
      <c r="E67" s="190">
        <v>0</v>
      </c>
      <c r="F67" s="190">
        <v>0</v>
      </c>
    </row>
    <row r="68" spans="1:8">
      <c r="A68" s="83">
        <v>24000000</v>
      </c>
      <c r="B68" s="104" t="s">
        <v>72</v>
      </c>
      <c r="C68" s="188">
        <f t="shared" si="0"/>
        <v>112000</v>
      </c>
      <c r="D68" s="189">
        <f>D69</f>
        <v>14000</v>
      </c>
      <c r="E68" s="189">
        <f>E69</f>
        <v>98000</v>
      </c>
      <c r="F68" s="189">
        <f>F69</f>
        <v>98000</v>
      </c>
    </row>
    <row r="69" spans="1:8">
      <c r="A69" s="83">
        <v>24060000</v>
      </c>
      <c r="B69" s="104" t="s">
        <v>73</v>
      </c>
      <c r="C69" s="188">
        <f t="shared" si="0"/>
        <v>112000</v>
      </c>
      <c r="D69" s="189">
        <f>D70+D71</f>
        <v>14000</v>
      </c>
      <c r="E69" s="189">
        <f>E70+E71</f>
        <v>98000</v>
      </c>
      <c r="F69" s="189">
        <f>F70+F71</f>
        <v>98000</v>
      </c>
    </row>
    <row r="70" spans="1:8">
      <c r="A70" s="84">
        <v>24060300</v>
      </c>
      <c r="B70" s="105" t="s">
        <v>73</v>
      </c>
      <c r="C70" s="188">
        <f t="shared" si="0"/>
        <v>14000</v>
      </c>
      <c r="D70" s="190">
        <v>14000</v>
      </c>
      <c r="E70" s="190">
        <v>0</v>
      </c>
      <c r="F70" s="190">
        <v>0</v>
      </c>
      <c r="H70" s="191"/>
    </row>
    <row r="71" spans="1:8" ht="56.25">
      <c r="A71" s="84">
        <v>24170000</v>
      </c>
      <c r="B71" s="105" t="s">
        <v>359</v>
      </c>
      <c r="C71" s="188">
        <f t="shared" si="0"/>
        <v>98000</v>
      </c>
      <c r="D71" s="190">
        <v>0</v>
      </c>
      <c r="E71" s="190">
        <v>98000</v>
      </c>
      <c r="F71" s="190">
        <v>98000</v>
      </c>
    </row>
    <row r="72" spans="1:8" ht="37.5">
      <c r="A72" s="83">
        <v>25000000</v>
      </c>
      <c r="B72" s="104" t="s">
        <v>74</v>
      </c>
      <c r="C72" s="188">
        <f t="shared" si="0"/>
        <v>2264700</v>
      </c>
      <c r="D72" s="189">
        <f>D73</f>
        <v>0</v>
      </c>
      <c r="E72" s="189">
        <f>E73</f>
        <v>2264700</v>
      </c>
      <c r="F72" s="189">
        <f>F73</f>
        <v>0</v>
      </c>
    </row>
    <row r="73" spans="1:8" ht="75">
      <c r="A73" s="83">
        <v>25010000</v>
      </c>
      <c r="B73" s="104" t="s">
        <v>75</v>
      </c>
      <c r="C73" s="188">
        <f t="shared" ref="C73:C95" si="1">D73+E73</f>
        <v>2264700</v>
      </c>
      <c r="D73" s="189">
        <f>D74+D75</f>
        <v>0</v>
      </c>
      <c r="E73" s="189">
        <f>E74+E75</f>
        <v>2264700</v>
      </c>
      <c r="F73" s="189">
        <f>F74+F75</f>
        <v>0</v>
      </c>
    </row>
    <row r="74" spans="1:8" ht="56.25">
      <c r="A74" s="84">
        <v>25010100</v>
      </c>
      <c r="B74" s="105" t="s">
        <v>76</v>
      </c>
      <c r="C74" s="188">
        <f t="shared" si="1"/>
        <v>2174800</v>
      </c>
      <c r="D74" s="190">
        <v>0</v>
      </c>
      <c r="E74" s="190">
        <v>2174800</v>
      </c>
      <c r="F74" s="190">
        <v>0</v>
      </c>
    </row>
    <row r="75" spans="1:8" ht="37.5">
      <c r="A75" s="84">
        <v>25010300</v>
      </c>
      <c r="B75" s="105" t="s">
        <v>77</v>
      </c>
      <c r="C75" s="188">
        <f t="shared" si="1"/>
        <v>89900</v>
      </c>
      <c r="D75" s="190">
        <v>0</v>
      </c>
      <c r="E75" s="190">
        <v>89900</v>
      </c>
      <c r="F75" s="190">
        <v>0</v>
      </c>
    </row>
    <row r="76" spans="1:8">
      <c r="A76" s="119">
        <v>30000000</v>
      </c>
      <c r="B76" s="120" t="s">
        <v>103</v>
      </c>
      <c r="C76" s="188">
        <f t="shared" si="1"/>
        <v>682000</v>
      </c>
      <c r="D76" s="189">
        <f>D77</f>
        <v>0</v>
      </c>
      <c r="E76" s="189">
        <f>E77</f>
        <v>682000</v>
      </c>
      <c r="F76" s="189">
        <f>F77</f>
        <v>682000</v>
      </c>
    </row>
    <row r="77" spans="1:8" ht="37.5">
      <c r="A77" s="83">
        <v>33000000</v>
      </c>
      <c r="B77" s="104" t="s">
        <v>332</v>
      </c>
      <c r="C77" s="188">
        <f t="shared" si="1"/>
        <v>682000</v>
      </c>
      <c r="D77" s="189">
        <f t="shared" ref="D77:F78" si="2">D78</f>
        <v>0</v>
      </c>
      <c r="E77" s="189">
        <f t="shared" si="2"/>
        <v>682000</v>
      </c>
      <c r="F77" s="189">
        <f t="shared" si="2"/>
        <v>682000</v>
      </c>
    </row>
    <row r="78" spans="1:8">
      <c r="A78" s="83">
        <v>33010000</v>
      </c>
      <c r="B78" s="104" t="s">
        <v>333</v>
      </c>
      <c r="C78" s="188">
        <f t="shared" si="1"/>
        <v>682000</v>
      </c>
      <c r="D78" s="189">
        <f t="shared" si="2"/>
        <v>0</v>
      </c>
      <c r="E78" s="189">
        <f t="shared" si="2"/>
        <v>682000</v>
      </c>
      <c r="F78" s="189">
        <f t="shared" si="2"/>
        <v>682000</v>
      </c>
    </row>
    <row r="79" spans="1:8" ht="131.25">
      <c r="A79" s="84">
        <v>33010100</v>
      </c>
      <c r="B79" s="105" t="s">
        <v>334</v>
      </c>
      <c r="C79" s="188">
        <f t="shared" si="1"/>
        <v>682000</v>
      </c>
      <c r="D79" s="190">
        <v>0</v>
      </c>
      <c r="E79" s="190">
        <v>682000</v>
      </c>
      <c r="F79" s="190">
        <v>682000</v>
      </c>
    </row>
    <row r="80" spans="1:8" ht="37.5">
      <c r="A80" s="84"/>
      <c r="B80" s="123" t="s">
        <v>362</v>
      </c>
      <c r="C80" s="189">
        <f>C13+C57+C76</f>
        <v>105086400</v>
      </c>
      <c r="D80" s="189">
        <f>D13+D57+D76</f>
        <v>101985700</v>
      </c>
      <c r="E80" s="189">
        <f>E13+E57+E76</f>
        <v>3100700</v>
      </c>
      <c r="F80" s="189">
        <f>F13+F57+F76</f>
        <v>780000</v>
      </c>
    </row>
    <row r="81" spans="1:7">
      <c r="A81" s="119">
        <v>40000000</v>
      </c>
      <c r="B81" s="120" t="s">
        <v>78</v>
      </c>
      <c r="C81" s="188">
        <f t="shared" si="1"/>
        <v>153247863</v>
      </c>
      <c r="D81" s="189">
        <f>D82</f>
        <v>153123863</v>
      </c>
      <c r="E81" s="189">
        <f>E82</f>
        <v>124000</v>
      </c>
      <c r="F81" s="189">
        <f>F82</f>
        <v>124000</v>
      </c>
    </row>
    <row r="82" spans="1:7" ht="37.5">
      <c r="A82" s="83">
        <v>41000000</v>
      </c>
      <c r="B82" s="104" t="s">
        <v>79</v>
      </c>
      <c r="C82" s="188">
        <f t="shared" si="1"/>
        <v>153247863</v>
      </c>
      <c r="D82" s="189">
        <f>D83+D85+D88+D90</f>
        <v>153123863</v>
      </c>
      <c r="E82" s="189">
        <f>E83+E85+E88+E90</f>
        <v>124000</v>
      </c>
      <c r="F82" s="189">
        <f>F83+F85+F88+F90</f>
        <v>124000</v>
      </c>
    </row>
    <row r="83" spans="1:7" ht="37.5">
      <c r="A83" s="83">
        <v>41020000</v>
      </c>
      <c r="B83" s="104" t="s">
        <v>253</v>
      </c>
      <c r="C83" s="188">
        <f t="shared" si="1"/>
        <v>29292800</v>
      </c>
      <c r="D83" s="189">
        <f>D84</f>
        <v>29292800</v>
      </c>
      <c r="E83" s="189">
        <f>E84</f>
        <v>0</v>
      </c>
      <c r="F83" s="189">
        <f>F84</f>
        <v>0</v>
      </c>
    </row>
    <row r="84" spans="1:7">
      <c r="A84" s="84">
        <v>41020100</v>
      </c>
      <c r="B84" s="105" t="s">
        <v>80</v>
      </c>
      <c r="C84" s="188">
        <f t="shared" si="1"/>
        <v>29292800</v>
      </c>
      <c r="D84" s="190">
        <v>29292800</v>
      </c>
      <c r="E84" s="190">
        <v>0</v>
      </c>
      <c r="F84" s="190">
        <v>0</v>
      </c>
    </row>
    <row r="85" spans="1:7" ht="37.5">
      <c r="A85" s="83">
        <v>41030000</v>
      </c>
      <c r="B85" s="104" t="s">
        <v>167</v>
      </c>
      <c r="C85" s="188">
        <f t="shared" si="1"/>
        <v>113172600</v>
      </c>
      <c r="D85" s="189">
        <f>SUM(D86:D87)</f>
        <v>113172600</v>
      </c>
      <c r="E85" s="189">
        <f>SUM(E86:E87)</f>
        <v>0</v>
      </c>
      <c r="F85" s="189">
        <f>SUM(F86:F87)</f>
        <v>0</v>
      </c>
    </row>
    <row r="86" spans="1:7" ht="37.5">
      <c r="A86" s="84">
        <v>41033900</v>
      </c>
      <c r="B86" s="105" t="s">
        <v>81</v>
      </c>
      <c r="C86" s="188">
        <f t="shared" si="1"/>
        <v>107236300</v>
      </c>
      <c r="D86" s="190">
        <v>107236300</v>
      </c>
      <c r="E86" s="190">
        <v>0</v>
      </c>
      <c r="F86" s="190">
        <v>0</v>
      </c>
    </row>
    <row r="87" spans="1:7" ht="37.5">
      <c r="A87" s="84">
        <v>41034200</v>
      </c>
      <c r="B87" s="105" t="s">
        <v>82</v>
      </c>
      <c r="C87" s="188">
        <f t="shared" si="1"/>
        <v>5936300</v>
      </c>
      <c r="D87" s="190">
        <v>5936300</v>
      </c>
      <c r="E87" s="190">
        <v>0</v>
      </c>
      <c r="F87" s="190">
        <v>0</v>
      </c>
    </row>
    <row r="88" spans="1:7" ht="37.5">
      <c r="A88" s="83">
        <v>41040000</v>
      </c>
      <c r="B88" s="104" t="s">
        <v>254</v>
      </c>
      <c r="C88" s="188">
        <f t="shared" si="1"/>
        <v>6595500</v>
      </c>
      <c r="D88" s="189">
        <f>D89</f>
        <v>6595500</v>
      </c>
      <c r="E88" s="189">
        <f>E89</f>
        <v>0</v>
      </c>
      <c r="F88" s="189">
        <f>F89</f>
        <v>0</v>
      </c>
    </row>
    <row r="89" spans="1:7" ht="112.5">
      <c r="A89" s="84">
        <v>41040200</v>
      </c>
      <c r="B89" s="105" t="s">
        <v>255</v>
      </c>
      <c r="C89" s="188">
        <f t="shared" si="1"/>
        <v>6595500</v>
      </c>
      <c r="D89" s="190">
        <v>6595500</v>
      </c>
      <c r="E89" s="190">
        <v>0</v>
      </c>
      <c r="F89" s="190">
        <v>0</v>
      </c>
    </row>
    <row r="90" spans="1:7" ht="37.5">
      <c r="A90" s="83">
        <v>41050000</v>
      </c>
      <c r="B90" s="104" t="s">
        <v>156</v>
      </c>
      <c r="C90" s="188">
        <f t="shared" si="1"/>
        <v>4186963</v>
      </c>
      <c r="D90" s="189">
        <f>SUM(D91:D94)</f>
        <v>4062963</v>
      </c>
      <c r="E90" s="189">
        <f>SUM(E91:E94)</f>
        <v>124000</v>
      </c>
      <c r="F90" s="189">
        <f>SUM(F91:F94)</f>
        <v>124000</v>
      </c>
    </row>
    <row r="91" spans="1:7" ht="93.75">
      <c r="A91" s="84">
        <v>41051200</v>
      </c>
      <c r="B91" s="105" t="s">
        <v>256</v>
      </c>
      <c r="C91" s="188">
        <f t="shared" si="1"/>
        <v>879800</v>
      </c>
      <c r="D91" s="190">
        <v>879800</v>
      </c>
      <c r="E91" s="190">
        <v>0</v>
      </c>
      <c r="F91" s="190">
        <v>0</v>
      </c>
    </row>
    <row r="92" spans="1:7" ht="75">
      <c r="A92" s="31">
        <v>41051000</v>
      </c>
      <c r="B92" s="185" t="s">
        <v>425</v>
      </c>
      <c r="C92" s="188">
        <f t="shared" si="1"/>
        <v>1236400</v>
      </c>
      <c r="D92" s="190">
        <v>1236400</v>
      </c>
      <c r="E92" s="190">
        <v>0</v>
      </c>
      <c r="F92" s="190">
        <v>0</v>
      </c>
    </row>
    <row r="93" spans="1:7" ht="75">
      <c r="A93" s="84">
        <v>41051500</v>
      </c>
      <c r="B93" s="105" t="s">
        <v>257</v>
      </c>
      <c r="C93" s="188">
        <f t="shared" si="1"/>
        <v>1454600</v>
      </c>
      <c r="D93" s="190">
        <v>1454600</v>
      </c>
      <c r="E93" s="190">
        <v>0</v>
      </c>
      <c r="F93" s="190">
        <v>0</v>
      </c>
    </row>
    <row r="94" spans="1:7">
      <c r="A94" s="84">
        <v>41053900</v>
      </c>
      <c r="B94" s="105" t="s">
        <v>110</v>
      </c>
      <c r="C94" s="188">
        <f t="shared" si="1"/>
        <v>616163</v>
      </c>
      <c r="D94" s="190">
        <v>492163</v>
      </c>
      <c r="E94" s="190">
        <v>124000</v>
      </c>
      <c r="F94" s="190">
        <v>124000</v>
      </c>
    </row>
    <row r="95" spans="1:7">
      <c r="A95" s="101" t="s">
        <v>345</v>
      </c>
      <c r="B95" s="101" t="s">
        <v>344</v>
      </c>
      <c r="C95" s="188">
        <f t="shared" si="1"/>
        <v>258334263</v>
      </c>
      <c r="D95" s="188">
        <f>D13+D57+D76+D81</f>
        <v>255109563</v>
      </c>
      <c r="E95" s="188">
        <f>E13+E57+E76+E81</f>
        <v>3224700</v>
      </c>
      <c r="F95" s="188">
        <f>F13+F57+F76+F81</f>
        <v>904000</v>
      </c>
    </row>
    <row r="96" spans="1:7">
      <c r="B96" s="106" t="s">
        <v>348</v>
      </c>
      <c r="C96" s="38"/>
      <c r="D96" s="38"/>
      <c r="E96" s="38"/>
      <c r="F96" s="353" t="s">
        <v>426</v>
      </c>
      <c r="G96" s="353"/>
    </row>
    <row r="98" spans="4:6">
      <c r="D98" s="107"/>
      <c r="E98" s="107"/>
      <c r="F98" s="107"/>
    </row>
  </sheetData>
  <mergeCells count="13">
    <mergeCell ref="F10:F11"/>
    <mergeCell ref="A9:A11"/>
    <mergeCell ref="A7:B7"/>
    <mergeCell ref="B9:B11"/>
    <mergeCell ref="A8:B8"/>
    <mergeCell ref="F96:G96"/>
    <mergeCell ref="D4:F4"/>
    <mergeCell ref="D2:F2"/>
    <mergeCell ref="A5:F5"/>
    <mergeCell ref="C9:C11"/>
    <mergeCell ref="D9:D11"/>
    <mergeCell ref="E9:F9"/>
    <mergeCell ref="E10:E11"/>
  </mergeCells>
  <phoneticPr fontId="42" type="noConversion"/>
  <conditionalFormatting sqref="C13:C95 D13:F80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" footer="0"/>
  <pageSetup paperSize="9" scale="56" fitToHeight="4" orientation="portrait" r:id="rId1"/>
  <headerFooter alignWithMargins="0"/>
  <rowBreaks count="1" manualBreakCount="1">
    <brk id="58" max="6" man="1"/>
  </rowBreaks>
  <colBreaks count="1" manualBreakCount="1">
    <brk id="7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Q44"/>
  <sheetViews>
    <sheetView topLeftCell="A10" zoomScaleNormal="100" workbookViewId="0">
      <selection activeCell="D18" sqref="D18:E18"/>
    </sheetView>
  </sheetViews>
  <sheetFormatPr defaultColWidth="10.6640625" defaultRowHeight="18.75"/>
  <cols>
    <col min="1" max="1" width="18.83203125" style="201" customWidth="1"/>
    <col min="2" max="2" width="38.33203125" style="201" customWidth="1"/>
    <col min="3" max="3" width="17.33203125" style="201" customWidth="1"/>
    <col min="4" max="4" width="16.1640625" style="201" customWidth="1"/>
    <col min="5" max="5" width="15.1640625" style="201" customWidth="1"/>
    <col min="6" max="6" width="19.6640625" style="201" hidden="1" customWidth="1"/>
    <col min="7" max="7" width="16" style="201" hidden="1" customWidth="1"/>
    <col min="8" max="8" width="19.1640625" style="201" customWidth="1"/>
    <col min="9" max="9" width="20" style="201" customWidth="1"/>
    <col min="10" max="11" width="11.5" style="201" bestFit="1" customWidth="1"/>
    <col min="12" max="16384" width="10.6640625" style="201"/>
  </cols>
  <sheetData>
    <row r="1" spans="1:43" ht="20.25">
      <c r="C1" s="35" t="s">
        <v>195</v>
      </c>
      <c r="D1" s="37"/>
      <c r="E1" s="37"/>
    </row>
    <row r="2" spans="1:43">
      <c r="C2" s="355" t="s">
        <v>285</v>
      </c>
      <c r="D2" s="355"/>
      <c r="E2" s="355"/>
    </row>
    <row r="3" spans="1:43" ht="10.9" customHeight="1">
      <c r="C3" s="74" t="s">
        <v>93</v>
      </c>
      <c r="D3" s="75"/>
      <c r="E3" s="75"/>
    </row>
    <row r="4" spans="1:43" ht="39" customHeight="1">
      <c r="C4" s="354" t="s">
        <v>194</v>
      </c>
      <c r="D4" s="354"/>
      <c r="E4" s="354"/>
    </row>
    <row r="5" spans="1:43" s="193" customFormat="1" ht="37.5" customHeight="1">
      <c r="A5" s="368" t="s">
        <v>219</v>
      </c>
      <c r="B5" s="368"/>
      <c r="C5" s="368"/>
      <c r="D5" s="368"/>
      <c r="E5" s="368"/>
      <c r="F5" s="368"/>
      <c r="G5" s="196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</row>
    <row r="6" spans="1:43" s="193" customFormat="1" ht="15.75" customHeight="1">
      <c r="A6" s="195"/>
      <c r="B6" s="195"/>
      <c r="C6" s="195"/>
      <c r="D6" s="195"/>
      <c r="E6" s="195"/>
      <c r="F6" s="195"/>
      <c r="G6" s="196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</row>
    <row r="7" spans="1:43" s="193" customFormat="1" ht="17.25" customHeight="1">
      <c r="A7" s="246" t="s">
        <v>191</v>
      </c>
      <c r="B7" s="244"/>
      <c r="C7" s="195"/>
      <c r="D7" s="195"/>
      <c r="E7" s="195"/>
      <c r="F7" s="195"/>
      <c r="G7" s="196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</row>
    <row r="8" spans="1:43" ht="31.5" customHeight="1">
      <c r="A8" s="247" t="s">
        <v>361</v>
      </c>
      <c r="B8" s="245"/>
      <c r="C8" s="197"/>
      <c r="D8" s="197"/>
      <c r="E8" s="198" t="s">
        <v>36</v>
      </c>
      <c r="F8" s="199"/>
      <c r="G8" s="200"/>
    </row>
    <row r="9" spans="1:43" ht="69" customHeight="1">
      <c r="A9" s="278" t="s">
        <v>196</v>
      </c>
      <c r="B9" s="278" t="s">
        <v>197</v>
      </c>
      <c r="C9" s="278" t="s">
        <v>367</v>
      </c>
      <c r="D9" s="200" t="s">
        <v>198</v>
      </c>
      <c r="E9" s="200" t="s">
        <v>34</v>
      </c>
      <c r="F9" s="199"/>
      <c r="G9" s="200"/>
    </row>
    <row r="10" spans="1:43" ht="18" customHeight="1">
      <c r="A10" s="278">
        <v>1</v>
      </c>
      <c r="B10" s="278">
        <v>2</v>
      </c>
      <c r="C10" s="278">
        <v>3</v>
      </c>
      <c r="D10" s="200">
        <v>4</v>
      </c>
      <c r="E10" s="200">
        <v>5</v>
      </c>
      <c r="F10" s="199"/>
      <c r="G10" s="200"/>
    </row>
    <row r="11" spans="1:43" ht="47.45" customHeight="1">
      <c r="A11" s="366" t="s">
        <v>405</v>
      </c>
      <c r="B11" s="273" t="s">
        <v>199</v>
      </c>
      <c r="C11" s="275">
        <f t="shared" ref="C11:C16" si="0">D11+E11</f>
        <v>321763</v>
      </c>
      <c r="D11" s="275">
        <v>321763</v>
      </c>
      <c r="E11" s="275"/>
      <c r="F11" s="202"/>
      <c r="G11" s="202"/>
    </row>
    <row r="12" spans="1:43" ht="67.900000000000006" customHeight="1">
      <c r="A12" s="366"/>
      <c r="B12" s="273" t="s">
        <v>200</v>
      </c>
      <c r="C12" s="275">
        <f t="shared" si="0"/>
        <v>103000</v>
      </c>
      <c r="D12" s="275">
        <v>103000</v>
      </c>
      <c r="E12" s="275"/>
      <c r="F12" s="203"/>
      <c r="G12" s="203"/>
      <c r="H12" s="204"/>
      <c r="I12" s="204"/>
      <c r="J12" s="205"/>
    </row>
    <row r="13" spans="1:43" s="209" customFormat="1" ht="31.9" customHeight="1">
      <c r="A13" s="366"/>
      <c r="B13" s="73" t="s">
        <v>201</v>
      </c>
      <c r="C13" s="275">
        <f t="shared" si="0"/>
        <v>67400</v>
      </c>
      <c r="D13" s="274">
        <v>67400</v>
      </c>
      <c r="E13" s="275"/>
      <c r="F13" s="206" t="e">
        <f>SUM(#REF!)</f>
        <v>#REF!</v>
      </c>
      <c r="G13" s="207" t="e">
        <f>SUM(#REF!)</f>
        <v>#REF!</v>
      </c>
      <c r="H13" s="204"/>
      <c r="I13" s="204"/>
      <c r="J13" s="208"/>
    </row>
    <row r="14" spans="1:43" s="209" customFormat="1" ht="41.45" customHeight="1">
      <c r="A14" s="369"/>
      <c r="B14" s="268" t="s">
        <v>202</v>
      </c>
      <c r="C14" s="276">
        <f t="shared" si="0"/>
        <v>492163</v>
      </c>
      <c r="D14" s="277">
        <f>SUM(D11:D13)</f>
        <v>492163</v>
      </c>
      <c r="E14" s="277">
        <f>SUM(E11:E13)</f>
        <v>0</v>
      </c>
      <c r="F14" s="210"/>
      <c r="G14" s="210"/>
      <c r="H14" s="204"/>
      <c r="I14" s="204"/>
      <c r="J14" s="208"/>
    </row>
    <row r="15" spans="1:43" s="209" customFormat="1" ht="97.9" customHeight="1">
      <c r="A15" s="366" t="s">
        <v>203</v>
      </c>
      <c r="B15" s="73" t="s">
        <v>204</v>
      </c>
      <c r="C15" s="263">
        <f t="shared" si="0"/>
        <v>124000</v>
      </c>
      <c r="D15" s="264"/>
      <c r="E15" s="265">
        <v>124000</v>
      </c>
      <c r="F15" s="210"/>
      <c r="G15" s="210"/>
      <c r="H15" s="204"/>
      <c r="I15" s="204"/>
      <c r="J15" s="208"/>
    </row>
    <row r="16" spans="1:43" s="209" customFormat="1" ht="28.9" customHeight="1">
      <c r="A16" s="367"/>
      <c r="B16" s="268" t="s">
        <v>202</v>
      </c>
      <c r="C16" s="263">
        <f t="shared" si="0"/>
        <v>124000</v>
      </c>
      <c r="D16" s="269">
        <f>D15</f>
        <v>0</v>
      </c>
      <c r="E16" s="269">
        <f>E15</f>
        <v>124000</v>
      </c>
      <c r="F16" s="210"/>
      <c r="G16" s="210"/>
      <c r="H16" s="204"/>
      <c r="I16" s="204"/>
      <c r="J16" s="208"/>
    </row>
    <row r="17" spans="1:10" s="209" customFormat="1" ht="24" customHeight="1">
      <c r="A17" s="279"/>
      <c r="B17" s="279" t="s">
        <v>211</v>
      </c>
      <c r="C17" s="263">
        <f>C16+C14</f>
        <v>616163</v>
      </c>
      <c r="D17" s="263">
        <f>D16+D14</f>
        <v>492163</v>
      </c>
      <c r="E17" s="263">
        <f>E16+E14</f>
        <v>124000</v>
      </c>
      <c r="F17" s="261">
        <f>F16+F14</f>
        <v>0</v>
      </c>
      <c r="G17" s="261">
        <f>G16+G14</f>
        <v>0</v>
      </c>
      <c r="H17" s="204"/>
      <c r="I17" s="204"/>
      <c r="J17" s="208"/>
    </row>
    <row r="18" spans="1:10" s="209" customFormat="1" ht="40.15" customHeight="1">
      <c r="A18" s="335" t="s">
        <v>348</v>
      </c>
      <c r="B18" s="201"/>
      <c r="C18" s="211"/>
      <c r="D18" s="370" t="s">
        <v>426</v>
      </c>
      <c r="E18" s="371"/>
      <c r="F18" s="210"/>
      <c r="G18" s="210"/>
      <c r="H18" s="204"/>
      <c r="I18" s="204"/>
      <c r="J18" s="208"/>
    </row>
    <row r="19" spans="1:10">
      <c r="E19" s="211"/>
      <c r="F19" s="203"/>
      <c r="G19" s="203"/>
      <c r="H19" s="204"/>
      <c r="I19" s="204"/>
      <c r="J19" s="205"/>
    </row>
    <row r="20" spans="1:10">
      <c r="A20" s="212"/>
      <c r="C20" s="211"/>
      <c r="D20" s="211"/>
      <c r="E20" s="211"/>
      <c r="F20" s="203"/>
      <c r="G20" s="203"/>
      <c r="H20" s="204"/>
      <c r="I20" s="204"/>
      <c r="J20" s="205"/>
    </row>
    <row r="21" spans="1:10" s="209" customFormat="1">
      <c r="B21" s="201"/>
      <c r="C21" s="211"/>
      <c r="D21" s="211"/>
      <c r="E21" s="211"/>
      <c r="F21" s="213"/>
      <c r="G21" s="213"/>
      <c r="H21" s="204"/>
      <c r="I21" s="204"/>
      <c r="J21" s="208"/>
    </row>
    <row r="22" spans="1:10">
      <c r="C22" s="211"/>
      <c r="D22" s="211"/>
      <c r="E22" s="211"/>
      <c r="H22" s="205"/>
      <c r="I22" s="204"/>
      <c r="J22" s="205"/>
    </row>
    <row r="23" spans="1:10">
      <c r="B23" s="214"/>
      <c r="C23" s="215"/>
      <c r="D23" s="215"/>
      <c r="E23" s="215"/>
      <c r="H23" s="205"/>
      <c r="I23" s="204"/>
      <c r="J23" s="205"/>
    </row>
    <row r="24" spans="1:10">
      <c r="C24" s="211"/>
      <c r="D24" s="211"/>
      <c r="E24" s="211"/>
      <c r="H24" s="205"/>
      <c r="I24" s="204"/>
      <c r="J24" s="205"/>
    </row>
    <row r="25" spans="1:10">
      <c r="A25" s="214"/>
      <c r="C25" s="211"/>
      <c r="D25" s="211"/>
      <c r="E25" s="211"/>
      <c r="F25" s="193"/>
      <c r="H25" s="205"/>
      <c r="I25" s="204"/>
      <c r="J25" s="205"/>
    </row>
    <row r="26" spans="1:10">
      <c r="C26" s="211"/>
      <c r="D26" s="211"/>
      <c r="E26" s="211"/>
      <c r="H26" s="205"/>
      <c r="I26" s="204"/>
      <c r="J26" s="205"/>
    </row>
    <row r="27" spans="1:10">
      <c r="C27" s="211"/>
      <c r="D27" s="211"/>
      <c r="E27" s="211"/>
      <c r="H27" s="205"/>
      <c r="I27" s="204"/>
      <c r="J27" s="205"/>
    </row>
    <row r="28" spans="1:10">
      <c r="C28" s="211"/>
      <c r="D28" s="211"/>
      <c r="E28" s="211"/>
      <c r="H28" s="205"/>
      <c r="I28" s="204"/>
      <c r="J28" s="205"/>
    </row>
    <row r="29" spans="1:10">
      <c r="C29" s="211"/>
      <c r="D29" s="211"/>
      <c r="E29" s="211"/>
      <c r="H29" s="205"/>
      <c r="I29" s="204"/>
      <c r="J29" s="205"/>
    </row>
    <row r="30" spans="1:10" s="214" customFormat="1">
      <c r="A30" s="201"/>
      <c r="B30" s="201"/>
      <c r="C30" s="211"/>
      <c r="D30" s="211"/>
      <c r="E30" s="211"/>
    </row>
    <row r="31" spans="1:10">
      <c r="C31" s="211"/>
      <c r="D31" s="211"/>
      <c r="E31" s="211"/>
    </row>
    <row r="32" spans="1:10">
      <c r="C32" s="211"/>
      <c r="D32" s="211"/>
      <c r="E32" s="211"/>
    </row>
    <row r="33" spans="1:7">
      <c r="C33" s="211"/>
      <c r="D33" s="211"/>
      <c r="E33" s="211"/>
    </row>
    <row r="34" spans="1:7">
      <c r="C34" s="211"/>
      <c r="D34" s="211"/>
      <c r="E34" s="211"/>
    </row>
    <row r="35" spans="1:7">
      <c r="C35" s="211"/>
      <c r="D35" s="211"/>
      <c r="E35" s="211"/>
    </row>
    <row r="36" spans="1:7">
      <c r="C36" s="211"/>
      <c r="D36" s="211"/>
      <c r="E36" s="211"/>
    </row>
    <row r="37" spans="1:7">
      <c r="B37" s="216"/>
      <c r="C37" s="217"/>
      <c r="D37" s="217"/>
      <c r="E37" s="217"/>
    </row>
    <row r="39" spans="1:7">
      <c r="A39" s="216"/>
    </row>
    <row r="44" spans="1:7" s="216" customFormat="1">
      <c r="A44" s="201"/>
      <c r="B44" s="201"/>
      <c r="C44" s="201"/>
      <c r="D44" s="201"/>
      <c r="E44" s="201"/>
      <c r="F44" s="201"/>
      <c r="G44" s="201"/>
    </row>
  </sheetData>
  <mergeCells count="6">
    <mergeCell ref="A15:A16"/>
    <mergeCell ref="C4:E4"/>
    <mergeCell ref="C2:E2"/>
    <mergeCell ref="A5:F5"/>
    <mergeCell ref="A11:A14"/>
    <mergeCell ref="D18:E18"/>
  </mergeCells>
  <phoneticPr fontId="55" type="noConversion"/>
  <pageMargins left="0.35433070866141736" right="0.35433070866141736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34"/>
  <sheetViews>
    <sheetView view="pageBreakPreview" topLeftCell="A16" zoomScaleNormal="100" zoomScaleSheetLayoutView="100" workbookViewId="0">
      <selection activeCell="B21" sqref="B21"/>
    </sheetView>
  </sheetViews>
  <sheetFormatPr defaultRowHeight="12.75"/>
  <cols>
    <col min="1" max="1" width="10.5" bestFit="1" customWidth="1"/>
    <col min="2" max="2" width="79.83203125" customWidth="1"/>
    <col min="3" max="3" width="15.5" customWidth="1"/>
    <col min="4" max="6" width="16.1640625" bestFit="1" customWidth="1"/>
  </cols>
  <sheetData>
    <row r="1" spans="1:6">
      <c r="D1" t="s">
        <v>364</v>
      </c>
    </row>
    <row r="2" spans="1:6" ht="64.5" customHeight="1">
      <c r="D2" s="355" t="s">
        <v>285</v>
      </c>
      <c r="E2" s="355"/>
      <c r="F2" s="355"/>
    </row>
    <row r="3" spans="1:6" ht="37.15" customHeight="1">
      <c r="D3" s="354" t="s">
        <v>194</v>
      </c>
      <c r="E3" s="354"/>
      <c r="F3" s="354"/>
    </row>
    <row r="4" spans="1:6" ht="18.75">
      <c r="A4" s="372" t="s">
        <v>265</v>
      </c>
      <c r="B4" s="372"/>
      <c r="C4" s="372"/>
      <c r="D4" s="372"/>
      <c r="E4" s="372"/>
      <c r="F4" s="372"/>
    </row>
    <row r="5" spans="1:6" ht="20.25">
      <c r="A5" s="182"/>
      <c r="B5" s="183" t="str">
        <f>Дод1!A7</f>
        <v>06513000000</v>
      </c>
      <c r="C5" s="114"/>
      <c r="D5" s="114"/>
      <c r="E5" s="114"/>
      <c r="F5" s="114"/>
    </row>
    <row r="6" spans="1:6" ht="18.75">
      <c r="A6" s="373" t="s">
        <v>267</v>
      </c>
      <c r="B6" s="373"/>
      <c r="C6" s="114"/>
      <c r="D6" s="114"/>
      <c r="E6" s="114"/>
      <c r="F6" s="114"/>
    </row>
    <row r="7" spans="1:6" ht="18.75">
      <c r="A7" s="59"/>
      <c r="B7" s="59"/>
      <c r="C7" s="59"/>
      <c r="D7" s="59"/>
      <c r="E7" s="59"/>
      <c r="F7" s="59" t="s">
        <v>365</v>
      </c>
    </row>
    <row r="8" spans="1:6" ht="31.5">
      <c r="A8" s="89" t="s">
        <v>374</v>
      </c>
      <c r="B8" s="89" t="s">
        <v>366</v>
      </c>
      <c r="C8" s="89" t="s">
        <v>367</v>
      </c>
      <c r="D8" s="90" t="s">
        <v>378</v>
      </c>
      <c r="E8" s="89" t="s">
        <v>379</v>
      </c>
      <c r="F8" s="89"/>
    </row>
    <row r="9" spans="1:6" ht="47.25">
      <c r="A9" s="89"/>
      <c r="B9" s="89"/>
      <c r="C9" s="89"/>
      <c r="D9" s="89"/>
      <c r="E9" s="89" t="s">
        <v>368</v>
      </c>
      <c r="F9" s="90" t="s">
        <v>369</v>
      </c>
    </row>
    <row r="10" spans="1:6" ht="15.75">
      <c r="A10" s="89">
        <v>1</v>
      </c>
      <c r="B10" s="89">
        <v>2</v>
      </c>
      <c r="C10" s="89">
        <v>3</v>
      </c>
      <c r="D10" s="89">
        <v>4</v>
      </c>
      <c r="E10" s="89">
        <v>5</v>
      </c>
      <c r="F10" s="89">
        <v>6</v>
      </c>
    </row>
    <row r="11" spans="1:6" ht="33.6" customHeight="1">
      <c r="A11" s="91" t="s">
        <v>370</v>
      </c>
      <c r="B11" s="91"/>
      <c r="C11" s="91"/>
      <c r="D11" s="91"/>
      <c r="E11" s="91"/>
      <c r="F11" s="91"/>
    </row>
    <row r="12" spans="1:6" ht="15.75">
      <c r="A12" s="89">
        <v>200000</v>
      </c>
      <c r="B12" s="89" t="s">
        <v>12</v>
      </c>
      <c r="C12" s="330">
        <f t="shared" ref="C12:F13" si="0">C13</f>
        <v>0</v>
      </c>
      <c r="D12" s="330">
        <f t="shared" si="0"/>
        <v>-4963158</v>
      </c>
      <c r="E12" s="330">
        <f t="shared" si="0"/>
        <v>4963158</v>
      </c>
      <c r="F12" s="330">
        <f t="shared" si="0"/>
        <v>4963158</v>
      </c>
    </row>
    <row r="13" spans="1:6" ht="29.25" customHeight="1">
      <c r="A13" s="91">
        <v>208000</v>
      </c>
      <c r="B13" s="91" t="s">
        <v>13</v>
      </c>
      <c r="C13" s="332">
        <f t="shared" si="0"/>
        <v>0</v>
      </c>
      <c r="D13" s="332">
        <f t="shared" si="0"/>
        <v>-4963158</v>
      </c>
      <c r="E13" s="332">
        <f t="shared" si="0"/>
        <v>4963158</v>
      </c>
      <c r="F13" s="332">
        <f t="shared" si="0"/>
        <v>4963158</v>
      </c>
    </row>
    <row r="14" spans="1:6" ht="38.450000000000003" customHeight="1">
      <c r="A14" s="89">
        <v>208400</v>
      </c>
      <c r="B14" s="90" t="s">
        <v>14</v>
      </c>
      <c r="C14" s="260">
        <v>0</v>
      </c>
      <c r="D14" s="330">
        <v>-4963158</v>
      </c>
      <c r="E14" s="330">
        <v>4963158</v>
      </c>
      <c r="F14" s="330">
        <v>4963158</v>
      </c>
    </row>
    <row r="15" spans="1:6" ht="21.75" customHeight="1">
      <c r="A15" s="91">
        <v>300000</v>
      </c>
      <c r="B15" s="91" t="s">
        <v>386</v>
      </c>
      <c r="C15" s="332">
        <f>C17+C18</f>
        <v>5544642</v>
      </c>
      <c r="D15" s="332">
        <f>D17+D18</f>
        <v>0</v>
      </c>
      <c r="E15" s="332">
        <f>E17+E18</f>
        <v>5544642</v>
      </c>
      <c r="F15" s="332">
        <f>F17+F18</f>
        <v>5544642</v>
      </c>
    </row>
    <row r="16" spans="1:6" ht="21.75" customHeight="1">
      <c r="A16" s="93">
        <v>301000</v>
      </c>
      <c r="B16" s="91" t="s">
        <v>387</v>
      </c>
      <c r="C16" s="332">
        <f>C17+C18</f>
        <v>5544642</v>
      </c>
      <c r="D16" s="332"/>
      <c r="E16" s="332">
        <f>E17+E18</f>
        <v>5544642</v>
      </c>
      <c r="F16" s="332">
        <f>F17+F18</f>
        <v>5544642</v>
      </c>
    </row>
    <row r="17" spans="1:6" ht="20.25" customHeight="1">
      <c r="A17" s="91">
        <v>301100</v>
      </c>
      <c r="B17" s="91" t="s">
        <v>388</v>
      </c>
      <c r="C17" s="332">
        <v>8750000</v>
      </c>
      <c r="D17" s="331"/>
      <c r="E17" s="332">
        <v>8750000</v>
      </c>
      <c r="F17" s="332">
        <v>8750000</v>
      </c>
    </row>
    <row r="18" spans="1:6" ht="19.149999999999999" customHeight="1">
      <c r="A18" s="91">
        <v>301200</v>
      </c>
      <c r="B18" s="92" t="s">
        <v>389</v>
      </c>
      <c r="C18" s="332">
        <v>-3205358</v>
      </c>
      <c r="D18" s="331"/>
      <c r="E18" s="332">
        <v>-3205358</v>
      </c>
      <c r="F18" s="332">
        <v>-3205358</v>
      </c>
    </row>
    <row r="19" spans="1:6" ht="15.75">
      <c r="A19" s="89" t="s">
        <v>371</v>
      </c>
      <c r="B19" s="89" t="s">
        <v>372</v>
      </c>
      <c r="C19" s="330">
        <f>C14+C15</f>
        <v>5544642</v>
      </c>
      <c r="D19" s="330">
        <f>D14+D15</f>
        <v>-4963158</v>
      </c>
      <c r="E19" s="330">
        <f>E14+E15</f>
        <v>10507800</v>
      </c>
      <c r="F19" s="330">
        <f>F14+F15</f>
        <v>10507800</v>
      </c>
    </row>
    <row r="20" spans="1:6" ht="15.75">
      <c r="A20" s="89" t="s">
        <v>373</v>
      </c>
      <c r="B20" s="89"/>
      <c r="C20" s="260"/>
      <c r="D20" s="260"/>
      <c r="E20" s="260"/>
      <c r="F20" s="260"/>
    </row>
    <row r="21" spans="1:6" ht="21.75" customHeight="1">
      <c r="A21" s="91">
        <v>400000</v>
      </c>
      <c r="B21" s="91" t="s">
        <v>390</v>
      </c>
      <c r="C21" s="332">
        <f>C22+C25</f>
        <v>5544642</v>
      </c>
      <c r="D21" s="332">
        <f>D22+D25</f>
        <v>0</v>
      </c>
      <c r="E21" s="332">
        <f>E22+E25</f>
        <v>5544642</v>
      </c>
      <c r="F21" s="332">
        <f>F22+F25</f>
        <v>5544642</v>
      </c>
    </row>
    <row r="22" spans="1:6" ht="15.75">
      <c r="A22" s="89">
        <v>401000</v>
      </c>
      <c r="B22" s="89" t="s">
        <v>391</v>
      </c>
      <c r="C22" s="330">
        <v>8750000</v>
      </c>
      <c r="D22" s="260"/>
      <c r="E22" s="330">
        <v>8750000</v>
      </c>
      <c r="F22" s="330">
        <v>8750000</v>
      </c>
    </row>
    <row r="23" spans="1:6" ht="15.75">
      <c r="A23" s="89">
        <v>401200</v>
      </c>
      <c r="B23" s="89" t="s">
        <v>392</v>
      </c>
      <c r="C23" s="330">
        <v>8750000</v>
      </c>
      <c r="D23" s="330"/>
      <c r="E23" s="330">
        <v>8750000</v>
      </c>
      <c r="F23" s="330">
        <v>8750000</v>
      </c>
    </row>
    <row r="24" spans="1:6" ht="15.75">
      <c r="A24" s="89">
        <v>401201</v>
      </c>
      <c r="B24" s="89" t="s">
        <v>393</v>
      </c>
      <c r="C24" s="330">
        <v>8750000</v>
      </c>
      <c r="D24" s="330"/>
      <c r="E24" s="330">
        <v>8750000</v>
      </c>
      <c r="F24" s="330">
        <v>8750000</v>
      </c>
    </row>
    <row r="25" spans="1:6" ht="15.75">
      <c r="A25" s="91">
        <v>402000</v>
      </c>
      <c r="B25" s="91" t="s">
        <v>394</v>
      </c>
      <c r="C25" s="332">
        <v>-3205358</v>
      </c>
      <c r="D25" s="331"/>
      <c r="E25" s="332">
        <v>-3205358</v>
      </c>
      <c r="F25" s="332">
        <v>-3205358</v>
      </c>
    </row>
    <row r="26" spans="1:6" ht="15.75">
      <c r="A26" s="89">
        <v>402200</v>
      </c>
      <c r="B26" s="89" t="s">
        <v>395</v>
      </c>
      <c r="C26" s="332">
        <v>-3205358</v>
      </c>
      <c r="D26" s="331"/>
      <c r="E26" s="332">
        <v>-3205358</v>
      </c>
      <c r="F26" s="332">
        <v>-3205358</v>
      </c>
    </row>
    <row r="27" spans="1:6" ht="15.75">
      <c r="A27" s="89">
        <v>402201</v>
      </c>
      <c r="B27" s="260" t="s">
        <v>393</v>
      </c>
      <c r="C27" s="332">
        <v>-3205358</v>
      </c>
      <c r="D27" s="331"/>
      <c r="E27" s="332">
        <v>-3205358</v>
      </c>
      <c r="F27" s="332">
        <v>-3205358</v>
      </c>
    </row>
    <row r="28" spans="1:6" ht="24.6" customHeight="1">
      <c r="A28" s="89">
        <v>600000</v>
      </c>
      <c r="B28" s="89" t="s">
        <v>375</v>
      </c>
      <c r="C28" s="330">
        <f>C13</f>
        <v>0</v>
      </c>
      <c r="D28" s="330">
        <f>D13</f>
        <v>-4963158</v>
      </c>
      <c r="E28" s="330">
        <f>E13</f>
        <v>4963158</v>
      </c>
      <c r="F28" s="330">
        <f>F13</f>
        <v>4963158</v>
      </c>
    </row>
    <row r="29" spans="1:6" ht="25.15" customHeight="1">
      <c r="A29" s="89">
        <v>602000</v>
      </c>
      <c r="B29" s="89" t="s">
        <v>376</v>
      </c>
      <c r="C29" s="330">
        <f>C30</f>
        <v>0</v>
      </c>
      <c r="D29" s="330">
        <v>-4963158</v>
      </c>
      <c r="E29" s="330">
        <v>4963158</v>
      </c>
      <c r="F29" s="330">
        <v>4963158</v>
      </c>
    </row>
    <row r="30" spans="1:6" ht="31.5">
      <c r="A30" s="89">
        <v>602400</v>
      </c>
      <c r="B30" s="90" t="s">
        <v>14</v>
      </c>
      <c r="C30" s="260">
        <v>0</v>
      </c>
      <c r="D30" s="330">
        <v>-4963158</v>
      </c>
      <c r="E30" s="330">
        <v>4963158</v>
      </c>
      <c r="F30" s="330">
        <v>4963158</v>
      </c>
    </row>
    <row r="31" spans="1:6" ht="15.75">
      <c r="A31" s="89" t="s">
        <v>371</v>
      </c>
      <c r="B31" s="89" t="s">
        <v>372</v>
      </c>
      <c r="C31" s="330">
        <f>C21+C28</f>
        <v>5544642</v>
      </c>
      <c r="D31" s="330">
        <f>D21+D28</f>
        <v>-4963158</v>
      </c>
      <c r="E31" s="330">
        <f>E21+E28</f>
        <v>10507800</v>
      </c>
      <c r="F31" s="330">
        <f>F21+F28</f>
        <v>10507800</v>
      </c>
    </row>
    <row r="34" spans="2:6" ht="20.25">
      <c r="B34" s="106" t="s">
        <v>348</v>
      </c>
      <c r="C34" s="38"/>
      <c r="D34" s="38"/>
      <c r="E34" s="370" t="s">
        <v>426</v>
      </c>
      <c r="F34" s="371"/>
    </row>
  </sheetData>
  <mergeCells count="5">
    <mergeCell ref="A4:F4"/>
    <mergeCell ref="D2:F2"/>
    <mergeCell ref="A6:B6"/>
    <mergeCell ref="D3:F3"/>
    <mergeCell ref="E34:F34"/>
  </mergeCells>
  <phoneticPr fontId="0" type="noConversion"/>
  <pageMargins left="0.7" right="0.7" top="0.75" bottom="0.75" header="0.3" footer="0.3"/>
  <pageSetup paperSize="9" scale="7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64"/>
  <sheetViews>
    <sheetView showGridLines="0" showZeros="0" topLeftCell="F55" zoomScale="67" zoomScaleNormal="67" zoomScaleSheetLayoutView="100" workbookViewId="0">
      <selection activeCell="F55" sqref="A1:IV65536"/>
    </sheetView>
  </sheetViews>
  <sheetFormatPr defaultColWidth="8.83203125" defaultRowHeight="20.25"/>
  <cols>
    <col min="1" max="1" width="3.83203125" style="43" hidden="1" customWidth="1"/>
    <col min="2" max="2" width="20.1640625" style="43" customWidth="1"/>
    <col min="3" max="3" width="15.83203125" style="43" customWidth="1"/>
    <col min="4" max="4" width="12.6640625" style="43" customWidth="1"/>
    <col min="5" max="5" width="45" style="43" customWidth="1"/>
    <col min="6" max="6" width="27" style="43" customWidth="1"/>
    <col min="7" max="7" width="27.33203125" style="43" customWidth="1"/>
    <col min="8" max="8" width="28.33203125" style="43" customWidth="1"/>
    <col min="9" max="9" width="24.1640625" style="43" customWidth="1"/>
    <col min="10" max="10" width="27.5" style="43" customWidth="1"/>
    <col min="11" max="12" width="24.83203125" style="43" customWidth="1"/>
    <col min="13" max="13" width="23.6640625" style="43" customWidth="1"/>
    <col min="14" max="14" width="20.83203125" style="43" bestFit="1" customWidth="1"/>
    <col min="15" max="15" width="18.83203125" style="43" customWidth="1"/>
    <col min="16" max="16" width="23" style="43" customWidth="1"/>
    <col min="17" max="17" width="29.5" style="43" customWidth="1"/>
    <col min="18" max="16384" width="8.83203125" style="44"/>
  </cols>
  <sheetData>
    <row r="1" spans="1:17" ht="18.75" customHeigh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 t="s">
        <v>299</v>
      </c>
      <c r="P1" s="132"/>
      <c r="Q1" s="132"/>
    </row>
    <row r="2" spans="1:17" ht="18.75" customHeight="1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355" t="s">
        <v>285</v>
      </c>
      <c r="P2" s="355"/>
      <c r="Q2" s="355"/>
    </row>
    <row r="3" spans="1:17" ht="36" customHeight="1">
      <c r="F3" s="45"/>
      <c r="G3" s="45"/>
      <c r="H3" s="45"/>
      <c r="I3" s="45"/>
      <c r="J3" s="45"/>
      <c r="K3" s="45"/>
      <c r="L3" s="45"/>
      <c r="M3" s="45"/>
      <c r="N3" s="45"/>
      <c r="O3" s="355" t="s">
        <v>194</v>
      </c>
      <c r="P3" s="355"/>
      <c r="Q3" s="355"/>
    </row>
    <row r="4" spans="1:17" ht="54.6" customHeight="1">
      <c r="B4" s="374" t="s">
        <v>268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</row>
    <row r="5" spans="1:17" ht="24" customHeight="1">
      <c r="B5" s="375" t="str">
        <f>Дод1!A7</f>
        <v>06513000000</v>
      </c>
      <c r="C5" s="37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ht="15.75" customHeight="1">
      <c r="B6" s="386" t="s">
        <v>267</v>
      </c>
      <c r="C6" s="38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7" spans="1:17" ht="18.600000000000001" customHeight="1">
      <c r="B7" s="46"/>
      <c r="C7" s="47"/>
      <c r="D7" s="47"/>
      <c r="E7" s="47"/>
      <c r="F7" s="47"/>
      <c r="G7" s="47"/>
      <c r="H7" s="48"/>
      <c r="I7" s="47"/>
      <c r="J7" s="47"/>
      <c r="K7" s="49"/>
      <c r="L7" s="49"/>
      <c r="M7" s="50"/>
      <c r="N7" s="50"/>
      <c r="O7" s="50"/>
      <c r="P7" s="50"/>
      <c r="Q7" s="51" t="s">
        <v>33</v>
      </c>
    </row>
    <row r="8" spans="1:17" ht="21" customHeight="1">
      <c r="A8" s="340"/>
      <c r="B8" s="377" t="s">
        <v>269</v>
      </c>
      <c r="C8" s="377" t="s">
        <v>270</v>
      </c>
      <c r="D8" s="377" t="s">
        <v>335</v>
      </c>
      <c r="E8" s="377" t="s">
        <v>271</v>
      </c>
      <c r="F8" s="380" t="s">
        <v>378</v>
      </c>
      <c r="G8" s="381"/>
      <c r="H8" s="381"/>
      <c r="I8" s="381"/>
      <c r="J8" s="382"/>
      <c r="K8" s="380" t="s">
        <v>34</v>
      </c>
      <c r="L8" s="381"/>
      <c r="M8" s="381"/>
      <c r="N8" s="381"/>
      <c r="O8" s="381"/>
      <c r="P8" s="382"/>
      <c r="Q8" s="377" t="s">
        <v>380</v>
      </c>
    </row>
    <row r="9" spans="1:17" ht="31.15" customHeight="1">
      <c r="A9" s="341"/>
      <c r="B9" s="379"/>
      <c r="C9" s="379"/>
      <c r="D9" s="379"/>
      <c r="E9" s="379"/>
      <c r="F9" s="377" t="s">
        <v>368</v>
      </c>
      <c r="G9" s="383" t="s">
        <v>382</v>
      </c>
      <c r="H9" s="380" t="s">
        <v>383</v>
      </c>
      <c r="I9" s="382"/>
      <c r="J9" s="383" t="s">
        <v>384</v>
      </c>
      <c r="K9" s="377" t="s">
        <v>368</v>
      </c>
      <c r="L9" s="377" t="s">
        <v>337</v>
      </c>
      <c r="M9" s="383" t="s">
        <v>382</v>
      </c>
      <c r="N9" s="380" t="s">
        <v>383</v>
      </c>
      <c r="O9" s="382"/>
      <c r="P9" s="383" t="s">
        <v>384</v>
      </c>
      <c r="Q9" s="379"/>
    </row>
    <row r="10" spans="1:17" ht="20.25" customHeight="1">
      <c r="A10" s="342"/>
      <c r="B10" s="379"/>
      <c r="C10" s="379"/>
      <c r="D10" s="379"/>
      <c r="E10" s="379"/>
      <c r="F10" s="379"/>
      <c r="G10" s="384"/>
      <c r="H10" s="377" t="s">
        <v>385</v>
      </c>
      <c r="I10" s="377" t="s">
        <v>0</v>
      </c>
      <c r="J10" s="384"/>
      <c r="K10" s="379"/>
      <c r="L10" s="379"/>
      <c r="M10" s="384"/>
      <c r="N10" s="377" t="s">
        <v>385</v>
      </c>
      <c r="O10" s="377" t="s">
        <v>0</v>
      </c>
      <c r="P10" s="384"/>
      <c r="Q10" s="379"/>
    </row>
    <row r="11" spans="1:17" ht="203.25" customHeight="1">
      <c r="A11" s="343"/>
      <c r="B11" s="378"/>
      <c r="C11" s="378"/>
      <c r="D11" s="378"/>
      <c r="E11" s="378"/>
      <c r="F11" s="378"/>
      <c r="G11" s="385"/>
      <c r="H11" s="378"/>
      <c r="I11" s="378"/>
      <c r="J11" s="385"/>
      <c r="K11" s="378"/>
      <c r="L11" s="378"/>
      <c r="M11" s="385"/>
      <c r="N11" s="378"/>
      <c r="O11" s="378"/>
      <c r="P11" s="385"/>
      <c r="Q11" s="378"/>
    </row>
    <row r="12" spans="1:17" ht="25.5" customHeight="1">
      <c r="A12" s="343"/>
      <c r="B12" s="339">
        <v>1</v>
      </c>
      <c r="C12" s="339">
        <v>2</v>
      </c>
      <c r="D12" s="344">
        <v>3</v>
      </c>
      <c r="E12" s="344">
        <v>4</v>
      </c>
      <c r="F12" s="344">
        <v>5</v>
      </c>
      <c r="G12" s="345">
        <v>6</v>
      </c>
      <c r="H12" s="344">
        <v>7</v>
      </c>
      <c r="I12" s="344">
        <v>8</v>
      </c>
      <c r="J12" s="345">
        <v>9</v>
      </c>
      <c r="K12" s="344">
        <v>10</v>
      </c>
      <c r="L12" s="345">
        <v>11</v>
      </c>
      <c r="M12" s="344">
        <v>12</v>
      </c>
      <c r="N12" s="345">
        <v>13</v>
      </c>
      <c r="O12" s="344">
        <v>14</v>
      </c>
      <c r="P12" s="345">
        <v>15</v>
      </c>
      <c r="Q12" s="344">
        <v>16</v>
      </c>
    </row>
    <row r="13" spans="1:17" s="347" customFormat="1" ht="56.25" customHeight="1">
      <c r="A13" s="346"/>
      <c r="B13" s="60" t="s">
        <v>9</v>
      </c>
      <c r="C13" s="319"/>
      <c r="D13" s="320"/>
      <c r="E13" s="61" t="s">
        <v>286</v>
      </c>
      <c r="F13" s="88">
        <f>F14</f>
        <v>91618708</v>
      </c>
      <c r="G13" s="88">
        <f t="shared" ref="G13:Q13" si="0">G14</f>
        <v>91518708</v>
      </c>
      <c r="H13" s="88">
        <f t="shared" si="0"/>
        <v>46968776</v>
      </c>
      <c r="I13" s="88">
        <f t="shared" si="0"/>
        <v>4279765</v>
      </c>
      <c r="J13" s="88">
        <f t="shared" si="0"/>
        <v>0</v>
      </c>
      <c r="K13" s="88">
        <f t="shared" si="0"/>
        <v>13331800</v>
      </c>
      <c r="L13" s="88">
        <f t="shared" si="0"/>
        <v>11131800</v>
      </c>
      <c r="M13" s="88">
        <f t="shared" si="0"/>
        <v>2144000</v>
      </c>
      <c r="N13" s="88">
        <f t="shared" si="0"/>
        <v>73100</v>
      </c>
      <c r="O13" s="88">
        <f t="shared" si="0"/>
        <v>1100</v>
      </c>
      <c r="P13" s="88">
        <f t="shared" si="0"/>
        <v>11187800</v>
      </c>
      <c r="Q13" s="88">
        <f t="shared" si="0"/>
        <v>104950508</v>
      </c>
    </row>
    <row r="14" spans="1:17" ht="49.5" customHeight="1">
      <c r="B14" s="60" t="s">
        <v>1</v>
      </c>
      <c r="C14" s="319"/>
      <c r="D14" s="320"/>
      <c r="E14" s="61" t="s">
        <v>286</v>
      </c>
      <c r="F14" s="291">
        <f>F15+F16+F17+F18+F19+F20+F21+F22+F23+F24+F25+F26+F27+F28+F29+F30+F31+F32+F33+F34+F35+F36+F37+F38+F39</f>
        <v>91618708</v>
      </c>
      <c r="G14" s="291">
        <f t="shared" ref="G14:Q14" si="1">G15+G16+G17+G18+G19+G20+G21+G22+G23+G24+G25+G26+G27+G28+G29+G30+G31+G32+G33+G34+G35+G36+G37+G38+G39</f>
        <v>91518708</v>
      </c>
      <c r="H14" s="291">
        <f t="shared" si="1"/>
        <v>46968776</v>
      </c>
      <c r="I14" s="291">
        <f t="shared" si="1"/>
        <v>4279765</v>
      </c>
      <c r="J14" s="291">
        <f t="shared" si="1"/>
        <v>0</v>
      </c>
      <c r="K14" s="291">
        <f t="shared" si="1"/>
        <v>13331800</v>
      </c>
      <c r="L14" s="291">
        <f t="shared" si="1"/>
        <v>11131800</v>
      </c>
      <c r="M14" s="291">
        <f t="shared" si="1"/>
        <v>2144000</v>
      </c>
      <c r="N14" s="291">
        <f t="shared" si="1"/>
        <v>73100</v>
      </c>
      <c r="O14" s="291">
        <f t="shared" si="1"/>
        <v>1100</v>
      </c>
      <c r="P14" s="291">
        <f t="shared" si="1"/>
        <v>11187800</v>
      </c>
      <c r="Q14" s="291">
        <f t="shared" si="1"/>
        <v>104950508</v>
      </c>
    </row>
    <row r="15" spans="1:17" ht="159.6" customHeight="1">
      <c r="B15" s="62" t="s">
        <v>157</v>
      </c>
      <c r="C15" s="62" t="s">
        <v>158</v>
      </c>
      <c r="D15" s="63" t="s">
        <v>2</v>
      </c>
      <c r="E15" s="63" t="s">
        <v>159</v>
      </c>
      <c r="F15" s="291">
        <v>21943900</v>
      </c>
      <c r="G15" s="291">
        <v>21943900</v>
      </c>
      <c r="H15" s="291">
        <v>14962700</v>
      </c>
      <c r="I15" s="291">
        <v>335000</v>
      </c>
      <c r="J15" s="291"/>
      <c r="K15" s="291">
        <v>120000</v>
      </c>
      <c r="L15" s="291">
        <v>100000</v>
      </c>
      <c r="M15" s="291">
        <v>20000</v>
      </c>
      <c r="N15" s="291"/>
      <c r="O15" s="291"/>
      <c r="P15" s="291">
        <v>100000</v>
      </c>
      <c r="Q15" s="291">
        <f t="shared" ref="Q15:Q61" si="2">F15+K15</f>
        <v>22063900</v>
      </c>
    </row>
    <row r="16" spans="1:17" ht="57" customHeight="1">
      <c r="B16" s="62" t="s">
        <v>161</v>
      </c>
      <c r="C16" s="62" t="s">
        <v>32</v>
      </c>
      <c r="D16" s="63" t="s">
        <v>31</v>
      </c>
      <c r="E16" s="63" t="s">
        <v>162</v>
      </c>
      <c r="F16" s="291">
        <v>317400</v>
      </c>
      <c r="G16" s="291">
        <v>317400</v>
      </c>
      <c r="H16" s="291">
        <v>247470</v>
      </c>
      <c r="I16" s="291">
        <v>14405</v>
      </c>
      <c r="J16" s="291"/>
      <c r="K16" s="291"/>
      <c r="L16" s="291"/>
      <c r="M16" s="291"/>
      <c r="N16" s="291"/>
      <c r="O16" s="291"/>
      <c r="P16" s="291"/>
      <c r="Q16" s="291">
        <f t="shared" si="2"/>
        <v>317400</v>
      </c>
    </row>
    <row r="17" spans="2:17" ht="48" customHeight="1">
      <c r="B17" s="62" t="s">
        <v>15</v>
      </c>
      <c r="C17" s="62" t="s">
        <v>23</v>
      </c>
      <c r="D17" s="63" t="s">
        <v>16</v>
      </c>
      <c r="E17" s="63" t="s">
        <v>111</v>
      </c>
      <c r="F17" s="291">
        <v>37309858</v>
      </c>
      <c r="G17" s="291">
        <v>37309858</v>
      </c>
      <c r="H17" s="292">
        <v>24915596</v>
      </c>
      <c r="I17" s="292">
        <v>2597560</v>
      </c>
      <c r="J17" s="292"/>
      <c r="K17" s="292">
        <v>1523800</v>
      </c>
      <c r="L17" s="292">
        <v>223800</v>
      </c>
      <c r="M17" s="292">
        <v>1300000</v>
      </c>
      <c r="N17" s="291"/>
      <c r="O17" s="291"/>
      <c r="P17" s="291">
        <v>223800</v>
      </c>
      <c r="Q17" s="291">
        <f t="shared" si="2"/>
        <v>38833658</v>
      </c>
    </row>
    <row r="18" spans="2:17" ht="69" customHeight="1">
      <c r="B18" s="62" t="s">
        <v>104</v>
      </c>
      <c r="C18" s="62" t="s">
        <v>105</v>
      </c>
      <c r="D18" s="63" t="s">
        <v>106</v>
      </c>
      <c r="E18" s="63" t="s">
        <v>107</v>
      </c>
      <c r="F18" s="291">
        <v>9593066</v>
      </c>
      <c r="G18" s="291">
        <v>9593066</v>
      </c>
      <c r="H18" s="291"/>
      <c r="I18" s="291"/>
      <c r="J18" s="291"/>
      <c r="K18" s="291"/>
      <c r="L18" s="291"/>
      <c r="M18" s="291"/>
      <c r="N18" s="291"/>
      <c r="O18" s="291"/>
      <c r="P18" s="291"/>
      <c r="Q18" s="291">
        <f t="shared" si="2"/>
        <v>9593066</v>
      </c>
    </row>
    <row r="19" spans="2:17" ht="103.15" customHeight="1">
      <c r="B19" s="62" t="s">
        <v>123</v>
      </c>
      <c r="C19" s="62" t="s">
        <v>172</v>
      </c>
      <c r="D19" s="63" t="s">
        <v>169</v>
      </c>
      <c r="E19" s="63" t="s">
        <v>121</v>
      </c>
      <c r="F19" s="291">
        <v>1580812</v>
      </c>
      <c r="G19" s="291">
        <v>1580812</v>
      </c>
      <c r="H19" s="291"/>
      <c r="I19" s="291"/>
      <c r="J19" s="291"/>
      <c r="K19" s="291"/>
      <c r="L19" s="292"/>
      <c r="M19" s="292"/>
      <c r="N19" s="292"/>
      <c r="O19" s="292"/>
      <c r="P19" s="292"/>
      <c r="Q19" s="291">
        <f t="shared" si="2"/>
        <v>1580812</v>
      </c>
    </row>
    <row r="20" spans="2:17" ht="86.25" customHeight="1">
      <c r="B20" s="62" t="s">
        <v>124</v>
      </c>
      <c r="C20" s="62" t="s">
        <v>125</v>
      </c>
      <c r="D20" s="63" t="s">
        <v>108</v>
      </c>
      <c r="E20" s="63" t="s">
        <v>122</v>
      </c>
      <c r="F20" s="291">
        <v>134500</v>
      </c>
      <c r="G20" s="291">
        <v>134500</v>
      </c>
      <c r="H20" s="292"/>
      <c r="I20" s="292"/>
      <c r="J20" s="292"/>
      <c r="K20" s="292"/>
      <c r="L20" s="292"/>
      <c r="M20" s="292"/>
      <c r="N20" s="292"/>
      <c r="O20" s="292"/>
      <c r="P20" s="292"/>
      <c r="Q20" s="291">
        <f t="shared" si="2"/>
        <v>134500</v>
      </c>
    </row>
    <row r="21" spans="2:17" ht="59.25" customHeight="1">
      <c r="B21" s="62" t="s">
        <v>143</v>
      </c>
      <c r="C21" s="62" t="s">
        <v>174</v>
      </c>
      <c r="D21" s="63" t="s">
        <v>108</v>
      </c>
      <c r="E21" s="63" t="s">
        <v>175</v>
      </c>
      <c r="F21" s="291">
        <v>199000</v>
      </c>
      <c r="G21" s="291">
        <v>199000</v>
      </c>
      <c r="H21" s="292"/>
      <c r="I21" s="292"/>
      <c r="J21" s="292"/>
      <c r="K21" s="292"/>
      <c r="L21" s="292"/>
      <c r="M21" s="292"/>
      <c r="N21" s="292"/>
      <c r="O21" s="292"/>
      <c r="P21" s="292"/>
      <c r="Q21" s="291">
        <f t="shared" si="2"/>
        <v>199000</v>
      </c>
    </row>
    <row r="22" spans="2:17" ht="81.75" customHeight="1">
      <c r="B22" s="62" t="s">
        <v>287</v>
      </c>
      <c r="C22" s="62" t="s">
        <v>288</v>
      </c>
      <c r="D22" s="63" t="s">
        <v>289</v>
      </c>
      <c r="E22" s="63" t="s">
        <v>290</v>
      </c>
      <c r="F22" s="291">
        <v>40000</v>
      </c>
      <c r="G22" s="291">
        <v>40000</v>
      </c>
      <c r="H22" s="292"/>
      <c r="I22" s="292"/>
      <c r="J22" s="292"/>
      <c r="K22" s="292"/>
      <c r="L22" s="292"/>
      <c r="M22" s="292"/>
      <c r="N22" s="292"/>
      <c r="O22" s="292"/>
      <c r="P22" s="292"/>
      <c r="Q22" s="291">
        <f t="shared" si="2"/>
        <v>40000</v>
      </c>
    </row>
    <row r="23" spans="2:17" ht="78.599999999999994" customHeight="1">
      <c r="B23" s="62" t="s">
        <v>22</v>
      </c>
      <c r="C23" s="62" t="s">
        <v>20</v>
      </c>
      <c r="D23" s="63" t="s">
        <v>21</v>
      </c>
      <c r="E23" s="63" t="s">
        <v>109</v>
      </c>
      <c r="F23" s="291">
        <v>4528940</v>
      </c>
      <c r="G23" s="291">
        <v>4528940</v>
      </c>
      <c r="H23" s="291">
        <v>3436000</v>
      </c>
      <c r="I23" s="291">
        <v>269000</v>
      </c>
      <c r="J23" s="292"/>
      <c r="K23" s="291">
        <v>824000</v>
      </c>
      <c r="L23" s="292"/>
      <c r="M23" s="291">
        <v>824000</v>
      </c>
      <c r="N23" s="291">
        <v>73100</v>
      </c>
      <c r="O23" s="292">
        <v>1100</v>
      </c>
      <c r="P23" s="292"/>
      <c r="Q23" s="291">
        <f t="shared" si="2"/>
        <v>5352940</v>
      </c>
    </row>
    <row r="24" spans="2:17" ht="67.900000000000006" customHeight="1">
      <c r="B24" s="62" t="s">
        <v>84</v>
      </c>
      <c r="C24" s="62" t="s">
        <v>83</v>
      </c>
      <c r="D24" s="63" t="s">
        <v>23</v>
      </c>
      <c r="E24" s="63" t="s">
        <v>160</v>
      </c>
      <c r="F24" s="291">
        <v>906200</v>
      </c>
      <c r="G24" s="291">
        <v>906200</v>
      </c>
      <c r="H24" s="291">
        <v>705080</v>
      </c>
      <c r="I24" s="291">
        <v>27800</v>
      </c>
      <c r="J24" s="292"/>
      <c r="K24" s="291"/>
      <c r="L24" s="292"/>
      <c r="M24" s="291"/>
      <c r="N24" s="291"/>
      <c r="O24" s="292"/>
      <c r="P24" s="292"/>
      <c r="Q24" s="291">
        <f t="shared" si="2"/>
        <v>906200</v>
      </c>
    </row>
    <row r="25" spans="2:17" ht="90.75" customHeight="1">
      <c r="B25" s="62" t="s">
        <v>176</v>
      </c>
      <c r="C25" s="62" t="s">
        <v>177</v>
      </c>
      <c r="D25" s="63" t="s">
        <v>178</v>
      </c>
      <c r="E25" s="63" t="s">
        <v>179</v>
      </c>
      <c r="F25" s="291">
        <v>1277700</v>
      </c>
      <c r="G25" s="291">
        <v>1277700</v>
      </c>
      <c r="H25" s="291">
        <v>1016700</v>
      </c>
      <c r="I25" s="291">
        <v>30000</v>
      </c>
      <c r="J25" s="292"/>
      <c r="K25" s="292"/>
      <c r="L25" s="292"/>
      <c r="M25" s="292"/>
      <c r="N25" s="292"/>
      <c r="O25" s="292"/>
      <c r="P25" s="292"/>
      <c r="Q25" s="291">
        <f t="shared" si="2"/>
        <v>1277700</v>
      </c>
    </row>
    <row r="26" spans="2:17" ht="69" customHeight="1">
      <c r="B26" s="62" t="s">
        <v>144</v>
      </c>
      <c r="C26" s="62" t="s">
        <v>180</v>
      </c>
      <c r="D26" s="63" t="s">
        <v>18</v>
      </c>
      <c r="E26" s="63" t="s">
        <v>114</v>
      </c>
      <c r="F26" s="291">
        <v>200000</v>
      </c>
      <c r="G26" s="292">
        <v>200000</v>
      </c>
      <c r="H26" s="292"/>
      <c r="I26" s="292"/>
      <c r="J26" s="292"/>
      <c r="K26" s="292"/>
      <c r="L26" s="292"/>
      <c r="M26" s="292"/>
      <c r="N26" s="292"/>
      <c r="O26" s="292"/>
      <c r="P26" s="292"/>
      <c r="Q26" s="291">
        <f t="shared" si="2"/>
        <v>200000</v>
      </c>
    </row>
    <row r="27" spans="2:17" ht="53.25" customHeight="1">
      <c r="B27" s="62" t="s">
        <v>120</v>
      </c>
      <c r="C27" s="62" t="s">
        <v>181</v>
      </c>
      <c r="D27" s="63" t="s">
        <v>26</v>
      </c>
      <c r="E27" s="63" t="s">
        <v>112</v>
      </c>
      <c r="F27" s="291">
        <v>1200000</v>
      </c>
      <c r="G27" s="292">
        <v>1200000</v>
      </c>
      <c r="H27" s="292"/>
      <c r="I27" s="292"/>
      <c r="J27" s="292"/>
      <c r="K27" s="292"/>
      <c r="L27" s="292"/>
      <c r="M27" s="292"/>
      <c r="N27" s="292"/>
      <c r="O27" s="292"/>
      <c r="P27" s="292"/>
      <c r="Q27" s="291">
        <f t="shared" si="2"/>
        <v>1200000</v>
      </c>
    </row>
    <row r="28" spans="2:17" ht="56.25" customHeight="1">
      <c r="B28" s="62" t="s">
        <v>140</v>
      </c>
      <c r="C28" s="62" t="s">
        <v>182</v>
      </c>
      <c r="D28" s="63" t="s">
        <v>29</v>
      </c>
      <c r="E28" s="63" t="s">
        <v>139</v>
      </c>
      <c r="F28" s="291">
        <v>7950618</v>
      </c>
      <c r="G28" s="292">
        <v>7950618</v>
      </c>
      <c r="H28" s="292">
        <v>1509000</v>
      </c>
      <c r="I28" s="292">
        <v>1006000</v>
      </c>
      <c r="J28" s="292"/>
      <c r="K28" s="292">
        <v>200000</v>
      </c>
      <c r="L28" s="292">
        <v>200000</v>
      </c>
      <c r="M28" s="292"/>
      <c r="N28" s="292"/>
      <c r="O28" s="292"/>
      <c r="P28" s="292">
        <v>200000</v>
      </c>
      <c r="Q28" s="291">
        <f t="shared" si="2"/>
        <v>8150618</v>
      </c>
    </row>
    <row r="29" spans="2:17" ht="185.45" customHeight="1">
      <c r="B29" s="62" t="s">
        <v>163</v>
      </c>
      <c r="C29" s="62" t="s">
        <v>183</v>
      </c>
      <c r="D29" s="63" t="s">
        <v>164</v>
      </c>
      <c r="E29" s="63" t="s">
        <v>291</v>
      </c>
      <c r="F29" s="291"/>
      <c r="G29" s="292"/>
      <c r="H29" s="292"/>
      <c r="I29" s="292"/>
      <c r="J29" s="292"/>
      <c r="K29" s="292">
        <v>248000</v>
      </c>
      <c r="L29" s="292">
        <v>248000</v>
      </c>
      <c r="M29" s="292"/>
      <c r="N29" s="292"/>
      <c r="O29" s="292"/>
      <c r="P29" s="292">
        <v>248000</v>
      </c>
      <c r="Q29" s="291">
        <f t="shared" si="2"/>
        <v>248000</v>
      </c>
    </row>
    <row r="30" spans="2:17" ht="60" customHeight="1">
      <c r="B30" s="62" t="s">
        <v>258</v>
      </c>
      <c r="C30" s="62" t="s">
        <v>259</v>
      </c>
      <c r="D30" s="63" t="s">
        <v>260</v>
      </c>
      <c r="E30" s="63" t="s">
        <v>261</v>
      </c>
      <c r="F30" s="291">
        <v>250000</v>
      </c>
      <c r="G30" s="291">
        <v>250000</v>
      </c>
      <c r="H30" s="291"/>
      <c r="I30" s="291"/>
      <c r="J30" s="291"/>
      <c r="K30" s="291"/>
      <c r="L30" s="291"/>
      <c r="M30" s="291"/>
      <c r="N30" s="291"/>
      <c r="O30" s="291"/>
      <c r="P30" s="291"/>
      <c r="Q30" s="291">
        <f t="shared" si="2"/>
        <v>250000</v>
      </c>
    </row>
    <row r="31" spans="2:17" ht="91.5" customHeight="1">
      <c r="B31" s="62" t="s">
        <v>145</v>
      </c>
      <c r="C31" s="62" t="s">
        <v>184</v>
      </c>
      <c r="D31" s="63" t="s">
        <v>147</v>
      </c>
      <c r="E31" s="63" t="s">
        <v>146</v>
      </c>
      <c r="F31" s="291"/>
      <c r="G31" s="292"/>
      <c r="H31" s="292"/>
      <c r="I31" s="292"/>
      <c r="J31" s="292"/>
      <c r="K31" s="292">
        <v>200000</v>
      </c>
      <c r="L31" s="292">
        <v>200000</v>
      </c>
      <c r="M31" s="292"/>
      <c r="N31" s="292"/>
      <c r="O31" s="292"/>
      <c r="P31" s="292">
        <v>200000</v>
      </c>
      <c r="Q31" s="291">
        <f t="shared" si="2"/>
        <v>200000</v>
      </c>
    </row>
    <row r="32" spans="2:17" ht="104.25" customHeight="1">
      <c r="B32" s="62" t="s">
        <v>149</v>
      </c>
      <c r="C32" s="62" t="s">
        <v>186</v>
      </c>
      <c r="D32" s="63" t="s">
        <v>141</v>
      </c>
      <c r="E32" s="63" t="s">
        <v>148</v>
      </c>
      <c r="F32" s="291">
        <v>2650000</v>
      </c>
      <c r="G32" s="291">
        <v>2650000</v>
      </c>
      <c r="H32" s="291"/>
      <c r="I32" s="291"/>
      <c r="J32" s="291"/>
      <c r="K32" s="291">
        <v>380000</v>
      </c>
      <c r="L32" s="291">
        <v>380000</v>
      </c>
      <c r="M32" s="291"/>
      <c r="N32" s="291"/>
      <c r="O32" s="291"/>
      <c r="P32" s="291">
        <v>380000</v>
      </c>
      <c r="Q32" s="291">
        <f t="shared" si="2"/>
        <v>3030000</v>
      </c>
    </row>
    <row r="33" spans="2:17" ht="48" customHeight="1">
      <c r="B33" s="62" t="s">
        <v>355</v>
      </c>
      <c r="C33" s="62" t="s">
        <v>356</v>
      </c>
      <c r="D33" s="63" t="s">
        <v>357</v>
      </c>
      <c r="E33" s="63" t="s">
        <v>358</v>
      </c>
      <c r="F33" s="291"/>
      <c r="G33" s="292"/>
      <c r="H33" s="292"/>
      <c r="I33" s="292"/>
      <c r="J33" s="292"/>
      <c r="K33" s="292">
        <v>9780000</v>
      </c>
      <c r="L33" s="292">
        <v>9780000</v>
      </c>
      <c r="M33" s="292"/>
      <c r="N33" s="292"/>
      <c r="O33" s="292"/>
      <c r="P33" s="292">
        <v>9780000</v>
      </c>
      <c r="Q33" s="291">
        <f t="shared" si="2"/>
        <v>9780000</v>
      </c>
    </row>
    <row r="34" spans="2:17" ht="66.75" customHeight="1">
      <c r="B34" s="62" t="s">
        <v>262</v>
      </c>
      <c r="C34" s="62" t="s">
        <v>263</v>
      </c>
      <c r="D34" s="63" t="s">
        <v>185</v>
      </c>
      <c r="E34" s="63" t="s">
        <v>264</v>
      </c>
      <c r="F34" s="291">
        <v>60000</v>
      </c>
      <c r="G34" s="291">
        <v>60000</v>
      </c>
      <c r="H34" s="291"/>
      <c r="I34" s="291"/>
      <c r="J34" s="291"/>
      <c r="K34" s="291"/>
      <c r="L34" s="291"/>
      <c r="M34" s="291"/>
      <c r="N34" s="291"/>
      <c r="O34" s="291"/>
      <c r="P34" s="291"/>
      <c r="Q34" s="291">
        <f t="shared" si="2"/>
        <v>60000</v>
      </c>
    </row>
    <row r="35" spans="2:17" ht="56.45" customHeight="1">
      <c r="B35" s="62" t="s">
        <v>150</v>
      </c>
      <c r="C35" s="62" t="s">
        <v>187</v>
      </c>
      <c r="D35" s="63" t="s">
        <v>341</v>
      </c>
      <c r="E35" s="63" t="s">
        <v>151</v>
      </c>
      <c r="F35" s="291">
        <v>255000</v>
      </c>
      <c r="G35" s="291">
        <v>255000</v>
      </c>
      <c r="H35" s="291">
        <v>176230</v>
      </c>
      <c r="I35" s="291"/>
      <c r="J35" s="291"/>
      <c r="K35" s="291"/>
      <c r="L35" s="291"/>
      <c r="M35" s="291"/>
      <c r="N35" s="291"/>
      <c r="O35" s="291"/>
      <c r="P35" s="291"/>
      <c r="Q35" s="291">
        <f t="shared" si="2"/>
        <v>255000</v>
      </c>
    </row>
    <row r="36" spans="2:17" ht="60" customHeight="1">
      <c r="B36" s="321" t="s">
        <v>188</v>
      </c>
      <c r="C36" s="62">
        <v>8313</v>
      </c>
      <c r="D36" s="333" t="s">
        <v>189</v>
      </c>
      <c r="E36" s="322" t="s">
        <v>226</v>
      </c>
      <c r="F36" s="291"/>
      <c r="G36" s="291"/>
      <c r="H36" s="291"/>
      <c r="I36" s="291"/>
      <c r="J36" s="291"/>
      <c r="K36" s="291">
        <v>56000</v>
      </c>
      <c r="L36" s="291"/>
      <c r="M36" s="291"/>
      <c r="N36" s="291"/>
      <c r="O36" s="291"/>
      <c r="P36" s="291">
        <v>56000</v>
      </c>
      <c r="Q36" s="291">
        <f>F36+K36</f>
        <v>56000</v>
      </c>
    </row>
    <row r="37" spans="2:17" ht="55.5" customHeight="1">
      <c r="B37" s="62" t="s">
        <v>292</v>
      </c>
      <c r="C37" s="62" t="s">
        <v>293</v>
      </c>
      <c r="D37" s="63" t="s">
        <v>294</v>
      </c>
      <c r="E37" s="63" t="s">
        <v>295</v>
      </c>
      <c r="F37" s="291">
        <v>286714</v>
      </c>
      <c r="G37" s="291">
        <v>286714</v>
      </c>
      <c r="H37" s="291"/>
      <c r="I37" s="291"/>
      <c r="J37" s="291"/>
      <c r="K37" s="291"/>
      <c r="L37" s="291"/>
      <c r="M37" s="291"/>
      <c r="N37" s="291"/>
      <c r="O37" s="291"/>
      <c r="P37" s="291"/>
      <c r="Q37" s="291">
        <f t="shared" si="2"/>
        <v>286714</v>
      </c>
    </row>
    <row r="38" spans="2:17" ht="46.5" customHeight="1">
      <c r="B38" s="62" t="s">
        <v>152</v>
      </c>
      <c r="C38" s="62" t="s">
        <v>227</v>
      </c>
      <c r="D38" s="63" t="s">
        <v>31</v>
      </c>
      <c r="E38" s="63" t="s">
        <v>30</v>
      </c>
      <c r="F38" s="291">
        <v>100000</v>
      </c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>
        <f t="shared" si="2"/>
        <v>100000</v>
      </c>
    </row>
    <row r="39" spans="2:17" ht="69.599999999999994" customHeight="1">
      <c r="B39" s="62" t="s">
        <v>153</v>
      </c>
      <c r="C39" s="62" t="s">
        <v>228</v>
      </c>
      <c r="D39" s="63" t="s">
        <v>32</v>
      </c>
      <c r="E39" s="63" t="s">
        <v>110</v>
      </c>
      <c r="F39" s="291">
        <v>835000</v>
      </c>
      <c r="G39" s="291">
        <v>835000</v>
      </c>
      <c r="H39" s="291"/>
      <c r="I39" s="291"/>
      <c r="J39" s="291"/>
      <c r="K39" s="291"/>
      <c r="L39" s="291"/>
      <c r="M39" s="291"/>
      <c r="N39" s="291"/>
      <c r="O39" s="291"/>
      <c r="P39" s="291"/>
      <c r="Q39" s="291">
        <f t="shared" si="2"/>
        <v>835000</v>
      </c>
    </row>
    <row r="40" spans="2:17" ht="60.6" customHeight="1">
      <c r="B40" s="60" t="s">
        <v>130</v>
      </c>
      <c r="C40" s="319"/>
      <c r="D40" s="320"/>
      <c r="E40" s="61" t="s">
        <v>91</v>
      </c>
      <c r="F40" s="291">
        <f>F41</f>
        <v>146279934</v>
      </c>
      <c r="G40" s="291">
        <f t="shared" ref="G40:Q40" si="3">G41</f>
        <v>146279934</v>
      </c>
      <c r="H40" s="291">
        <f t="shared" si="3"/>
        <v>113454197</v>
      </c>
      <c r="I40" s="291">
        <f t="shared" si="3"/>
        <v>3490518</v>
      </c>
      <c r="J40" s="291">
        <f t="shared" si="3"/>
        <v>0</v>
      </c>
      <c r="K40" s="291">
        <f t="shared" si="3"/>
        <v>304900</v>
      </c>
      <c r="L40" s="291">
        <f t="shared" si="3"/>
        <v>280000</v>
      </c>
      <c r="M40" s="291">
        <f t="shared" si="3"/>
        <v>24900</v>
      </c>
      <c r="N40" s="291">
        <f t="shared" si="3"/>
        <v>0</v>
      </c>
      <c r="O40" s="291">
        <f t="shared" si="3"/>
        <v>0</v>
      </c>
      <c r="P40" s="291">
        <f t="shared" si="3"/>
        <v>280000</v>
      </c>
      <c r="Q40" s="291">
        <f t="shared" si="3"/>
        <v>146584834</v>
      </c>
    </row>
    <row r="41" spans="2:17" ht="72.75" customHeight="1">
      <c r="B41" s="60" t="s">
        <v>131</v>
      </c>
      <c r="C41" s="319"/>
      <c r="D41" s="320"/>
      <c r="E41" s="61" t="s">
        <v>91</v>
      </c>
      <c r="F41" s="291">
        <f>F42+F43+F44+F45+F46+F47+F48+F49+F50+F51+F52</f>
        <v>146279934</v>
      </c>
      <c r="G41" s="291">
        <f t="shared" ref="G41:Q41" si="4">G42+G43+G44+G45+G46+G47+G48+G49+G50+G51+G52</f>
        <v>146279934</v>
      </c>
      <c r="H41" s="291">
        <f t="shared" si="4"/>
        <v>113454197</v>
      </c>
      <c r="I41" s="291">
        <f t="shared" si="4"/>
        <v>3490518</v>
      </c>
      <c r="J41" s="291">
        <f t="shared" si="4"/>
        <v>0</v>
      </c>
      <c r="K41" s="291">
        <f t="shared" si="4"/>
        <v>304900</v>
      </c>
      <c r="L41" s="291">
        <f t="shared" si="4"/>
        <v>280000</v>
      </c>
      <c r="M41" s="291">
        <f t="shared" si="4"/>
        <v>24900</v>
      </c>
      <c r="N41" s="291">
        <f t="shared" si="4"/>
        <v>0</v>
      </c>
      <c r="O41" s="291">
        <f t="shared" si="4"/>
        <v>0</v>
      </c>
      <c r="P41" s="291">
        <v>280000</v>
      </c>
      <c r="Q41" s="291">
        <f t="shared" si="4"/>
        <v>146584834</v>
      </c>
    </row>
    <row r="42" spans="2:17" ht="120" customHeight="1">
      <c r="B42" s="62" t="s">
        <v>229</v>
      </c>
      <c r="C42" s="62" t="s">
        <v>171</v>
      </c>
      <c r="D42" s="63" t="s">
        <v>2</v>
      </c>
      <c r="E42" s="63" t="s">
        <v>230</v>
      </c>
      <c r="F42" s="291">
        <v>800000</v>
      </c>
      <c r="G42" s="291">
        <v>800000</v>
      </c>
      <c r="H42" s="292">
        <v>647260</v>
      </c>
      <c r="I42" s="292">
        <v>4844</v>
      </c>
      <c r="J42" s="292"/>
      <c r="K42" s="292"/>
      <c r="L42" s="292"/>
      <c r="M42" s="292"/>
      <c r="N42" s="292"/>
      <c r="O42" s="292"/>
      <c r="P42" s="292"/>
      <c r="Q42" s="291">
        <f t="shared" si="2"/>
        <v>800000</v>
      </c>
    </row>
    <row r="43" spans="2:17" ht="170.45" customHeight="1">
      <c r="B43" s="62" t="s">
        <v>132</v>
      </c>
      <c r="C43" s="62" t="s">
        <v>21</v>
      </c>
      <c r="D43" s="63" t="s">
        <v>92</v>
      </c>
      <c r="E43" s="63" t="s">
        <v>231</v>
      </c>
      <c r="F43" s="291">
        <v>134457293</v>
      </c>
      <c r="G43" s="291">
        <v>134457293</v>
      </c>
      <c r="H43" s="292">
        <v>104685688</v>
      </c>
      <c r="I43" s="292">
        <v>3165082</v>
      </c>
      <c r="J43" s="292"/>
      <c r="K43" s="292">
        <v>281900</v>
      </c>
      <c r="L43" s="292">
        <v>280000</v>
      </c>
      <c r="M43" s="292">
        <v>1900</v>
      </c>
      <c r="N43" s="292"/>
      <c r="O43" s="292"/>
      <c r="P43" s="292"/>
      <c r="Q43" s="291">
        <f t="shared" si="2"/>
        <v>134739193</v>
      </c>
    </row>
    <row r="44" spans="2:17" ht="96" customHeight="1">
      <c r="B44" s="62" t="s">
        <v>133</v>
      </c>
      <c r="C44" s="62" t="s">
        <v>18</v>
      </c>
      <c r="D44" s="63" t="s">
        <v>17</v>
      </c>
      <c r="E44" s="63" t="s">
        <v>232</v>
      </c>
      <c r="F44" s="291">
        <v>1600695</v>
      </c>
      <c r="G44" s="291">
        <v>1600695</v>
      </c>
      <c r="H44" s="292">
        <v>1208760</v>
      </c>
      <c r="I44" s="292">
        <v>108512</v>
      </c>
      <c r="J44" s="292"/>
      <c r="K44" s="292">
        <v>3000</v>
      </c>
      <c r="L44" s="292"/>
      <c r="M44" s="292">
        <v>3000</v>
      </c>
      <c r="N44" s="292"/>
      <c r="O44" s="292"/>
      <c r="P44" s="292"/>
      <c r="Q44" s="291">
        <f t="shared" si="2"/>
        <v>1603695</v>
      </c>
    </row>
    <row r="45" spans="2:17" ht="67.5" customHeight="1">
      <c r="B45" s="62" t="s">
        <v>134</v>
      </c>
      <c r="C45" s="62" t="s">
        <v>233</v>
      </c>
      <c r="D45" s="63" t="s">
        <v>88</v>
      </c>
      <c r="E45" s="63" t="s">
        <v>234</v>
      </c>
      <c r="F45" s="291">
        <v>570000</v>
      </c>
      <c r="G45" s="291">
        <v>570000</v>
      </c>
      <c r="H45" s="292">
        <v>462020</v>
      </c>
      <c r="I45" s="292">
        <v>6972</v>
      </c>
      <c r="J45" s="292"/>
      <c r="K45" s="292"/>
      <c r="L45" s="292"/>
      <c r="M45" s="292"/>
      <c r="N45" s="292"/>
      <c r="O45" s="292"/>
      <c r="P45" s="292"/>
      <c r="Q45" s="291">
        <f t="shared" si="2"/>
        <v>570000</v>
      </c>
    </row>
    <row r="46" spans="2:17" ht="63.75" customHeight="1">
      <c r="B46" s="62" t="s">
        <v>135</v>
      </c>
      <c r="C46" s="62" t="s">
        <v>235</v>
      </c>
      <c r="D46" s="63" t="s">
        <v>88</v>
      </c>
      <c r="E46" s="63" t="s">
        <v>113</v>
      </c>
      <c r="F46" s="291">
        <v>5205856</v>
      </c>
      <c r="G46" s="291">
        <v>5205856</v>
      </c>
      <c r="H46" s="292">
        <v>4029005</v>
      </c>
      <c r="I46" s="292">
        <v>109608</v>
      </c>
      <c r="J46" s="292"/>
      <c r="K46" s="292">
        <v>20000</v>
      </c>
      <c r="L46" s="292"/>
      <c r="M46" s="292">
        <v>20000</v>
      </c>
      <c r="N46" s="292"/>
      <c r="O46" s="292"/>
      <c r="P46" s="292"/>
      <c r="Q46" s="291">
        <f t="shared" si="2"/>
        <v>5225856</v>
      </c>
    </row>
    <row r="47" spans="2:17" ht="66" customHeight="1">
      <c r="B47" s="62" t="s">
        <v>165</v>
      </c>
      <c r="C47" s="62" t="s">
        <v>236</v>
      </c>
      <c r="D47" s="63" t="s">
        <v>88</v>
      </c>
      <c r="E47" s="63" t="s">
        <v>166</v>
      </c>
      <c r="F47" s="291">
        <v>25340</v>
      </c>
      <c r="G47" s="291">
        <v>25340</v>
      </c>
      <c r="H47" s="291"/>
      <c r="I47" s="291"/>
      <c r="J47" s="291"/>
      <c r="K47" s="291"/>
      <c r="L47" s="291"/>
      <c r="M47" s="291"/>
      <c r="N47" s="291"/>
      <c r="O47" s="291"/>
      <c r="P47" s="291"/>
      <c r="Q47" s="291">
        <f t="shared" si="2"/>
        <v>25340</v>
      </c>
    </row>
    <row r="48" spans="2:17" ht="69" customHeight="1">
      <c r="B48" s="62" t="s">
        <v>296</v>
      </c>
      <c r="C48" s="62" t="s">
        <v>297</v>
      </c>
      <c r="D48" s="63" t="s">
        <v>88</v>
      </c>
      <c r="E48" s="63" t="s">
        <v>298</v>
      </c>
      <c r="F48" s="291">
        <v>1355050</v>
      </c>
      <c r="G48" s="291">
        <v>1355050</v>
      </c>
      <c r="H48" s="291">
        <v>1075864</v>
      </c>
      <c r="I48" s="291"/>
      <c r="J48" s="291"/>
      <c r="K48" s="291"/>
      <c r="L48" s="291"/>
      <c r="M48" s="291"/>
      <c r="N48" s="291"/>
      <c r="O48" s="291"/>
      <c r="P48" s="291"/>
      <c r="Q48" s="291">
        <f t="shared" si="2"/>
        <v>1355050</v>
      </c>
    </row>
    <row r="49" spans="2:17" ht="121.15" customHeight="1">
      <c r="B49" s="62" t="s">
        <v>136</v>
      </c>
      <c r="C49" s="62" t="s">
        <v>237</v>
      </c>
      <c r="D49" s="63" t="s">
        <v>178</v>
      </c>
      <c r="E49" s="63" t="s">
        <v>19</v>
      </c>
      <c r="F49" s="291">
        <v>199000</v>
      </c>
      <c r="G49" s="291">
        <v>199000</v>
      </c>
      <c r="H49" s="291"/>
      <c r="I49" s="291"/>
      <c r="J49" s="291"/>
      <c r="K49" s="291"/>
      <c r="L49" s="291"/>
      <c r="M49" s="291"/>
      <c r="N49" s="291"/>
      <c r="O49" s="291"/>
      <c r="P49" s="291"/>
      <c r="Q49" s="291">
        <f t="shared" si="2"/>
        <v>199000</v>
      </c>
    </row>
    <row r="50" spans="2:17" ht="95.25" customHeight="1">
      <c r="B50" s="62" t="s">
        <v>137</v>
      </c>
      <c r="C50" s="62" t="s">
        <v>238</v>
      </c>
      <c r="D50" s="63" t="s">
        <v>28</v>
      </c>
      <c r="E50" s="63" t="s">
        <v>27</v>
      </c>
      <c r="F50" s="291">
        <v>109000</v>
      </c>
      <c r="G50" s="291">
        <v>109000</v>
      </c>
      <c r="H50" s="291"/>
      <c r="I50" s="291"/>
      <c r="J50" s="291"/>
      <c r="K50" s="291"/>
      <c r="L50" s="291"/>
      <c r="M50" s="291"/>
      <c r="N50" s="291"/>
      <c r="O50" s="291"/>
      <c r="P50" s="291"/>
      <c r="Q50" s="291">
        <f t="shared" si="2"/>
        <v>109000</v>
      </c>
    </row>
    <row r="51" spans="2:17" ht="106.9" customHeight="1">
      <c r="B51" s="62" t="s">
        <v>138</v>
      </c>
      <c r="C51" s="62" t="s">
        <v>239</v>
      </c>
      <c r="D51" s="63" t="s">
        <v>28</v>
      </c>
      <c r="E51" s="63" t="s">
        <v>87</v>
      </c>
      <c r="F51" s="291">
        <v>1847700</v>
      </c>
      <c r="G51" s="291">
        <v>1847700</v>
      </c>
      <c r="H51" s="291">
        <v>1345600</v>
      </c>
      <c r="I51" s="291">
        <v>95500</v>
      </c>
      <c r="J51" s="291"/>
      <c r="K51" s="291"/>
      <c r="L51" s="291"/>
      <c r="M51" s="291"/>
      <c r="N51" s="291"/>
      <c r="O51" s="291"/>
      <c r="P51" s="291"/>
      <c r="Q51" s="291">
        <f t="shared" si="2"/>
        <v>1847700</v>
      </c>
    </row>
    <row r="52" spans="2:17" ht="138.6" customHeight="1">
      <c r="B52" s="62" t="s">
        <v>240</v>
      </c>
      <c r="C52" s="62" t="s">
        <v>241</v>
      </c>
      <c r="D52" s="63" t="s">
        <v>28</v>
      </c>
      <c r="E52" s="63" t="s">
        <v>242</v>
      </c>
      <c r="F52" s="291">
        <v>110000</v>
      </c>
      <c r="G52" s="291">
        <v>110000</v>
      </c>
      <c r="H52" s="291"/>
      <c r="I52" s="291"/>
      <c r="J52" s="291"/>
      <c r="K52" s="291"/>
      <c r="L52" s="291"/>
      <c r="M52" s="291"/>
      <c r="N52" s="291"/>
      <c r="O52" s="291"/>
      <c r="P52" s="291"/>
      <c r="Q52" s="291">
        <f t="shared" si="2"/>
        <v>110000</v>
      </c>
    </row>
    <row r="53" spans="2:17" ht="48" customHeight="1">
      <c r="B53" s="60" t="s">
        <v>243</v>
      </c>
      <c r="C53" s="319"/>
      <c r="D53" s="320"/>
      <c r="E53" s="61" t="s">
        <v>89</v>
      </c>
      <c r="F53" s="291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1">
        <f t="shared" si="2"/>
        <v>0</v>
      </c>
    </row>
    <row r="54" spans="2:17" ht="48" customHeight="1">
      <c r="B54" s="60" t="s">
        <v>244</v>
      </c>
      <c r="C54" s="319"/>
      <c r="D54" s="320"/>
      <c r="E54" s="61" t="s">
        <v>89</v>
      </c>
      <c r="F54" s="291">
        <f>F55+F56+F57+F58+F59+F60+F61</f>
        <v>12247763</v>
      </c>
      <c r="G54" s="291">
        <f t="shared" ref="G54:P54" si="5">G55+G56+G57+G58+G59+G60+G61</f>
        <v>12247763</v>
      </c>
      <c r="H54" s="291">
        <f t="shared" si="5"/>
        <v>9269999</v>
      </c>
      <c r="I54" s="291">
        <f t="shared" si="5"/>
        <v>537697</v>
      </c>
      <c r="J54" s="291">
        <f t="shared" si="5"/>
        <v>0</v>
      </c>
      <c r="K54" s="291">
        <f t="shared" si="5"/>
        <v>95800</v>
      </c>
      <c r="L54" s="291">
        <f t="shared" si="5"/>
        <v>0</v>
      </c>
      <c r="M54" s="291">
        <f t="shared" si="5"/>
        <v>0</v>
      </c>
      <c r="N54" s="291">
        <f t="shared" si="5"/>
        <v>0</v>
      </c>
      <c r="O54" s="291">
        <f t="shared" si="5"/>
        <v>0</v>
      </c>
      <c r="P54" s="291">
        <f t="shared" si="5"/>
        <v>0</v>
      </c>
      <c r="Q54" s="291">
        <f t="shared" si="2"/>
        <v>12343563</v>
      </c>
    </row>
    <row r="55" spans="2:17" ht="127.9" customHeight="1">
      <c r="B55" s="62" t="s">
        <v>245</v>
      </c>
      <c r="C55" s="62" t="s">
        <v>171</v>
      </c>
      <c r="D55" s="63" t="s">
        <v>2</v>
      </c>
      <c r="E55" s="63" t="s">
        <v>230</v>
      </c>
      <c r="F55" s="291">
        <v>550000</v>
      </c>
      <c r="G55" s="291">
        <v>550000</v>
      </c>
      <c r="H55" s="292">
        <v>444298</v>
      </c>
      <c r="I55" s="292">
        <v>3758</v>
      </c>
      <c r="J55" s="292"/>
      <c r="K55" s="292"/>
      <c r="L55" s="292"/>
      <c r="M55" s="292"/>
      <c r="N55" s="292"/>
      <c r="O55" s="292"/>
      <c r="P55" s="292"/>
      <c r="Q55" s="291">
        <f t="shared" si="2"/>
        <v>550000</v>
      </c>
    </row>
    <row r="56" spans="2:17" ht="132.6" customHeight="1">
      <c r="B56" s="62" t="s">
        <v>127</v>
      </c>
      <c r="C56" s="62" t="s">
        <v>246</v>
      </c>
      <c r="D56" s="63" t="s">
        <v>17</v>
      </c>
      <c r="E56" s="63" t="s">
        <v>119</v>
      </c>
      <c r="F56" s="291">
        <v>2821763</v>
      </c>
      <c r="G56" s="291">
        <v>2821763</v>
      </c>
      <c r="H56" s="292">
        <v>2292445</v>
      </c>
      <c r="I56" s="292">
        <v>18138</v>
      </c>
      <c r="J56" s="292"/>
      <c r="K56" s="292">
        <v>33000</v>
      </c>
      <c r="L56" s="292"/>
      <c r="M56" s="292"/>
      <c r="N56" s="292"/>
      <c r="O56" s="292"/>
      <c r="P56" s="292"/>
      <c r="Q56" s="291">
        <f t="shared" si="2"/>
        <v>2854763</v>
      </c>
    </row>
    <row r="57" spans="2:17" ht="48" customHeight="1">
      <c r="B57" s="62" t="s">
        <v>247</v>
      </c>
      <c r="C57" s="62" t="s">
        <v>248</v>
      </c>
      <c r="D57" s="63" t="s">
        <v>24</v>
      </c>
      <c r="E57" s="63" t="s">
        <v>115</v>
      </c>
      <c r="F57" s="291">
        <v>2495000</v>
      </c>
      <c r="G57" s="291">
        <v>2495000</v>
      </c>
      <c r="H57" s="292">
        <v>1940100</v>
      </c>
      <c r="I57" s="292">
        <v>49489</v>
      </c>
      <c r="J57" s="292"/>
      <c r="K57" s="292">
        <v>1800</v>
      </c>
      <c r="L57" s="292"/>
      <c r="M57" s="292"/>
      <c r="N57" s="292"/>
      <c r="O57" s="292"/>
      <c r="P57" s="292"/>
      <c r="Q57" s="291">
        <f t="shared" si="2"/>
        <v>2496800</v>
      </c>
    </row>
    <row r="58" spans="2:17" ht="48" customHeight="1">
      <c r="B58" s="62" t="s">
        <v>249</v>
      </c>
      <c r="C58" s="62" t="s">
        <v>116</v>
      </c>
      <c r="D58" s="63" t="s">
        <v>24</v>
      </c>
      <c r="E58" s="63" t="s">
        <v>117</v>
      </c>
      <c r="F58" s="291">
        <v>290000</v>
      </c>
      <c r="G58" s="291">
        <v>290000</v>
      </c>
      <c r="H58" s="292">
        <v>188328</v>
      </c>
      <c r="I58" s="292">
        <v>51373</v>
      </c>
      <c r="J58" s="292"/>
      <c r="K58" s="292">
        <v>4000</v>
      </c>
      <c r="L58" s="292"/>
      <c r="M58" s="292"/>
      <c r="N58" s="292"/>
      <c r="O58" s="292"/>
      <c r="P58" s="292"/>
      <c r="Q58" s="291">
        <f t="shared" si="2"/>
        <v>294000</v>
      </c>
    </row>
    <row r="59" spans="2:17" ht="94.9" customHeight="1">
      <c r="B59" s="62" t="s">
        <v>126</v>
      </c>
      <c r="C59" s="62" t="s">
        <v>250</v>
      </c>
      <c r="D59" s="63" t="s">
        <v>25</v>
      </c>
      <c r="E59" s="63" t="s">
        <v>118</v>
      </c>
      <c r="F59" s="291">
        <v>5455000</v>
      </c>
      <c r="G59" s="291">
        <v>5455000</v>
      </c>
      <c r="H59" s="292">
        <v>3902847</v>
      </c>
      <c r="I59" s="292">
        <v>407752</v>
      </c>
      <c r="J59" s="292"/>
      <c r="K59" s="292">
        <v>57000</v>
      </c>
      <c r="L59" s="292"/>
      <c r="M59" s="292"/>
      <c r="N59" s="292"/>
      <c r="O59" s="292"/>
      <c r="P59" s="292"/>
      <c r="Q59" s="291">
        <f t="shared" si="2"/>
        <v>5512000</v>
      </c>
    </row>
    <row r="60" spans="2:17" ht="81" customHeight="1">
      <c r="B60" s="62" t="s">
        <v>128</v>
      </c>
      <c r="C60" s="62" t="s">
        <v>251</v>
      </c>
      <c r="D60" s="63" t="s">
        <v>26</v>
      </c>
      <c r="E60" s="63" t="s">
        <v>252</v>
      </c>
      <c r="F60" s="291">
        <v>630000</v>
      </c>
      <c r="G60" s="291">
        <v>630000</v>
      </c>
      <c r="H60" s="292">
        <v>501981</v>
      </c>
      <c r="I60" s="292">
        <v>7187</v>
      </c>
      <c r="J60" s="292"/>
      <c r="K60" s="292"/>
      <c r="L60" s="292"/>
      <c r="M60" s="292"/>
      <c r="N60" s="292"/>
      <c r="O60" s="292"/>
      <c r="P60" s="292"/>
      <c r="Q60" s="291">
        <f t="shared" si="2"/>
        <v>630000</v>
      </c>
    </row>
    <row r="61" spans="2:17" ht="67.900000000000006" customHeight="1">
      <c r="B61" s="62" t="s">
        <v>129</v>
      </c>
      <c r="C61" s="62" t="s">
        <v>181</v>
      </c>
      <c r="D61" s="63" t="s">
        <v>26</v>
      </c>
      <c r="E61" s="63" t="s">
        <v>112</v>
      </c>
      <c r="F61" s="291">
        <v>6000</v>
      </c>
      <c r="G61" s="291">
        <v>6000</v>
      </c>
      <c r="H61" s="292"/>
      <c r="I61" s="292"/>
      <c r="J61" s="292"/>
      <c r="K61" s="292"/>
      <c r="L61" s="292"/>
      <c r="M61" s="292"/>
      <c r="N61" s="292"/>
      <c r="O61" s="292"/>
      <c r="P61" s="292"/>
      <c r="Q61" s="291">
        <f t="shared" si="2"/>
        <v>6000</v>
      </c>
    </row>
    <row r="62" spans="2:17" ht="39" customHeight="1">
      <c r="B62" s="86" t="s">
        <v>345</v>
      </c>
      <c r="C62" s="86" t="s">
        <v>345</v>
      </c>
      <c r="D62" s="87" t="s">
        <v>345</v>
      </c>
      <c r="E62" s="87" t="s">
        <v>367</v>
      </c>
      <c r="F62" s="291">
        <f t="shared" ref="F62:Q62" si="6">F14+F41+F54</f>
        <v>250146405</v>
      </c>
      <c r="G62" s="291">
        <f t="shared" si="6"/>
        <v>250046405</v>
      </c>
      <c r="H62" s="291">
        <f t="shared" si="6"/>
        <v>169692972</v>
      </c>
      <c r="I62" s="291">
        <f t="shared" si="6"/>
        <v>8307980</v>
      </c>
      <c r="J62" s="291">
        <f t="shared" si="6"/>
        <v>0</v>
      </c>
      <c r="K62" s="291">
        <f t="shared" si="6"/>
        <v>13732500</v>
      </c>
      <c r="L62" s="291">
        <f t="shared" si="6"/>
        <v>11411800</v>
      </c>
      <c r="M62" s="291">
        <f t="shared" si="6"/>
        <v>2168900</v>
      </c>
      <c r="N62" s="291">
        <f t="shared" si="6"/>
        <v>73100</v>
      </c>
      <c r="O62" s="291">
        <f t="shared" si="6"/>
        <v>1100</v>
      </c>
      <c r="P62" s="291">
        <f t="shared" si="6"/>
        <v>11467800</v>
      </c>
      <c r="Q62" s="291">
        <f t="shared" si="6"/>
        <v>263878905</v>
      </c>
    </row>
    <row r="64" spans="2:17">
      <c r="E64" s="43" t="s">
        <v>348</v>
      </c>
      <c r="K64" s="348" t="s">
        <v>426</v>
      </c>
    </row>
  </sheetData>
  <mergeCells count="25">
    <mergeCell ref="B8:B11"/>
    <mergeCell ref="D8:D11"/>
    <mergeCell ref="C8:C11"/>
    <mergeCell ref="F9:F11"/>
    <mergeCell ref="E8:E11"/>
    <mergeCell ref="B6:C6"/>
    <mergeCell ref="Q8:Q11"/>
    <mergeCell ref="P9:P11"/>
    <mergeCell ref="J9:J11"/>
    <mergeCell ref="H9:I9"/>
    <mergeCell ref="N10:N11"/>
    <mergeCell ref="O10:O11"/>
    <mergeCell ref="N9:O9"/>
    <mergeCell ref="K9:K11"/>
    <mergeCell ref="H10:H11"/>
    <mergeCell ref="O2:Q2"/>
    <mergeCell ref="O3:Q3"/>
    <mergeCell ref="B4:Q4"/>
    <mergeCell ref="B5:C5"/>
    <mergeCell ref="I10:I11"/>
    <mergeCell ref="L9:L11"/>
    <mergeCell ref="F8:J8"/>
    <mergeCell ref="K8:P8"/>
    <mergeCell ref="M9:M11"/>
    <mergeCell ref="G9:G11"/>
  </mergeCells>
  <phoneticPr fontId="3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40" fitToHeight="0" orientation="landscape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AA61"/>
  <sheetViews>
    <sheetView showGridLines="0" showZeros="0" view="pageBreakPreview" topLeftCell="D7" zoomScale="75" zoomScaleNormal="100" zoomScaleSheetLayoutView="97" workbookViewId="0">
      <selection activeCell="L24" sqref="L24"/>
    </sheetView>
  </sheetViews>
  <sheetFormatPr defaultColWidth="9.1640625" defaultRowHeight="12.75"/>
  <cols>
    <col min="1" max="1" width="0.33203125" style="7" hidden="1" customWidth="1"/>
    <col min="2" max="2" width="4.33203125" style="7" hidden="1" customWidth="1"/>
    <col min="3" max="3" width="1.1640625" style="7" hidden="1" customWidth="1"/>
    <col min="4" max="4" width="14.6640625" style="7" customWidth="1"/>
    <col min="5" max="5" width="24.1640625" style="7" customWidth="1"/>
    <col min="6" max="6" width="18.6640625" style="7" customWidth="1"/>
    <col min="7" max="7" width="23.6640625" style="7" customWidth="1"/>
    <col min="8" max="8" width="27.83203125" style="7" hidden="1" customWidth="1"/>
    <col min="9" max="9" width="27.83203125" style="7" customWidth="1"/>
    <col min="10" max="10" width="20.33203125" style="7" customWidth="1"/>
    <col min="11" max="11" width="23.83203125" style="7" customWidth="1"/>
    <col min="12" max="12" width="23.1640625" style="10" customWidth="1"/>
    <col min="13" max="13" width="15.6640625" style="10" customWidth="1"/>
    <col min="14" max="14" width="34.83203125" style="10" customWidth="1"/>
    <col min="15" max="15" width="13.5" style="7" customWidth="1"/>
    <col min="16" max="16" width="18.33203125" style="7" customWidth="1"/>
    <col min="17" max="17" width="21.33203125" style="7" customWidth="1"/>
    <col min="18" max="18" width="24.5" style="7" customWidth="1"/>
    <col min="19" max="19" width="21.33203125" style="7" customWidth="1"/>
    <col min="20" max="20" width="19.1640625" style="7" customWidth="1"/>
    <col min="21" max="21" width="19.33203125" style="7" customWidth="1"/>
    <col min="22" max="22" width="21.6640625" style="7" customWidth="1"/>
    <col min="23" max="23" width="19.33203125" style="7" customWidth="1"/>
    <col min="24" max="24" width="26.1640625" style="7" customWidth="1"/>
    <col min="25" max="25" width="37.33203125" style="7" customWidth="1"/>
    <col min="26" max="26" width="17.1640625" style="7" customWidth="1"/>
    <col min="27" max="27" width="20.1640625" style="7" customWidth="1"/>
    <col min="28" max="16384" width="9.1640625" style="7"/>
  </cols>
  <sheetData>
    <row r="1" spans="1:15" ht="18.75">
      <c r="M1" s="249" t="s">
        <v>216</v>
      </c>
    </row>
    <row r="2" spans="1:15" ht="18.75">
      <c r="M2" s="355" t="s">
        <v>285</v>
      </c>
      <c r="N2" s="355"/>
    </row>
    <row r="3" spans="1:15" ht="55.9" customHeight="1">
      <c r="E3" s="4"/>
      <c r="F3" s="4"/>
      <c r="G3" s="4"/>
      <c r="H3" s="4"/>
      <c r="I3" s="4"/>
      <c r="J3" s="4"/>
      <c r="K3" s="4"/>
      <c r="M3" s="354" t="s">
        <v>194</v>
      </c>
      <c r="N3" s="354"/>
    </row>
    <row r="4" spans="1:15" ht="67.5" customHeight="1">
      <c r="A4" s="5"/>
      <c r="B4" s="5"/>
      <c r="C4" s="5"/>
      <c r="D4" s="402" t="s">
        <v>272</v>
      </c>
      <c r="E4" s="402"/>
      <c r="F4" s="402"/>
      <c r="G4" s="402"/>
      <c r="H4" s="402"/>
      <c r="I4" s="402"/>
      <c r="J4" s="402"/>
      <c r="K4" s="402"/>
      <c r="L4" s="402"/>
      <c r="M4" s="70"/>
      <c r="N4" s="70"/>
    </row>
    <row r="5" spans="1:15" ht="15.75" customHeight="1">
      <c r="A5" s="5"/>
      <c r="B5" s="5"/>
      <c r="C5" s="5"/>
      <c r="D5" s="411" t="str">
        <f>Дод1!A7</f>
        <v>06513000000</v>
      </c>
      <c r="E5" s="412"/>
      <c r="F5" s="70"/>
      <c r="G5" s="70"/>
      <c r="H5" s="70"/>
      <c r="I5" s="70"/>
      <c r="J5" s="70"/>
      <c r="K5" s="70"/>
      <c r="L5" s="70"/>
      <c r="M5" s="70"/>
      <c r="N5" s="70"/>
    </row>
    <row r="6" spans="1:15" ht="29.25" customHeight="1">
      <c r="A6" s="5"/>
      <c r="B6" s="5"/>
      <c r="C6" s="5"/>
      <c r="D6" s="410" t="s">
        <v>267</v>
      </c>
      <c r="E6" s="410"/>
      <c r="L6" s="20"/>
      <c r="M6" s="20"/>
      <c r="N6" s="20"/>
    </row>
    <row r="7" spans="1:15" s="24" customFormat="1" ht="15.75" customHeight="1">
      <c r="A7" s="21" t="s">
        <v>7</v>
      </c>
      <c r="B7" s="22" t="s">
        <v>377</v>
      </c>
      <c r="C7" s="23">
        <v>0</v>
      </c>
      <c r="D7" s="403" t="s">
        <v>3</v>
      </c>
      <c r="E7" s="403" t="s">
        <v>4</v>
      </c>
      <c r="F7" s="390" t="s">
        <v>225</v>
      </c>
      <c r="G7" s="391"/>
      <c r="H7" s="391"/>
      <c r="I7" s="391"/>
      <c r="J7" s="391"/>
      <c r="K7" s="391"/>
      <c r="L7" s="391"/>
      <c r="M7" s="392"/>
      <c r="N7" s="286" t="s">
        <v>224</v>
      </c>
      <c r="O7" s="287"/>
    </row>
    <row r="8" spans="1:15" s="24" customFormat="1" ht="15.75">
      <c r="A8" s="21" t="s">
        <v>6</v>
      </c>
      <c r="B8" s="22" t="s">
        <v>377</v>
      </c>
      <c r="C8" s="23">
        <v>0</v>
      </c>
      <c r="D8" s="404"/>
      <c r="E8" s="404"/>
      <c r="F8" s="396" t="s">
        <v>273</v>
      </c>
      <c r="G8" s="398" t="s">
        <v>223</v>
      </c>
      <c r="H8" s="399"/>
      <c r="I8" s="399"/>
      <c r="J8" s="399"/>
      <c r="K8" s="399"/>
      <c r="L8" s="399"/>
      <c r="M8" s="393" t="s">
        <v>368</v>
      </c>
      <c r="N8" s="285" t="s">
        <v>223</v>
      </c>
      <c r="O8" s="387" t="s">
        <v>368</v>
      </c>
    </row>
    <row r="9" spans="1:15" s="24" customFormat="1" ht="15.75" customHeight="1">
      <c r="A9" s="21" t="s">
        <v>8</v>
      </c>
      <c r="B9" s="22" t="s">
        <v>377</v>
      </c>
      <c r="C9" s="23">
        <v>0</v>
      </c>
      <c r="D9" s="404"/>
      <c r="E9" s="404"/>
      <c r="F9" s="397"/>
      <c r="G9" s="390" t="s">
        <v>274</v>
      </c>
      <c r="H9" s="391"/>
      <c r="I9" s="391"/>
      <c r="J9" s="391"/>
      <c r="K9" s="391"/>
      <c r="L9" s="262" t="s">
        <v>222</v>
      </c>
      <c r="M9" s="394"/>
      <c r="N9" s="284" t="s">
        <v>274</v>
      </c>
      <c r="O9" s="388"/>
    </row>
    <row r="10" spans="1:15" s="24" customFormat="1" ht="15.75" customHeight="1">
      <c r="A10" s="21"/>
      <c r="B10" s="22"/>
      <c r="C10" s="23"/>
      <c r="D10" s="404"/>
      <c r="E10" s="404"/>
      <c r="F10" s="390" t="s">
        <v>221</v>
      </c>
      <c r="G10" s="391"/>
      <c r="H10" s="391"/>
      <c r="I10" s="391"/>
      <c r="J10" s="391"/>
      <c r="K10" s="391"/>
      <c r="L10" s="391"/>
      <c r="M10" s="394"/>
      <c r="N10" s="284" t="s">
        <v>221</v>
      </c>
      <c r="O10" s="388"/>
    </row>
    <row r="11" spans="1:15" s="24" customFormat="1" ht="292.89999999999998" customHeight="1">
      <c r="A11" s="21"/>
      <c r="B11" s="22"/>
      <c r="C11" s="23"/>
      <c r="D11" s="404"/>
      <c r="E11" s="404"/>
      <c r="F11" s="270" t="str">
        <f>Дод1!B89</f>
        <v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v>
      </c>
      <c r="G11" s="71" t="str">
        <f>Дод1!B91</f>
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</c>
      <c r="H11" s="71"/>
      <c r="I11" s="71" t="str">
        <f>Дод1!B92</f>
        <v xml:space="preserve">Субвенція з місцевого бюджету на здійснення переданих видатків у сфері освіти за рахунок коштів освітньої субвенції </v>
      </c>
      <c r="J11" s="71" t="s">
        <v>110</v>
      </c>
      <c r="K11" s="71" t="str">
        <f>Дод1!B93</f>
        <v>Субвенція з місцевого бюджету на здійснення переданих видатків у сфері охорони здоров`я за рахунок коштів медичної субвенції</v>
      </c>
      <c r="L11" s="271" t="str">
        <f>Дод1!B94</f>
        <v>Інші субвенції з місцевого бюджету</v>
      </c>
      <c r="M11" s="394"/>
      <c r="N11" s="125" t="s">
        <v>110</v>
      </c>
      <c r="O11" s="388"/>
    </row>
    <row r="12" spans="1:15" s="24" customFormat="1" ht="63">
      <c r="A12" s="21"/>
      <c r="B12" s="22"/>
      <c r="C12" s="23"/>
      <c r="D12" s="404"/>
      <c r="E12" s="404"/>
      <c r="F12" s="408" t="s">
        <v>275</v>
      </c>
      <c r="G12" s="409"/>
      <c r="H12" s="409"/>
      <c r="I12" s="409"/>
      <c r="J12" s="409"/>
      <c r="K12" s="409"/>
      <c r="L12" s="409"/>
      <c r="M12" s="394"/>
      <c r="N12" s="283" t="s">
        <v>276</v>
      </c>
      <c r="O12" s="388"/>
    </row>
    <row r="13" spans="1:15" s="24" customFormat="1" ht="36.75" customHeight="1">
      <c r="A13" s="21"/>
      <c r="B13" s="22"/>
      <c r="C13" s="23"/>
      <c r="D13" s="405"/>
      <c r="E13" s="405"/>
      <c r="F13" s="126">
        <f>Дод1!A89</f>
        <v>41040200</v>
      </c>
      <c r="G13" s="126">
        <f>Дод1!A91</f>
        <v>41051200</v>
      </c>
      <c r="H13" s="126"/>
      <c r="I13" s="126">
        <f>Дод1!A92</f>
        <v>41051000</v>
      </c>
      <c r="J13" s="126">
        <v>41053900</v>
      </c>
      <c r="K13" s="126">
        <f>Дод1!A93</f>
        <v>41051500</v>
      </c>
      <c r="L13" s="127">
        <f>Дод1!A94</f>
        <v>41053900</v>
      </c>
      <c r="M13" s="395"/>
      <c r="N13" s="288" t="s">
        <v>153</v>
      </c>
      <c r="O13" s="389"/>
    </row>
    <row r="14" spans="1:15" s="131" customFormat="1" ht="14.25">
      <c r="A14" s="128"/>
      <c r="B14" s="2"/>
      <c r="C14" s="19"/>
      <c r="D14" s="129">
        <v>1</v>
      </c>
      <c r="E14" s="129">
        <v>2</v>
      </c>
      <c r="F14" s="129">
        <v>3</v>
      </c>
      <c r="G14" s="129">
        <v>4</v>
      </c>
      <c r="H14" s="129">
        <v>5</v>
      </c>
      <c r="I14" s="129"/>
      <c r="J14" s="129"/>
      <c r="K14" s="129"/>
      <c r="L14" s="129">
        <v>7</v>
      </c>
      <c r="M14" s="129">
        <v>9</v>
      </c>
      <c r="N14" s="129">
        <v>10</v>
      </c>
      <c r="O14" s="130">
        <v>11</v>
      </c>
    </row>
    <row r="15" spans="1:15" ht="73.5" customHeight="1">
      <c r="A15" s="11" t="s">
        <v>5</v>
      </c>
      <c r="B15" s="2" t="s">
        <v>377</v>
      </c>
      <c r="C15" s="19">
        <v>0</v>
      </c>
      <c r="D15" s="72" t="s">
        <v>404</v>
      </c>
      <c r="E15" s="280" t="s">
        <v>203</v>
      </c>
      <c r="F15" s="266">
        <v>6333000</v>
      </c>
      <c r="G15" s="406">
        <v>879800</v>
      </c>
      <c r="H15" s="406"/>
      <c r="I15" s="265">
        <v>1236400</v>
      </c>
      <c r="J15" s="267"/>
      <c r="K15" s="267">
        <v>134500</v>
      </c>
      <c r="L15" s="265">
        <f>Дод1!E94</f>
        <v>124000</v>
      </c>
      <c r="M15" s="269">
        <f>F15+G15+I15+K15+L15+J15</f>
        <v>8707700</v>
      </c>
      <c r="N15" s="265"/>
      <c r="O15" s="293">
        <f>N15</f>
        <v>0</v>
      </c>
    </row>
    <row r="16" spans="1:15" ht="81.75" customHeight="1">
      <c r="A16" s="11"/>
      <c r="B16" s="2"/>
      <c r="C16" s="19"/>
      <c r="D16" s="72" t="s">
        <v>406</v>
      </c>
      <c r="E16" s="280" t="s">
        <v>407</v>
      </c>
      <c r="F16" s="266">
        <v>212500</v>
      </c>
      <c r="G16" s="265"/>
      <c r="H16" s="265"/>
      <c r="I16" s="265"/>
      <c r="J16" s="267">
        <v>492163</v>
      </c>
      <c r="K16" s="267">
        <v>1037700</v>
      </c>
      <c r="L16" s="265"/>
      <c r="M16" s="269">
        <f>F16+G16+I16+K16+L16+J16</f>
        <v>1742363</v>
      </c>
      <c r="N16" s="265"/>
      <c r="O16" s="293">
        <f>N16</f>
        <v>0</v>
      </c>
    </row>
    <row r="17" spans="1:27" ht="73.5" customHeight="1">
      <c r="A17" s="11"/>
      <c r="B17" s="2"/>
      <c r="C17" s="19"/>
      <c r="D17" s="72" t="s">
        <v>408</v>
      </c>
      <c r="E17" s="280" t="s">
        <v>210</v>
      </c>
      <c r="F17" s="266">
        <v>50000</v>
      </c>
      <c r="G17" s="265"/>
      <c r="H17" s="265"/>
      <c r="I17" s="265"/>
      <c r="J17" s="267"/>
      <c r="K17" s="267">
        <v>282400</v>
      </c>
      <c r="L17" s="265"/>
      <c r="M17" s="269">
        <f>F17+G17+I17+K17+L17+J17</f>
        <v>332400</v>
      </c>
      <c r="N17" s="265">
        <v>835000</v>
      </c>
      <c r="O17" s="290">
        <f>N17</f>
        <v>835000</v>
      </c>
    </row>
    <row r="18" spans="1:27" ht="39.75" customHeight="1">
      <c r="A18" s="12">
        <v>13</v>
      </c>
      <c r="B18" s="3" t="s">
        <v>377</v>
      </c>
      <c r="C18" s="19">
        <v>0</v>
      </c>
      <c r="D18" s="71"/>
      <c r="E18" s="71" t="s">
        <v>367</v>
      </c>
      <c r="F18" s="294">
        <f>F15+F16+F17</f>
        <v>6595500</v>
      </c>
      <c r="G18" s="407">
        <f>G15+G16+G17</f>
        <v>879800</v>
      </c>
      <c r="H18" s="407"/>
      <c r="I18" s="269">
        <f>I17+I16+I15</f>
        <v>1236400</v>
      </c>
      <c r="J18" s="269">
        <f>J17+J16+J15</f>
        <v>492163</v>
      </c>
      <c r="K18" s="269">
        <f>K17+K16+K15</f>
        <v>1454600</v>
      </c>
      <c r="L18" s="269">
        <f>L17+L16+L15</f>
        <v>124000</v>
      </c>
      <c r="M18" s="269">
        <f>F18+G18+I18+K18+L18+J18</f>
        <v>10782463</v>
      </c>
      <c r="N18" s="269">
        <f>N15+N16+N17</f>
        <v>835000</v>
      </c>
      <c r="O18" s="293">
        <f>N18</f>
        <v>835000</v>
      </c>
    </row>
    <row r="19" spans="1:27" s="13" customFormat="1" ht="31.5" customHeight="1">
      <c r="A19" s="6"/>
      <c r="B19" s="8"/>
      <c r="C19" s="8"/>
      <c r="D19" s="400" t="s">
        <v>348</v>
      </c>
      <c r="E19" s="401"/>
      <c r="F19" s="64"/>
      <c r="G19" s="64"/>
      <c r="H19" s="64"/>
      <c r="I19" s="64"/>
      <c r="J19" s="64"/>
      <c r="K19" s="64"/>
      <c r="L19" s="334" t="s">
        <v>426</v>
      </c>
      <c r="M19" s="10"/>
      <c r="N19" s="10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.75">
      <c r="A20" s="9"/>
      <c r="B20" s="14"/>
      <c r="C20" s="14"/>
      <c r="M20" s="30"/>
      <c r="N20" s="30"/>
    </row>
    <row r="21" spans="1:27" s="15" customFormat="1">
      <c r="A21" s="16"/>
      <c r="B21" s="17"/>
      <c r="C21" s="17"/>
      <c r="D21" s="7"/>
      <c r="E21" s="7"/>
      <c r="F21" s="7"/>
      <c r="G21" s="7"/>
      <c r="H21" s="7"/>
      <c r="I21" s="7"/>
      <c r="J21" s="7"/>
      <c r="K21" s="7"/>
      <c r="L21" s="10"/>
      <c r="M21" s="10"/>
      <c r="N21" s="10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15" customFormat="1">
      <c r="A22" s="16"/>
      <c r="B22" s="17"/>
      <c r="C22" s="17"/>
      <c r="D22" s="7"/>
      <c r="E22" s="7"/>
      <c r="F22" s="7"/>
      <c r="G22" s="7"/>
      <c r="H22" s="7"/>
      <c r="I22" s="7"/>
      <c r="J22" s="7"/>
      <c r="K22" s="7"/>
      <c r="L22" s="10"/>
      <c r="M22" s="10"/>
      <c r="N22" s="10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15" customFormat="1">
      <c r="A23" s="16"/>
      <c r="B23" s="17"/>
      <c r="C23" s="17"/>
      <c r="D23" s="7"/>
      <c r="E23" s="7"/>
      <c r="F23" s="7"/>
      <c r="G23" s="7"/>
      <c r="H23" s="7"/>
      <c r="I23" s="7"/>
      <c r="J23" s="7"/>
      <c r="K23" s="7"/>
      <c r="L23" s="10"/>
      <c r="M23" s="10"/>
      <c r="N23" s="10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15" customFormat="1">
      <c r="A24" s="16"/>
      <c r="B24" s="17"/>
      <c r="C24" s="17"/>
      <c r="D24" s="7"/>
      <c r="E24" s="7"/>
      <c r="F24" s="7"/>
      <c r="G24" s="7"/>
      <c r="H24" s="7"/>
      <c r="I24" s="7"/>
      <c r="J24" s="7"/>
      <c r="K24" s="7"/>
      <c r="L24" s="10"/>
      <c r="M24" s="10"/>
      <c r="N24" s="10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>
      <c r="A25" s="9"/>
      <c r="B25" s="14"/>
      <c r="C25" s="14"/>
    </row>
    <row r="26" spans="1:27">
      <c r="A26" s="9"/>
      <c r="B26" s="14"/>
      <c r="C26" s="14"/>
    </row>
    <row r="27" spans="1:27">
      <c r="A27" s="9"/>
      <c r="B27" s="14"/>
      <c r="C27" s="14"/>
    </row>
    <row r="28" spans="1:27">
      <c r="A28" s="9"/>
      <c r="B28" s="14"/>
      <c r="C28" s="14"/>
    </row>
    <row r="29" spans="1:27">
      <c r="A29" s="9"/>
      <c r="B29" s="14"/>
      <c r="C29" s="14"/>
    </row>
    <row r="30" spans="1:27">
      <c r="A30" s="9"/>
      <c r="B30" s="14"/>
      <c r="C30" s="14"/>
    </row>
    <row r="31" spans="1:27">
      <c r="A31" s="9"/>
      <c r="B31" s="14"/>
      <c r="C31" s="14"/>
    </row>
    <row r="32" spans="1:27">
      <c r="A32" s="9"/>
      <c r="B32" s="14"/>
      <c r="C32" s="14"/>
    </row>
    <row r="33" spans="1:3">
      <c r="A33" s="9"/>
      <c r="B33" s="14"/>
      <c r="C33" s="14"/>
    </row>
    <row r="34" spans="1:3">
      <c r="A34" s="9"/>
      <c r="B34" s="14"/>
      <c r="C34" s="14"/>
    </row>
    <row r="35" spans="1:3">
      <c r="A35" s="9"/>
      <c r="B35" s="14"/>
      <c r="C35" s="14"/>
    </row>
    <row r="36" spans="1:3">
      <c r="A36" s="9"/>
      <c r="B36" s="14"/>
      <c r="C36" s="14"/>
    </row>
    <row r="37" spans="1:3">
      <c r="A37" s="9"/>
      <c r="B37" s="14"/>
      <c r="C37" s="14"/>
    </row>
    <row r="38" spans="1:3">
      <c r="A38" s="9"/>
      <c r="B38" s="14"/>
      <c r="C38" s="14"/>
    </row>
    <row r="39" spans="1:3">
      <c r="A39" s="9"/>
      <c r="B39" s="14"/>
      <c r="C39" s="14"/>
    </row>
    <row r="40" spans="1:3">
      <c r="A40" s="9"/>
      <c r="B40" s="14"/>
      <c r="C40" s="14"/>
    </row>
    <row r="41" spans="1:3">
      <c r="A41" s="9"/>
      <c r="B41" s="14"/>
      <c r="C41" s="14"/>
    </row>
    <row r="42" spans="1:3">
      <c r="A42" s="9"/>
      <c r="B42" s="14"/>
      <c r="C42" s="14"/>
    </row>
    <row r="43" spans="1:3">
      <c r="A43" s="9"/>
      <c r="B43" s="14"/>
      <c r="C43" s="14"/>
    </row>
    <row r="44" spans="1:3">
      <c r="A44" s="9"/>
      <c r="B44" s="14"/>
      <c r="C44" s="14"/>
    </row>
    <row r="45" spans="1:3">
      <c r="A45" s="9"/>
      <c r="B45" s="14"/>
      <c r="C45" s="14"/>
    </row>
    <row r="46" spans="1:3">
      <c r="A46" s="9"/>
      <c r="B46" s="14"/>
      <c r="C46" s="14"/>
    </row>
    <row r="47" spans="1:3">
      <c r="A47" s="9"/>
      <c r="B47" s="14"/>
      <c r="C47" s="14"/>
    </row>
    <row r="48" spans="1:3" ht="44.25" customHeight="1">
      <c r="A48" s="9"/>
    </row>
    <row r="49" spans="1:3">
      <c r="A49" s="9"/>
    </row>
    <row r="50" spans="1:3">
      <c r="A50" s="9"/>
    </row>
    <row r="51" spans="1:3" ht="16.5" thickBot="1">
      <c r="C51" s="18"/>
    </row>
    <row r="61" spans="1:3" ht="45.75" customHeight="1"/>
  </sheetData>
  <mergeCells count="18">
    <mergeCell ref="D19:E19"/>
    <mergeCell ref="D4:L4"/>
    <mergeCell ref="D7:D13"/>
    <mergeCell ref="E7:E13"/>
    <mergeCell ref="G15:H15"/>
    <mergeCell ref="G18:H18"/>
    <mergeCell ref="F10:L10"/>
    <mergeCell ref="F12:L12"/>
    <mergeCell ref="D6:E6"/>
    <mergeCell ref="D5:E5"/>
    <mergeCell ref="O8:O13"/>
    <mergeCell ref="M2:N2"/>
    <mergeCell ref="M3:N3"/>
    <mergeCell ref="F7:M7"/>
    <mergeCell ref="M8:M13"/>
    <mergeCell ref="F8:F9"/>
    <mergeCell ref="G8:L8"/>
    <mergeCell ref="G9:K9"/>
  </mergeCells>
  <phoneticPr fontId="33" type="noConversion"/>
  <printOptions horizontalCentered="1"/>
  <pageMargins left="0.19685039370078741" right="0" top="0.59055118110236227" bottom="0.39370078740157483" header="0.31496062992125984" footer="0.31496062992125984"/>
  <pageSetup paperSize="9" scale="54" fitToHeight="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AP41"/>
  <sheetViews>
    <sheetView topLeftCell="A10" zoomScale="75" workbookViewId="0">
      <selection activeCell="D15" sqref="D15:E15"/>
    </sheetView>
  </sheetViews>
  <sheetFormatPr defaultColWidth="10.6640625" defaultRowHeight="18.75"/>
  <cols>
    <col min="1" max="1" width="28.83203125" style="223" customWidth="1"/>
    <col min="2" max="2" width="49.5" style="223" customWidth="1"/>
    <col min="3" max="3" width="24.1640625" style="223" customWidth="1"/>
    <col min="4" max="4" width="21.6640625" style="223" customWidth="1"/>
    <col min="5" max="5" width="22.6640625" style="223" customWidth="1"/>
    <col min="6" max="6" width="19.6640625" style="232" hidden="1" customWidth="1"/>
    <col min="7" max="7" width="16" style="232" hidden="1" customWidth="1"/>
    <col min="8" max="8" width="20" style="223" customWidth="1"/>
    <col min="9" max="16384" width="10.6640625" style="223"/>
  </cols>
  <sheetData>
    <row r="1" spans="1:42" s="219" customFormat="1" ht="20.25" customHeight="1">
      <c r="A1" s="218"/>
      <c r="B1" s="218"/>
      <c r="C1" s="218"/>
      <c r="D1" s="249" t="s">
        <v>215</v>
      </c>
      <c r="E1" s="10"/>
      <c r="F1" s="10"/>
      <c r="G1" s="220"/>
      <c r="H1" s="221">
        <v>1</v>
      </c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</row>
    <row r="2" spans="1:42" s="219" customFormat="1">
      <c r="A2" s="222"/>
      <c r="B2" s="222"/>
      <c r="C2" s="248"/>
      <c r="D2" s="355" t="s">
        <v>285</v>
      </c>
      <c r="E2" s="355"/>
      <c r="F2" s="355"/>
      <c r="G2" s="220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</row>
    <row r="3" spans="1:42" s="219" customFormat="1" ht="56.45" customHeight="1">
      <c r="A3" s="222"/>
      <c r="B3" s="222"/>
      <c r="C3" s="222"/>
      <c r="D3" s="354" t="s">
        <v>194</v>
      </c>
      <c r="E3" s="354"/>
      <c r="F3" s="354"/>
      <c r="G3" s="220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</row>
    <row r="4" spans="1:42" s="219" customFormat="1">
      <c r="A4" s="222"/>
      <c r="B4" s="222"/>
      <c r="C4" s="222"/>
      <c r="D4" s="113"/>
      <c r="E4" s="113"/>
      <c r="F4" s="113"/>
      <c r="G4" s="220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</row>
    <row r="5" spans="1:42" s="219" customFormat="1" ht="20.25">
      <c r="A5" s="416" t="s">
        <v>220</v>
      </c>
      <c r="B5" s="416"/>
      <c r="C5" s="416"/>
      <c r="D5" s="416"/>
      <c r="E5" s="416"/>
      <c r="F5" s="416"/>
      <c r="G5" s="225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</row>
    <row r="6" spans="1:42" s="219" customFormat="1" ht="20.25">
      <c r="A6" s="224"/>
      <c r="B6" s="224"/>
      <c r="C6" s="224"/>
      <c r="D6" s="224"/>
      <c r="E6" s="224"/>
      <c r="F6" s="224"/>
      <c r="G6" s="225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</row>
    <row r="7" spans="1:42" s="219" customFormat="1" ht="20.25">
      <c r="A7" s="252" t="str">
        <f>Дод1!A7</f>
        <v>06513000000</v>
      </c>
      <c r="B7" s="250"/>
      <c r="C7" s="224"/>
      <c r="D7" s="224"/>
      <c r="E7" s="224"/>
      <c r="F7" s="224"/>
      <c r="G7" s="225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</row>
    <row r="8" spans="1:42" ht="26.25" customHeight="1">
      <c r="A8" s="251" t="s">
        <v>267</v>
      </c>
      <c r="B8" s="192"/>
      <c r="C8" s="226"/>
      <c r="D8" s="226"/>
      <c r="E8" s="227" t="s">
        <v>33</v>
      </c>
      <c r="F8" s="228"/>
      <c r="G8" s="229"/>
    </row>
    <row r="9" spans="1:42" ht="79.150000000000006" customHeight="1">
      <c r="A9" s="282" t="s">
        <v>212</v>
      </c>
      <c r="B9" s="282" t="s">
        <v>197</v>
      </c>
      <c r="C9" s="282" t="s">
        <v>381</v>
      </c>
      <c r="D9" s="282" t="s">
        <v>198</v>
      </c>
      <c r="E9" s="282" t="s">
        <v>34</v>
      </c>
      <c r="F9" s="228"/>
      <c r="G9" s="229"/>
    </row>
    <row r="10" spans="1:42" s="232" customFormat="1" ht="180" customHeight="1">
      <c r="A10" s="417" t="s">
        <v>210</v>
      </c>
      <c r="B10" s="281" t="s">
        <v>213</v>
      </c>
      <c r="C10" s="272">
        <f>D10+E10</f>
        <v>535000</v>
      </c>
      <c r="D10" s="272">
        <v>535000</v>
      </c>
      <c r="E10" s="253"/>
      <c r="F10" s="230"/>
      <c r="G10" s="230"/>
      <c r="H10" s="231"/>
    </row>
    <row r="11" spans="1:42" s="232" customFormat="1" ht="94.9" customHeight="1">
      <c r="A11" s="418"/>
      <c r="B11" s="79" t="s">
        <v>214</v>
      </c>
      <c r="C11" s="272">
        <f>D11+E11</f>
        <v>300000</v>
      </c>
      <c r="D11" s="272">
        <v>300000</v>
      </c>
      <c r="E11" s="253"/>
      <c r="F11" s="230"/>
      <c r="G11" s="230"/>
      <c r="H11" s="231"/>
    </row>
    <row r="12" spans="1:42" s="232" customFormat="1" ht="44.45" customHeight="1">
      <c r="A12" s="419"/>
      <c r="B12" s="65" t="s">
        <v>381</v>
      </c>
      <c r="C12" s="318">
        <f>D12+E12</f>
        <v>835000</v>
      </c>
      <c r="D12" s="318">
        <f>D10+D11</f>
        <v>835000</v>
      </c>
      <c r="E12" s="318">
        <f>E10+E11</f>
        <v>0</v>
      </c>
      <c r="F12" s="230"/>
      <c r="G12" s="230"/>
      <c r="H12" s="231"/>
    </row>
    <row r="13" spans="1:42" s="232" customFormat="1" ht="50.25" customHeight="1">
      <c r="A13" s="413" t="s">
        <v>211</v>
      </c>
      <c r="B13" s="413"/>
      <c r="C13" s="318">
        <f>C12</f>
        <v>835000</v>
      </c>
      <c r="D13" s="318">
        <f>D12</f>
        <v>835000</v>
      </c>
      <c r="E13" s="318">
        <f>E12</f>
        <v>0</v>
      </c>
      <c r="F13" s="230"/>
      <c r="G13" s="230"/>
      <c r="H13" s="231"/>
    </row>
    <row r="14" spans="1:42" s="232" customFormat="1">
      <c r="A14" s="223"/>
      <c r="B14" s="223"/>
      <c r="C14" s="233"/>
      <c r="D14" s="233"/>
      <c r="E14" s="233"/>
      <c r="F14" s="230"/>
      <c r="G14" s="230"/>
      <c r="H14" s="231"/>
    </row>
    <row r="15" spans="1:42" s="232" customFormat="1">
      <c r="A15" s="414" t="s">
        <v>348</v>
      </c>
      <c r="B15" s="414"/>
      <c r="C15" s="234"/>
      <c r="D15" s="415" t="s">
        <v>426</v>
      </c>
      <c r="E15" s="415"/>
      <c r="F15" s="230"/>
      <c r="G15" s="230"/>
      <c r="H15" s="231"/>
    </row>
    <row r="16" spans="1:42" s="232" customFormat="1">
      <c r="A16" s="223"/>
      <c r="B16" s="223"/>
      <c r="C16" s="233"/>
      <c r="D16" s="233"/>
      <c r="E16" s="233"/>
      <c r="F16" s="230"/>
      <c r="G16" s="230"/>
      <c r="H16" s="231"/>
    </row>
    <row r="17" spans="1:12" s="232" customFormat="1">
      <c r="A17" s="223"/>
      <c r="B17" s="223"/>
      <c r="C17" s="233"/>
      <c r="D17" s="233"/>
      <c r="E17" s="233"/>
      <c r="F17" s="230"/>
      <c r="G17" s="230"/>
      <c r="H17" s="231"/>
    </row>
    <row r="18" spans="1:12" s="232" customFormat="1">
      <c r="A18" s="223"/>
      <c r="B18" s="223"/>
      <c r="C18" s="233"/>
      <c r="D18" s="233"/>
      <c r="E18" s="233"/>
      <c r="F18" s="230"/>
      <c r="G18" s="230"/>
      <c r="H18" s="231"/>
    </row>
    <row r="19" spans="1:12" s="232" customFormat="1" ht="31.5" customHeight="1">
      <c r="A19" s="223"/>
      <c r="B19" s="223"/>
      <c r="C19" s="233"/>
      <c r="D19" s="233"/>
      <c r="E19" s="233"/>
      <c r="F19" s="230"/>
      <c r="G19" s="230"/>
      <c r="H19" s="231"/>
    </row>
    <row r="20" spans="1:12">
      <c r="A20" s="235"/>
      <c r="B20" s="235"/>
      <c r="C20" s="236"/>
      <c r="D20" s="236"/>
      <c r="E20" s="236"/>
      <c r="F20" s="230"/>
      <c r="G20" s="230"/>
      <c r="H20" s="231"/>
    </row>
    <row r="21" spans="1:12">
      <c r="A21" s="232"/>
      <c r="B21" s="232"/>
      <c r="C21" s="237"/>
      <c r="D21" s="237"/>
      <c r="E21" s="237"/>
      <c r="H21" s="238"/>
    </row>
    <row r="22" spans="1:12" ht="56.25" customHeight="1">
      <c r="A22" s="232"/>
      <c r="B22" s="232"/>
      <c r="C22" s="237"/>
      <c r="D22" s="237"/>
      <c r="E22" s="237"/>
      <c r="G22" s="239"/>
      <c r="H22" s="239"/>
      <c r="I22" s="239"/>
      <c r="J22" s="240"/>
      <c r="K22" s="239"/>
      <c r="L22" s="241"/>
    </row>
    <row r="23" spans="1:12">
      <c r="A23" s="232"/>
      <c r="B23" s="232"/>
      <c r="C23" s="237"/>
      <c r="D23" s="237"/>
      <c r="E23" s="237"/>
      <c r="H23" s="238"/>
    </row>
    <row r="24" spans="1:12">
      <c r="A24" s="232"/>
      <c r="B24" s="232"/>
      <c r="C24" s="237"/>
      <c r="D24" s="237"/>
      <c r="E24" s="237"/>
      <c r="H24" s="238"/>
    </row>
    <row r="25" spans="1:12">
      <c r="A25" s="232"/>
      <c r="B25" s="232"/>
      <c r="C25" s="237"/>
      <c r="D25" s="237"/>
      <c r="E25" s="237"/>
      <c r="H25" s="238"/>
    </row>
    <row r="26" spans="1:12">
      <c r="A26" s="232"/>
      <c r="B26" s="232"/>
      <c r="C26" s="237"/>
      <c r="D26" s="237"/>
      <c r="E26" s="237"/>
      <c r="H26" s="238"/>
    </row>
    <row r="27" spans="1:12" s="235" customFormat="1">
      <c r="A27" s="232"/>
      <c r="B27" s="232"/>
      <c r="C27" s="237"/>
      <c r="D27" s="237"/>
      <c r="E27" s="237"/>
    </row>
    <row r="28" spans="1:12" s="232" customFormat="1">
      <c r="C28" s="237"/>
      <c r="D28" s="237"/>
      <c r="E28" s="237"/>
    </row>
    <row r="29" spans="1:12" s="232" customFormat="1">
      <c r="C29" s="237"/>
      <c r="D29" s="237"/>
      <c r="E29" s="237"/>
    </row>
    <row r="30" spans="1:12" s="232" customFormat="1">
      <c r="C30" s="237"/>
      <c r="D30" s="237"/>
      <c r="E30" s="237"/>
    </row>
    <row r="31" spans="1:12" s="232" customFormat="1">
      <c r="C31" s="237"/>
      <c r="D31" s="237"/>
      <c r="E31" s="237"/>
    </row>
    <row r="32" spans="1:12" s="232" customFormat="1">
      <c r="C32" s="237"/>
      <c r="D32" s="237"/>
      <c r="E32" s="237"/>
    </row>
    <row r="33" spans="1:7" s="232" customFormat="1">
      <c r="C33" s="237"/>
      <c r="D33" s="237"/>
      <c r="E33" s="237"/>
    </row>
    <row r="34" spans="1:7" s="232" customFormat="1">
      <c r="A34" s="242"/>
      <c r="B34" s="242"/>
      <c r="C34" s="243"/>
      <c r="D34" s="243"/>
      <c r="E34" s="243"/>
    </row>
    <row r="35" spans="1:7" s="232" customFormat="1">
      <c r="A35" s="223"/>
      <c r="B35" s="223"/>
      <c r="C35" s="243"/>
      <c r="D35" s="243"/>
      <c r="E35" s="243"/>
    </row>
    <row r="36" spans="1:7" s="232" customFormat="1">
      <c r="A36" s="223"/>
      <c r="B36" s="223"/>
      <c r="C36" s="223"/>
      <c r="D36" s="223"/>
      <c r="E36" s="223"/>
    </row>
    <row r="37" spans="1:7" s="232" customFormat="1">
      <c r="A37" s="223"/>
      <c r="B37" s="223"/>
      <c r="C37" s="223"/>
      <c r="D37" s="223"/>
      <c r="E37" s="223"/>
    </row>
    <row r="38" spans="1:7" s="232" customFormat="1">
      <c r="A38" s="223"/>
      <c r="B38" s="223"/>
      <c r="C38" s="223"/>
      <c r="D38" s="223"/>
      <c r="E38" s="223"/>
    </row>
    <row r="39" spans="1:7" s="232" customFormat="1">
      <c r="A39" s="223"/>
      <c r="B39" s="223"/>
      <c r="C39" s="223"/>
      <c r="D39" s="223"/>
      <c r="E39" s="223"/>
    </row>
    <row r="40" spans="1:7" s="232" customFormat="1">
      <c r="A40" s="223"/>
      <c r="B40" s="223"/>
      <c r="C40" s="223"/>
      <c r="D40" s="223"/>
      <c r="E40" s="223"/>
    </row>
    <row r="41" spans="1:7" s="242" customFormat="1">
      <c r="A41" s="223"/>
      <c r="B41" s="223"/>
      <c r="C41" s="223"/>
      <c r="D41" s="223"/>
      <c r="E41" s="223"/>
      <c r="F41" s="232"/>
      <c r="G41" s="232"/>
    </row>
  </sheetData>
  <mergeCells count="7">
    <mergeCell ref="A13:B13"/>
    <mergeCell ref="A15:B15"/>
    <mergeCell ref="D15:E15"/>
    <mergeCell ref="D2:F2"/>
    <mergeCell ref="D3:F3"/>
    <mergeCell ref="A5:F5"/>
    <mergeCell ref="A10:A12"/>
  </mergeCells>
  <phoneticPr fontId="55" type="noConversion"/>
  <pageMargins left="0.74803149606299213" right="0.74803149606299213" top="0.98425196850393704" bottom="0.98425196850393704" header="0.51181102362204722" footer="0.51181102362204722"/>
  <pageSetup paperSize="9" scale="57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J26"/>
  <sheetViews>
    <sheetView topLeftCell="A22" zoomScale="75" workbookViewId="0">
      <selection activeCell="I25" sqref="I25"/>
    </sheetView>
  </sheetViews>
  <sheetFormatPr defaultRowHeight="12.75"/>
  <cols>
    <col min="1" max="1" width="15" customWidth="1"/>
    <col min="2" max="2" width="14.1640625" customWidth="1"/>
    <col min="3" max="3" width="12.1640625" customWidth="1"/>
    <col min="4" max="4" width="33.5" customWidth="1"/>
    <col min="5" max="5" width="41.83203125" customWidth="1"/>
    <col min="6" max="6" width="21.83203125" customWidth="1"/>
    <col min="7" max="7" width="17" customWidth="1"/>
    <col min="8" max="8" width="14.83203125" customWidth="1"/>
    <col min="9" max="9" width="22.1640625" customWidth="1"/>
    <col min="10" max="10" width="17.83203125" customWidth="1"/>
  </cols>
  <sheetData>
    <row r="1" spans="1:10" ht="12.75" customHeight="1">
      <c r="G1" s="133" t="s">
        <v>217</v>
      </c>
      <c r="H1" s="133"/>
      <c r="I1" s="133"/>
      <c r="J1" s="133"/>
    </row>
    <row r="2" spans="1:10" ht="66.75" customHeight="1">
      <c r="G2" s="355" t="s">
        <v>285</v>
      </c>
      <c r="H2" s="355"/>
      <c r="I2" s="355"/>
      <c r="J2" s="134"/>
    </row>
    <row r="3" spans="1:10" ht="53.45" customHeight="1">
      <c r="G3" s="354" t="s">
        <v>194</v>
      </c>
      <c r="H3" s="354"/>
      <c r="I3" s="354"/>
      <c r="J3" s="134"/>
    </row>
    <row r="4" spans="1:10" ht="13.5" customHeight="1">
      <c r="G4" s="113"/>
      <c r="H4" s="113"/>
      <c r="I4" s="113"/>
      <c r="J4" s="134"/>
    </row>
    <row r="5" spans="1:10" ht="52.5" customHeight="1">
      <c r="A5" s="428" t="s">
        <v>277</v>
      </c>
      <c r="B5" s="428"/>
      <c r="C5" s="428"/>
      <c r="D5" s="428"/>
      <c r="E5" s="428"/>
      <c r="F5" s="428"/>
      <c r="G5" s="428"/>
      <c r="H5" s="428"/>
      <c r="I5" s="428"/>
      <c r="J5" s="428"/>
    </row>
    <row r="6" spans="1:10" ht="66.599999999999994" customHeight="1" thickBot="1">
      <c r="A6" s="426" t="str">
        <f>Дод1!A7</f>
        <v>06513000000</v>
      </c>
      <c r="B6" s="427"/>
      <c r="C6" s="427"/>
      <c r="D6" s="117"/>
      <c r="E6" s="117"/>
      <c r="F6" s="302"/>
      <c r="G6" s="117"/>
      <c r="H6" s="117"/>
      <c r="I6" s="117"/>
      <c r="J6" s="117"/>
    </row>
    <row r="7" spans="1:10" ht="27.75" customHeight="1">
      <c r="A7" s="184" t="s">
        <v>278</v>
      </c>
      <c r="B7" s="184"/>
      <c r="C7" s="184"/>
      <c r="D7" s="66"/>
      <c r="E7" s="66"/>
      <c r="F7" s="66"/>
      <c r="G7" s="66"/>
      <c r="H7" s="66"/>
      <c r="I7" s="66"/>
      <c r="J7" s="67" t="s">
        <v>36</v>
      </c>
    </row>
    <row r="8" spans="1:10" ht="12.75" customHeight="1">
      <c r="A8" s="420" t="s">
        <v>269</v>
      </c>
      <c r="B8" s="420" t="s">
        <v>270</v>
      </c>
      <c r="C8" s="420" t="s">
        <v>335</v>
      </c>
      <c r="D8" s="422" t="s">
        <v>271</v>
      </c>
      <c r="E8" s="424" t="s">
        <v>279</v>
      </c>
      <c r="F8" s="424" t="s">
        <v>280</v>
      </c>
      <c r="G8" s="424" t="s">
        <v>281</v>
      </c>
      <c r="H8" s="424" t="s">
        <v>282</v>
      </c>
      <c r="I8" s="424" t="s">
        <v>283</v>
      </c>
      <c r="J8" s="424" t="s">
        <v>284</v>
      </c>
    </row>
    <row r="9" spans="1:10" ht="153" customHeight="1">
      <c r="A9" s="421"/>
      <c r="B9" s="421"/>
      <c r="C9" s="421"/>
      <c r="D9" s="423"/>
      <c r="E9" s="425"/>
      <c r="F9" s="425"/>
      <c r="G9" s="425"/>
      <c r="H9" s="425"/>
      <c r="I9" s="425"/>
      <c r="J9" s="425"/>
    </row>
    <row r="10" spans="1:10" ht="16.5" customHeight="1">
      <c r="A10" s="94" t="s">
        <v>338</v>
      </c>
      <c r="B10" s="94" t="s">
        <v>339</v>
      </c>
      <c r="C10" s="94" t="s">
        <v>340</v>
      </c>
      <c r="D10" s="76">
        <v>4</v>
      </c>
      <c r="E10" s="99">
        <v>5</v>
      </c>
      <c r="F10" s="99">
        <v>6</v>
      </c>
      <c r="G10" s="99">
        <v>7</v>
      </c>
      <c r="H10" s="99">
        <v>8</v>
      </c>
      <c r="I10" s="99">
        <v>9</v>
      </c>
      <c r="J10" s="99">
        <v>10</v>
      </c>
    </row>
    <row r="11" spans="1:10" ht="45.6" customHeight="1">
      <c r="A11" s="69" t="s">
        <v>9</v>
      </c>
      <c r="B11" s="69"/>
      <c r="C11" s="69"/>
      <c r="D11" s="77" t="s">
        <v>86</v>
      </c>
      <c r="E11" s="78"/>
      <c r="F11" s="299"/>
      <c r="G11" s="296">
        <v>20528703</v>
      </c>
      <c r="H11" s="312"/>
      <c r="I11" s="296">
        <v>10560000</v>
      </c>
      <c r="J11" s="296"/>
    </row>
    <row r="12" spans="1:10" ht="47.45" customHeight="1">
      <c r="A12" s="69" t="s">
        <v>1</v>
      </c>
      <c r="B12" s="69"/>
      <c r="C12" s="69"/>
      <c r="D12" s="77" t="s">
        <v>423</v>
      </c>
      <c r="E12" s="78"/>
      <c r="F12" s="299"/>
      <c r="G12" s="296">
        <v>20528703</v>
      </c>
      <c r="H12" s="312"/>
      <c r="I12" s="296">
        <v>10560000</v>
      </c>
      <c r="J12" s="296"/>
    </row>
    <row r="13" spans="1:10" ht="125.45" customHeight="1">
      <c r="A13" s="316">
        <v>111010</v>
      </c>
      <c r="B13" s="316">
        <v>1010</v>
      </c>
      <c r="C13" s="317">
        <v>910</v>
      </c>
      <c r="D13" s="317" t="s">
        <v>111</v>
      </c>
      <c r="E13" s="78" t="s">
        <v>410</v>
      </c>
      <c r="F13" s="310" t="s">
        <v>420</v>
      </c>
      <c r="G13" s="308">
        <v>463033</v>
      </c>
      <c r="H13" s="313">
        <v>0</v>
      </c>
      <c r="I13" s="308">
        <v>200000</v>
      </c>
      <c r="J13" s="313">
        <v>100</v>
      </c>
    </row>
    <row r="14" spans="1:10" ht="88.9" customHeight="1">
      <c r="A14" s="316">
        <v>116030</v>
      </c>
      <c r="B14" s="316">
        <v>6030</v>
      </c>
      <c r="C14" s="317">
        <v>620</v>
      </c>
      <c r="D14" s="317" t="s">
        <v>139</v>
      </c>
      <c r="E14" s="78" t="s">
        <v>411</v>
      </c>
      <c r="F14" s="310" t="s">
        <v>420</v>
      </c>
      <c r="G14" s="308">
        <v>299868</v>
      </c>
      <c r="H14" s="313">
        <v>0</v>
      </c>
      <c r="I14" s="308">
        <v>50000</v>
      </c>
      <c r="J14" s="313">
        <v>100</v>
      </c>
    </row>
    <row r="15" spans="1:10" ht="79.150000000000006" customHeight="1">
      <c r="A15" s="304"/>
      <c r="B15" s="304"/>
      <c r="C15" s="305"/>
      <c r="D15" s="306"/>
      <c r="E15" s="78" t="s">
        <v>412</v>
      </c>
      <c r="F15" s="310" t="s">
        <v>421</v>
      </c>
      <c r="G15" s="308">
        <v>262511</v>
      </c>
      <c r="H15" s="313">
        <v>0</v>
      </c>
      <c r="I15" s="308">
        <v>50000</v>
      </c>
      <c r="J15" s="313">
        <v>19.100000000000001</v>
      </c>
    </row>
    <row r="16" spans="1:10" ht="97.15" customHeight="1">
      <c r="A16" s="304"/>
      <c r="B16" s="304"/>
      <c r="C16" s="305"/>
      <c r="D16" s="306"/>
      <c r="E16" s="78" t="s">
        <v>413</v>
      </c>
      <c r="F16" s="310" t="s">
        <v>421</v>
      </c>
      <c r="G16" s="308">
        <v>277742</v>
      </c>
      <c r="H16" s="313">
        <v>0</v>
      </c>
      <c r="I16" s="308">
        <v>50000</v>
      </c>
      <c r="J16" s="313">
        <v>18</v>
      </c>
    </row>
    <row r="17" spans="1:10" ht="96.6" customHeight="1">
      <c r="A17" s="304"/>
      <c r="B17" s="304"/>
      <c r="C17" s="305"/>
      <c r="D17" s="306"/>
      <c r="E17" s="78" t="s">
        <v>414</v>
      </c>
      <c r="F17" s="310" t="s">
        <v>422</v>
      </c>
      <c r="G17" s="308">
        <v>280000</v>
      </c>
      <c r="H17" s="313">
        <v>0</v>
      </c>
      <c r="I17" s="308">
        <v>50000</v>
      </c>
      <c r="J17" s="313">
        <v>17.8</v>
      </c>
    </row>
    <row r="18" spans="1:10" ht="183" customHeight="1">
      <c r="A18" s="316">
        <v>117461</v>
      </c>
      <c r="B18" s="316">
        <v>7461</v>
      </c>
      <c r="C18" s="317">
        <v>456</v>
      </c>
      <c r="D18" s="317" t="s">
        <v>148</v>
      </c>
      <c r="E18" s="78" t="s">
        <v>415</v>
      </c>
      <c r="F18" s="310" t="s">
        <v>422</v>
      </c>
      <c r="G18" s="308">
        <v>1497298</v>
      </c>
      <c r="H18" s="313">
        <v>0</v>
      </c>
      <c r="I18" s="308">
        <v>100000</v>
      </c>
      <c r="J18" s="313">
        <v>6.7</v>
      </c>
    </row>
    <row r="19" spans="1:10" ht="120.6" customHeight="1">
      <c r="A19" s="80"/>
      <c r="B19" s="80"/>
      <c r="C19" s="81"/>
      <c r="D19" s="81"/>
      <c r="E19" s="78" t="s">
        <v>416</v>
      </c>
      <c r="F19" s="310" t="s">
        <v>422</v>
      </c>
      <c r="G19" s="308">
        <v>1346753</v>
      </c>
      <c r="H19" s="313">
        <v>0</v>
      </c>
      <c r="I19" s="308">
        <v>80000</v>
      </c>
      <c r="J19" s="313">
        <v>5.9</v>
      </c>
    </row>
    <row r="20" spans="1:10" ht="79.900000000000006" customHeight="1">
      <c r="A20" s="80"/>
      <c r="B20" s="80"/>
      <c r="C20" s="81"/>
      <c r="D20" s="81"/>
      <c r="E20" s="78" t="s">
        <v>417</v>
      </c>
      <c r="F20" s="310" t="s">
        <v>420</v>
      </c>
      <c r="G20" s="308">
        <v>1494984</v>
      </c>
      <c r="H20" s="313">
        <v>0</v>
      </c>
      <c r="I20" s="308">
        <v>100000</v>
      </c>
      <c r="J20" s="313">
        <v>6.7</v>
      </c>
    </row>
    <row r="21" spans="1:10" ht="116.45" customHeight="1">
      <c r="A21" s="304"/>
      <c r="B21" s="304"/>
      <c r="C21" s="307"/>
      <c r="D21" s="305"/>
      <c r="E21" s="303" t="s">
        <v>418</v>
      </c>
      <c r="F21" s="311" t="s">
        <v>421</v>
      </c>
      <c r="G21" s="309">
        <v>906514</v>
      </c>
      <c r="H21" s="314">
        <v>0</v>
      </c>
      <c r="I21" s="309">
        <v>100000</v>
      </c>
      <c r="J21" s="314">
        <v>11</v>
      </c>
    </row>
    <row r="22" spans="1:10" ht="113.45" customHeight="1">
      <c r="A22" s="60">
        <v>117640</v>
      </c>
      <c r="B22" s="60">
        <v>7640</v>
      </c>
      <c r="C22" s="61">
        <v>470</v>
      </c>
      <c r="D22" s="61" t="s">
        <v>358</v>
      </c>
      <c r="E22" s="31" t="s">
        <v>363</v>
      </c>
      <c r="F22" s="300" t="s">
        <v>419</v>
      </c>
      <c r="G22" s="297">
        <v>13700000</v>
      </c>
      <c r="H22" s="315">
        <v>28.6</v>
      </c>
      <c r="I22" s="297">
        <v>9780000</v>
      </c>
      <c r="J22" s="315">
        <v>100</v>
      </c>
    </row>
    <row r="23" spans="1:10" ht="18.75">
      <c r="A23" s="68"/>
      <c r="B23" s="68"/>
      <c r="C23" s="68"/>
      <c r="D23" s="68" t="s">
        <v>381</v>
      </c>
      <c r="E23" s="68"/>
      <c r="F23" s="301"/>
      <c r="G23" s="298">
        <v>20528703</v>
      </c>
      <c r="H23" s="298"/>
      <c r="I23" s="298">
        <v>10560000</v>
      </c>
      <c r="J23" s="298"/>
    </row>
    <row r="25" spans="1:10" ht="18.75">
      <c r="D25" s="59" t="s">
        <v>348</v>
      </c>
      <c r="E25" s="59"/>
      <c r="F25" s="59"/>
      <c r="G25" s="59"/>
      <c r="H25" s="59"/>
      <c r="I25" s="59" t="s">
        <v>426</v>
      </c>
    </row>
    <row r="26" spans="1:10" ht="18.75">
      <c r="D26" s="59"/>
      <c r="E26" s="59"/>
      <c r="F26" s="59"/>
      <c r="G26" s="59"/>
      <c r="H26" s="59"/>
      <c r="I26" s="59"/>
    </row>
  </sheetData>
  <mergeCells count="14">
    <mergeCell ref="J8:J9"/>
    <mergeCell ref="A8:A9"/>
    <mergeCell ref="B8:B9"/>
    <mergeCell ref="G8:G9"/>
    <mergeCell ref="C8:C9"/>
    <mergeCell ref="D8:D9"/>
    <mergeCell ref="E8:E9"/>
    <mergeCell ref="F8:F9"/>
    <mergeCell ref="G2:I2"/>
    <mergeCell ref="G3:I3"/>
    <mergeCell ref="I8:I9"/>
    <mergeCell ref="A6:C6"/>
    <mergeCell ref="H8:H9"/>
    <mergeCell ref="A5:J5"/>
  </mergeCells>
  <phoneticPr fontId="0" type="noConversion"/>
  <pageMargins left="0.51181102362204722" right="0.31496062992125984" top="0.35433070866141736" bottom="0.35433070866141736" header="0.31496062992125984" footer="0.31496062992125984"/>
  <pageSetup paperSize="9" scale="7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Q52"/>
  <sheetViews>
    <sheetView topLeftCell="B22" zoomScale="75" workbookViewId="0">
      <selection activeCell="F41" sqref="F41"/>
    </sheetView>
  </sheetViews>
  <sheetFormatPr defaultColWidth="9.1640625" defaultRowHeight="12.75"/>
  <cols>
    <col min="1" max="1" width="3.83203125" style="1" hidden="1" customWidth="1"/>
    <col min="2" max="2" width="16.5" style="1" customWidth="1"/>
    <col min="3" max="3" width="15.5" style="1" customWidth="1"/>
    <col min="4" max="4" width="17.83203125" style="1" customWidth="1"/>
    <col min="5" max="5" width="54" style="1" customWidth="1"/>
    <col min="6" max="6" width="47.1640625" style="1" customWidth="1"/>
    <col min="7" max="7" width="24.5" style="1" customWidth="1"/>
    <col min="8" max="9" width="21.1640625" style="1" customWidth="1"/>
    <col min="10" max="10" width="17.6640625" style="137" customWidth="1"/>
    <col min="11" max="11" width="19.1640625" style="137" customWidth="1"/>
    <col min="12" max="12" width="12.1640625" style="137" customWidth="1"/>
    <col min="13" max="13" width="7.5" style="137" customWidth="1"/>
    <col min="14" max="15" width="9.1640625" style="137"/>
    <col min="16" max="16" width="18.5" style="137" customWidth="1"/>
    <col min="17" max="16384" width="9.1640625" style="137"/>
  </cols>
  <sheetData>
    <row r="1" spans="1:11" s="136" customFormat="1" ht="13.5" customHeight="1">
      <c r="A1" s="135"/>
      <c r="B1" s="180"/>
      <c r="C1" s="180"/>
      <c r="D1" s="180"/>
      <c r="E1" s="180"/>
      <c r="F1" s="180"/>
      <c r="G1" s="180"/>
      <c r="H1" s="180"/>
      <c r="I1" s="180"/>
      <c r="J1" s="136" t="s">
        <v>218</v>
      </c>
    </row>
    <row r="2" spans="1:11" s="136" customFormat="1" ht="52.5" customHeight="1">
      <c r="A2" s="135"/>
      <c r="B2" s="180"/>
      <c r="C2" s="180"/>
      <c r="D2" s="180"/>
      <c r="E2" s="180"/>
      <c r="F2" s="180"/>
      <c r="G2" s="180"/>
      <c r="H2" s="180"/>
      <c r="I2" s="355" t="s">
        <v>285</v>
      </c>
      <c r="J2" s="355"/>
      <c r="K2" s="355"/>
    </row>
    <row r="3" spans="1:11" s="136" customFormat="1" ht="38.25" customHeight="1">
      <c r="A3" s="135"/>
      <c r="B3" s="180"/>
      <c r="C3" s="180"/>
      <c r="D3" s="180"/>
      <c r="E3" s="180"/>
      <c r="F3" s="180"/>
      <c r="G3" s="180"/>
      <c r="H3" s="180"/>
      <c r="I3" s="354" t="s">
        <v>194</v>
      </c>
      <c r="J3" s="354"/>
      <c r="K3" s="354"/>
    </row>
    <row r="4" spans="1:11" ht="18" customHeight="1">
      <c r="G4" s="181"/>
      <c r="H4" s="181"/>
      <c r="I4" s="181"/>
    </row>
    <row r="5" spans="1:11" ht="33.75" customHeight="1">
      <c r="B5" s="431" t="s">
        <v>312</v>
      </c>
      <c r="C5" s="432"/>
      <c r="D5" s="432"/>
      <c r="E5" s="432"/>
      <c r="F5" s="432"/>
      <c r="G5" s="432"/>
      <c r="H5" s="432"/>
      <c r="I5" s="432"/>
    </row>
    <row r="6" spans="1:11" ht="19.5" thickBot="1">
      <c r="B6" s="426" t="str">
        <f>Дод1!A7</f>
        <v>06513000000</v>
      </c>
      <c r="C6" s="427"/>
      <c r="D6" s="427"/>
      <c r="E6" s="118"/>
      <c r="F6" s="118"/>
      <c r="G6" s="118"/>
      <c r="H6" s="118"/>
      <c r="I6" s="118"/>
    </row>
    <row r="7" spans="1:11" ht="18.75">
      <c r="B7" s="430" t="s">
        <v>278</v>
      </c>
      <c r="C7" s="430"/>
      <c r="D7" s="430"/>
      <c r="E7" s="118"/>
      <c r="F7" s="118"/>
      <c r="G7" s="118"/>
      <c r="H7" s="118"/>
      <c r="I7" s="118"/>
    </row>
    <row r="8" spans="1:11" ht="18.75">
      <c r="B8" s="138"/>
      <c r="C8" s="139"/>
      <c r="D8" s="139"/>
      <c r="E8" s="139"/>
      <c r="F8" s="140"/>
      <c r="G8" s="140"/>
      <c r="H8" s="25"/>
      <c r="I8" s="141" t="s">
        <v>33</v>
      </c>
    </row>
    <row r="9" spans="1:11" ht="51.75" customHeight="1">
      <c r="A9" s="142"/>
      <c r="B9" s="420" t="s">
        <v>269</v>
      </c>
      <c r="C9" s="420" t="s">
        <v>270</v>
      </c>
      <c r="D9" s="420" t="s">
        <v>335</v>
      </c>
      <c r="E9" s="422" t="s">
        <v>271</v>
      </c>
      <c r="F9" s="433" t="s">
        <v>336</v>
      </c>
      <c r="G9" s="434" t="s">
        <v>313</v>
      </c>
      <c r="H9" s="433" t="s">
        <v>367</v>
      </c>
      <c r="I9" s="429" t="s">
        <v>378</v>
      </c>
      <c r="J9" s="433" t="s">
        <v>379</v>
      </c>
      <c r="K9" s="433"/>
    </row>
    <row r="10" spans="1:11" s="144" customFormat="1" ht="58.5" customHeight="1">
      <c r="A10" s="143"/>
      <c r="B10" s="421"/>
      <c r="C10" s="421"/>
      <c r="D10" s="421"/>
      <c r="E10" s="423"/>
      <c r="F10" s="433"/>
      <c r="G10" s="435"/>
      <c r="H10" s="433"/>
      <c r="I10" s="429"/>
      <c r="J10" s="95" t="s">
        <v>368</v>
      </c>
      <c r="K10" s="95" t="s">
        <v>337</v>
      </c>
    </row>
    <row r="11" spans="1:11" ht="28.5" customHeight="1">
      <c r="B11" s="96" t="s">
        <v>338</v>
      </c>
      <c r="C11" s="96" t="s">
        <v>339</v>
      </c>
      <c r="D11" s="96" t="s">
        <v>340</v>
      </c>
      <c r="E11" s="97">
        <v>4</v>
      </c>
      <c r="F11" s="95">
        <v>5</v>
      </c>
      <c r="G11" s="98">
        <v>6</v>
      </c>
      <c r="H11" s="95">
        <v>7</v>
      </c>
      <c r="I11" s="98">
        <v>8</v>
      </c>
      <c r="J11" s="95">
        <v>9</v>
      </c>
      <c r="K11" s="95">
        <v>10</v>
      </c>
    </row>
    <row r="12" spans="1:11" ht="51" customHeight="1">
      <c r="B12" s="85" t="s">
        <v>9</v>
      </c>
      <c r="C12" s="86"/>
      <c r="D12" s="87"/>
      <c r="E12" s="100" t="s">
        <v>286</v>
      </c>
      <c r="F12" s="95"/>
      <c r="G12" s="98"/>
      <c r="H12" s="145">
        <f>H13</f>
        <v>17344945</v>
      </c>
      <c r="I12" s="145">
        <f>I13</f>
        <v>7260945</v>
      </c>
      <c r="J12" s="145">
        <f>J13</f>
        <v>10084000</v>
      </c>
      <c r="K12" s="145">
        <f>K13</f>
        <v>10028000</v>
      </c>
    </row>
    <row r="13" spans="1:11" ht="54" customHeight="1">
      <c r="B13" s="85" t="s">
        <v>1</v>
      </c>
      <c r="C13" s="86"/>
      <c r="D13" s="87"/>
      <c r="E13" s="100" t="s">
        <v>286</v>
      </c>
      <c r="F13" s="95"/>
      <c r="G13" s="98"/>
      <c r="H13" s="145">
        <f>H14+H15+H16+H17+H18+H19+H20+H21+H22+H23+H24+H25+H26+H27+H28</f>
        <v>17344945</v>
      </c>
      <c r="I13" s="145">
        <f>I14+I15+I16+I17+I18+I19+I20+I21+I22+I23+I24+I25+I26+I27+I28</f>
        <v>7260945</v>
      </c>
      <c r="J13" s="145">
        <f>J14+J15+J16+J17+J18+J19+J20+J21+J22+J23+J24+J25+J26+J27+J28</f>
        <v>10084000</v>
      </c>
      <c r="K13" s="145">
        <f>K14+K15+K16+K17+K18+K19+K20+K21+K22+K23+K24+K25+K26+K27+K28</f>
        <v>10028000</v>
      </c>
    </row>
    <row r="14" spans="1:11" ht="121.5" customHeight="1">
      <c r="B14" s="146" t="s">
        <v>15</v>
      </c>
      <c r="C14" s="146" t="s">
        <v>23</v>
      </c>
      <c r="D14" s="147" t="s">
        <v>16</v>
      </c>
      <c r="E14" s="147" t="s">
        <v>111</v>
      </c>
      <c r="F14" s="148" t="s">
        <v>396</v>
      </c>
      <c r="G14" s="149" t="s">
        <v>397</v>
      </c>
      <c r="H14" s="150">
        <v>428777</v>
      </c>
      <c r="I14" s="151">
        <v>428777</v>
      </c>
      <c r="J14" s="152"/>
      <c r="K14" s="152"/>
    </row>
    <row r="15" spans="1:11" ht="121.5" customHeight="1">
      <c r="B15" s="323" t="s">
        <v>104</v>
      </c>
      <c r="C15" s="323" t="s">
        <v>105</v>
      </c>
      <c r="D15" s="324" t="s">
        <v>106</v>
      </c>
      <c r="E15" s="324" t="s">
        <v>107</v>
      </c>
      <c r="F15" s="148" t="s">
        <v>402</v>
      </c>
      <c r="G15" s="149" t="s">
        <v>403</v>
      </c>
      <c r="H15" s="150">
        <v>2336666</v>
      </c>
      <c r="I15" s="151">
        <v>2336666</v>
      </c>
      <c r="J15" s="152"/>
      <c r="K15" s="152"/>
    </row>
    <row r="16" spans="1:11" ht="114" customHeight="1">
      <c r="B16" s="153" t="s">
        <v>123</v>
      </c>
      <c r="C16" s="146">
        <v>2111</v>
      </c>
      <c r="D16" s="147" t="s">
        <v>169</v>
      </c>
      <c r="E16" s="147" t="s">
        <v>121</v>
      </c>
      <c r="F16" s="148" t="s">
        <v>396</v>
      </c>
      <c r="G16" s="149" t="s">
        <v>397</v>
      </c>
      <c r="H16" s="150">
        <v>30812</v>
      </c>
      <c r="I16" s="151">
        <v>30812</v>
      </c>
      <c r="J16" s="152"/>
      <c r="K16" s="152"/>
    </row>
    <row r="17" spans="2:11" ht="116.25" customHeight="1">
      <c r="B17" s="325" t="s">
        <v>123</v>
      </c>
      <c r="C17" s="154" t="s">
        <v>172</v>
      </c>
      <c r="D17" s="326" t="s">
        <v>169</v>
      </c>
      <c r="E17" s="326" t="s">
        <v>121</v>
      </c>
      <c r="F17" s="327" t="s">
        <v>349</v>
      </c>
      <c r="G17" s="149" t="s">
        <v>302</v>
      </c>
      <c r="H17" s="150">
        <v>1550000</v>
      </c>
      <c r="I17" s="151">
        <v>1550000</v>
      </c>
      <c r="J17" s="152"/>
      <c r="K17" s="152"/>
    </row>
    <row r="18" spans="2:11" ht="153.75" customHeight="1">
      <c r="B18" s="56" t="s">
        <v>143</v>
      </c>
      <c r="C18" s="56">
        <v>2152</v>
      </c>
      <c r="D18" s="157" t="s">
        <v>108</v>
      </c>
      <c r="E18" s="58" t="s">
        <v>142</v>
      </c>
      <c r="F18" s="148" t="s">
        <v>398</v>
      </c>
      <c r="G18" s="149" t="s">
        <v>397</v>
      </c>
      <c r="H18" s="150">
        <v>199000</v>
      </c>
      <c r="I18" s="151">
        <v>199000</v>
      </c>
      <c r="J18" s="152"/>
      <c r="K18" s="152"/>
    </row>
    <row r="19" spans="2:11" ht="153.75" customHeight="1">
      <c r="B19" s="155" t="s">
        <v>287</v>
      </c>
      <c r="C19" s="155" t="s">
        <v>288</v>
      </c>
      <c r="D19" s="156" t="s">
        <v>289</v>
      </c>
      <c r="E19" s="156" t="s">
        <v>290</v>
      </c>
      <c r="F19" s="328" t="s">
        <v>399</v>
      </c>
      <c r="G19" s="149" t="s">
        <v>397</v>
      </c>
      <c r="H19" s="150">
        <v>40000</v>
      </c>
      <c r="I19" s="151">
        <v>40000</v>
      </c>
      <c r="J19" s="152"/>
      <c r="K19" s="152"/>
    </row>
    <row r="20" spans="2:11" ht="92.45" customHeight="1">
      <c r="B20" s="82" t="s">
        <v>144</v>
      </c>
      <c r="C20" s="56">
        <v>3242</v>
      </c>
      <c r="D20" s="57">
        <v>1090</v>
      </c>
      <c r="E20" s="58" t="s">
        <v>114</v>
      </c>
      <c r="F20" s="148" t="s">
        <v>85</v>
      </c>
      <c r="G20" s="149" t="s">
        <v>303</v>
      </c>
      <c r="H20" s="150">
        <v>450000</v>
      </c>
      <c r="I20" s="151">
        <v>450000</v>
      </c>
      <c r="J20" s="152"/>
      <c r="K20" s="152"/>
    </row>
    <row r="21" spans="2:11" ht="330.75" customHeight="1">
      <c r="B21" s="82" t="s">
        <v>144</v>
      </c>
      <c r="C21" s="56">
        <v>3242</v>
      </c>
      <c r="D21" s="57">
        <v>1090</v>
      </c>
      <c r="E21" s="58" t="s">
        <v>114</v>
      </c>
      <c r="F21" s="148" t="s">
        <v>400</v>
      </c>
      <c r="G21" s="149" t="s">
        <v>397</v>
      </c>
      <c r="H21" s="150">
        <v>50000</v>
      </c>
      <c r="I21" s="151">
        <v>50000</v>
      </c>
      <c r="J21" s="152"/>
      <c r="K21" s="152"/>
    </row>
    <row r="22" spans="2:11" ht="58.15" customHeight="1">
      <c r="B22" s="56" t="s">
        <v>120</v>
      </c>
      <c r="C22" s="56">
        <v>4082</v>
      </c>
      <c r="D22" s="157" t="s">
        <v>26</v>
      </c>
      <c r="E22" s="58" t="s">
        <v>112</v>
      </c>
      <c r="F22" s="148" t="s">
        <v>170</v>
      </c>
      <c r="G22" s="149" t="s">
        <v>304</v>
      </c>
      <c r="H22" s="150">
        <v>1200000</v>
      </c>
      <c r="I22" s="151">
        <v>1200000</v>
      </c>
      <c r="J22" s="152"/>
      <c r="K22" s="152"/>
    </row>
    <row r="23" spans="2:11" ht="111.75" customHeight="1">
      <c r="B23" s="153" t="s">
        <v>140</v>
      </c>
      <c r="C23" s="146">
        <v>6030</v>
      </c>
      <c r="D23" s="147" t="s">
        <v>29</v>
      </c>
      <c r="E23" s="147" t="s">
        <v>139</v>
      </c>
      <c r="F23" s="148" t="s">
        <v>396</v>
      </c>
      <c r="G23" s="149" t="s">
        <v>397</v>
      </c>
      <c r="H23" s="150">
        <v>140690</v>
      </c>
      <c r="I23" s="151">
        <v>140690</v>
      </c>
      <c r="J23" s="152"/>
      <c r="K23" s="152"/>
    </row>
    <row r="24" spans="2:11" ht="84" customHeight="1">
      <c r="B24" s="56" t="s">
        <v>140</v>
      </c>
      <c r="C24" s="154">
        <v>6030</v>
      </c>
      <c r="D24" s="157" t="s">
        <v>29</v>
      </c>
      <c r="E24" s="58" t="s">
        <v>139</v>
      </c>
      <c r="F24" s="148" t="s">
        <v>155</v>
      </c>
      <c r="G24" s="149" t="s">
        <v>305</v>
      </c>
      <c r="H24" s="158"/>
      <c r="I24" s="159"/>
      <c r="J24" s="152"/>
      <c r="K24" s="152"/>
    </row>
    <row r="25" spans="2:11" ht="176.25" customHeight="1">
      <c r="B25" s="111" t="s">
        <v>163</v>
      </c>
      <c r="C25" s="111">
        <v>6083</v>
      </c>
      <c r="D25" s="110" t="s">
        <v>164</v>
      </c>
      <c r="E25" s="110" t="s">
        <v>291</v>
      </c>
      <c r="F25" s="148" t="s">
        <v>354</v>
      </c>
      <c r="G25" s="149" t="s">
        <v>306</v>
      </c>
      <c r="H25" s="150">
        <v>248000</v>
      </c>
      <c r="I25" s="151"/>
      <c r="J25" s="152">
        <v>248000</v>
      </c>
      <c r="K25" s="152">
        <v>248000</v>
      </c>
    </row>
    <row r="26" spans="2:11" ht="108.75" customHeight="1">
      <c r="B26" s="111" t="s">
        <v>355</v>
      </c>
      <c r="C26" s="160">
        <v>7640</v>
      </c>
      <c r="D26" s="110" t="s">
        <v>357</v>
      </c>
      <c r="E26" s="110" t="s">
        <v>358</v>
      </c>
      <c r="F26" s="148" t="s">
        <v>360</v>
      </c>
      <c r="G26" s="149" t="s">
        <v>307</v>
      </c>
      <c r="H26" s="150">
        <v>9780000</v>
      </c>
      <c r="I26" s="151"/>
      <c r="J26" s="152">
        <v>9780000</v>
      </c>
      <c r="K26" s="152">
        <v>9780000</v>
      </c>
    </row>
    <row r="27" spans="2:11" ht="132.6" customHeight="1">
      <c r="B27" s="62" t="s">
        <v>188</v>
      </c>
      <c r="C27" s="146">
        <v>8313</v>
      </c>
      <c r="D27" s="63" t="s">
        <v>189</v>
      </c>
      <c r="E27" s="63" t="s">
        <v>226</v>
      </c>
      <c r="F27" s="161" t="s">
        <v>308</v>
      </c>
      <c r="G27" s="149" t="s">
        <v>401</v>
      </c>
      <c r="H27" s="150">
        <v>56000</v>
      </c>
      <c r="I27" s="151"/>
      <c r="J27" s="152">
        <v>56000</v>
      </c>
      <c r="K27" s="152"/>
    </row>
    <row r="28" spans="2:11" ht="123.75" customHeight="1">
      <c r="B28" s="82" t="s">
        <v>153</v>
      </c>
      <c r="C28" s="146">
        <v>9770</v>
      </c>
      <c r="D28" s="82" t="s">
        <v>32</v>
      </c>
      <c r="E28" s="79" t="s">
        <v>154</v>
      </c>
      <c r="F28" s="328" t="s">
        <v>399</v>
      </c>
      <c r="G28" s="149" t="s">
        <v>397</v>
      </c>
      <c r="H28" s="150">
        <v>835000</v>
      </c>
      <c r="I28" s="151">
        <v>835000</v>
      </c>
      <c r="J28" s="152"/>
      <c r="K28" s="152"/>
    </row>
    <row r="29" spans="2:11" ht="43.15" customHeight="1">
      <c r="B29" s="52" t="s">
        <v>130</v>
      </c>
      <c r="C29" s="60"/>
      <c r="D29" s="54"/>
      <c r="E29" s="55" t="s">
        <v>91</v>
      </c>
      <c r="F29" s="33"/>
      <c r="G29" s="34"/>
      <c r="H29" s="162">
        <f>H30</f>
        <v>582736</v>
      </c>
      <c r="I29" s="162">
        <f>I30</f>
        <v>582736</v>
      </c>
      <c r="J29" s="162">
        <f>J30</f>
        <v>0</v>
      </c>
      <c r="K29" s="162">
        <f>K30</f>
        <v>0</v>
      </c>
    </row>
    <row r="30" spans="2:11" ht="41.45" customHeight="1">
      <c r="B30" s="52" t="s">
        <v>131</v>
      </c>
      <c r="C30" s="53"/>
      <c r="D30" s="54"/>
      <c r="E30" s="55" t="s">
        <v>91</v>
      </c>
      <c r="F30" s="33"/>
      <c r="G30" s="34"/>
      <c r="H30" s="162">
        <f>H31+H32+H33+H34</f>
        <v>582736</v>
      </c>
      <c r="I30" s="162">
        <f>I31+I32+I33+I34</f>
        <v>582736</v>
      </c>
      <c r="J30" s="162">
        <f>J31+J32+J33+J34</f>
        <v>0</v>
      </c>
      <c r="K30" s="162">
        <f>K31+K32+K33+K34</f>
        <v>0</v>
      </c>
    </row>
    <row r="31" spans="2:11" ht="142.5" customHeight="1">
      <c r="B31" s="153" t="s">
        <v>132</v>
      </c>
      <c r="C31" s="146">
        <v>1020</v>
      </c>
      <c r="D31" s="147" t="s">
        <v>92</v>
      </c>
      <c r="E31" s="147" t="s">
        <v>309</v>
      </c>
      <c r="F31" s="148" t="s">
        <v>396</v>
      </c>
      <c r="G31" s="149" t="s">
        <v>397</v>
      </c>
      <c r="H31" s="150">
        <v>164736</v>
      </c>
      <c r="I31" s="151">
        <v>164736</v>
      </c>
      <c r="J31" s="152"/>
      <c r="K31" s="152"/>
    </row>
    <row r="32" spans="2:11" ht="141.75" customHeight="1">
      <c r="B32" s="56" t="s">
        <v>136</v>
      </c>
      <c r="C32" s="163">
        <v>3140</v>
      </c>
      <c r="D32" s="164">
        <v>1040</v>
      </c>
      <c r="E32" s="58" t="s">
        <v>19</v>
      </c>
      <c r="F32" s="148" t="s">
        <v>168</v>
      </c>
      <c r="G32" s="149" t="s">
        <v>310</v>
      </c>
      <c r="H32" s="150">
        <v>199000</v>
      </c>
      <c r="I32" s="151">
        <v>199000</v>
      </c>
      <c r="J32" s="152"/>
      <c r="K32" s="152"/>
    </row>
    <row r="33" spans="2:16" ht="96" customHeight="1">
      <c r="B33" s="56" t="s">
        <v>137</v>
      </c>
      <c r="C33" s="56">
        <v>5011</v>
      </c>
      <c r="D33" s="157" t="s">
        <v>28</v>
      </c>
      <c r="E33" s="58" t="s">
        <v>27</v>
      </c>
      <c r="F33" s="148" t="s">
        <v>90</v>
      </c>
      <c r="G33" s="149" t="s">
        <v>311</v>
      </c>
      <c r="H33" s="150">
        <v>109000</v>
      </c>
      <c r="I33" s="151">
        <v>109000</v>
      </c>
      <c r="J33" s="152"/>
      <c r="K33" s="152"/>
    </row>
    <row r="34" spans="2:16" ht="105" customHeight="1">
      <c r="B34" s="62" t="s">
        <v>240</v>
      </c>
      <c r="C34" s="146">
        <v>5053</v>
      </c>
      <c r="D34" s="63" t="s">
        <v>28</v>
      </c>
      <c r="E34" s="329" t="s">
        <v>409</v>
      </c>
      <c r="F34" s="148" t="s">
        <v>90</v>
      </c>
      <c r="G34" s="149" t="s">
        <v>311</v>
      </c>
      <c r="H34" s="150">
        <v>110000</v>
      </c>
      <c r="I34" s="151">
        <v>110000</v>
      </c>
      <c r="J34" s="152"/>
      <c r="K34" s="152"/>
    </row>
    <row r="35" spans="2:16" ht="58.9" customHeight="1">
      <c r="B35" s="52">
        <v>1000000</v>
      </c>
      <c r="C35" s="32"/>
      <c r="D35" s="54"/>
      <c r="E35" s="55" t="s">
        <v>89</v>
      </c>
      <c r="F35" s="33"/>
      <c r="G35" s="34"/>
      <c r="H35" s="162">
        <f t="shared" ref="H35:K36" si="0">H36</f>
        <v>6000</v>
      </c>
      <c r="I35" s="162">
        <f t="shared" si="0"/>
        <v>6000</v>
      </c>
      <c r="J35" s="162">
        <f t="shared" si="0"/>
        <v>0</v>
      </c>
      <c r="K35" s="162">
        <f t="shared" si="0"/>
        <v>0</v>
      </c>
    </row>
    <row r="36" spans="2:16" ht="53.45" customHeight="1">
      <c r="B36" s="52">
        <v>1010000</v>
      </c>
      <c r="C36" s="53"/>
      <c r="D36" s="54"/>
      <c r="E36" s="55" t="s">
        <v>89</v>
      </c>
      <c r="F36" s="33"/>
      <c r="G36" s="34"/>
      <c r="H36" s="162">
        <f t="shared" si="0"/>
        <v>6000</v>
      </c>
      <c r="I36" s="162">
        <f t="shared" si="0"/>
        <v>6000</v>
      </c>
      <c r="J36" s="162">
        <f t="shared" si="0"/>
        <v>0</v>
      </c>
      <c r="K36" s="162">
        <f t="shared" si="0"/>
        <v>0</v>
      </c>
      <c r="P36" s="165">
        <f>H38-P38</f>
        <v>0</v>
      </c>
    </row>
    <row r="37" spans="2:16" ht="57" customHeight="1">
      <c r="B37" s="56" t="s">
        <v>129</v>
      </c>
      <c r="C37" s="163">
        <v>4082</v>
      </c>
      <c r="D37" s="157" t="s">
        <v>26</v>
      </c>
      <c r="E37" s="58" t="s">
        <v>112</v>
      </c>
      <c r="F37" s="166" t="s">
        <v>170</v>
      </c>
      <c r="G37" s="167" t="s">
        <v>304</v>
      </c>
      <c r="H37" s="150">
        <v>6000</v>
      </c>
      <c r="I37" s="151">
        <v>6000</v>
      </c>
      <c r="J37" s="152"/>
      <c r="K37" s="152"/>
    </row>
    <row r="38" spans="2:16" ht="38.450000000000003" customHeight="1">
      <c r="B38" s="65"/>
      <c r="C38" s="52"/>
      <c r="D38" s="336"/>
      <c r="E38" s="65" t="s">
        <v>10</v>
      </c>
      <c r="F38" s="168"/>
      <c r="G38" s="169"/>
      <c r="H38" s="170">
        <f>H13+H29+H36</f>
        <v>17933681</v>
      </c>
      <c r="I38" s="170">
        <f>I13+I29+I36</f>
        <v>7849681</v>
      </c>
      <c r="J38" s="170">
        <f>J13+J29+J36</f>
        <v>10084000</v>
      </c>
      <c r="K38" s="170">
        <f>K13+K29+K36</f>
        <v>10028000</v>
      </c>
      <c r="P38" s="171">
        <f>I38+J38</f>
        <v>17933681</v>
      </c>
    </row>
    <row r="39" spans="2:16" ht="45" customHeight="1">
      <c r="B39" s="436" t="s">
        <v>348</v>
      </c>
      <c r="C39" s="437"/>
      <c r="D39" s="437"/>
      <c r="E39" s="172"/>
      <c r="F39" s="334" t="s">
        <v>426</v>
      </c>
      <c r="G39" s="173"/>
      <c r="H39" s="173"/>
      <c r="I39" s="173"/>
      <c r="J39" s="174"/>
      <c r="K39" s="174"/>
    </row>
    <row r="40" spans="2:16" ht="52.5" customHeight="1">
      <c r="B40" s="26"/>
      <c r="C40" s="289"/>
      <c r="D40" s="27"/>
      <c r="E40" s="28"/>
      <c r="F40" s="29"/>
      <c r="G40" s="29"/>
      <c r="H40" s="175"/>
      <c r="I40" s="29"/>
    </row>
    <row r="41" spans="2:16" ht="123.75" customHeight="1">
      <c r="C41" s="26"/>
    </row>
    <row r="42" spans="2:16" ht="98.25" customHeight="1">
      <c r="B42" s="176"/>
      <c r="D42" s="176"/>
      <c r="E42" s="176"/>
      <c r="F42" s="176"/>
      <c r="G42" s="176"/>
      <c r="H42" s="176"/>
      <c r="I42" s="176"/>
    </row>
    <row r="43" spans="2:16" ht="98.25" customHeight="1">
      <c r="B43" s="177"/>
      <c r="C43" s="176"/>
      <c r="D43" s="177"/>
      <c r="E43" s="177"/>
      <c r="F43" s="177"/>
      <c r="G43" s="177"/>
      <c r="H43" s="177"/>
      <c r="I43" s="177"/>
    </row>
    <row r="44" spans="2:16" ht="33.75" customHeight="1">
      <c r="B44" s="178"/>
      <c r="C44" s="177"/>
      <c r="D44" s="178"/>
      <c r="E44" s="178"/>
      <c r="F44" s="178"/>
      <c r="G44" s="178"/>
      <c r="H44" s="178"/>
      <c r="I44" s="178"/>
    </row>
    <row r="45" spans="2:16" ht="39.75" customHeight="1">
      <c r="B45" s="177"/>
      <c r="C45" s="178"/>
      <c r="D45" s="177"/>
      <c r="E45" s="177"/>
      <c r="F45" s="177"/>
      <c r="G45" s="177"/>
      <c r="H45" s="177"/>
      <c r="I45" s="177"/>
    </row>
    <row r="46" spans="2:16" ht="33.75" customHeight="1">
      <c r="B46" s="178"/>
      <c r="C46" s="177"/>
      <c r="D46" s="178"/>
      <c r="E46" s="178"/>
      <c r="F46" s="178"/>
      <c r="G46" s="178"/>
      <c r="H46" s="178"/>
      <c r="I46" s="178"/>
    </row>
    <row r="47" spans="2:16">
      <c r="C47" s="178"/>
    </row>
    <row r="48" spans="2:16" ht="23.25" customHeight="1">
      <c r="J48" s="179"/>
    </row>
    <row r="49" spans="10:17" ht="20.25" customHeight="1">
      <c r="J49" s="178"/>
      <c r="K49" s="179"/>
      <c r="L49" s="179"/>
      <c r="M49" s="179"/>
      <c r="N49" s="179"/>
      <c r="O49" s="179"/>
      <c r="P49" s="179"/>
      <c r="Q49" s="179"/>
    </row>
    <row r="50" spans="10:17" ht="20.25" customHeight="1">
      <c r="J50" s="179"/>
      <c r="K50" s="178"/>
      <c r="L50" s="178"/>
      <c r="M50" s="178"/>
      <c r="N50" s="178"/>
      <c r="O50" s="178"/>
      <c r="P50" s="178"/>
      <c r="Q50" s="178"/>
    </row>
    <row r="51" spans="10:17" ht="30.75" customHeight="1">
      <c r="J51" s="178"/>
      <c r="K51" s="179"/>
      <c r="L51" s="179"/>
      <c r="M51" s="179"/>
      <c r="N51" s="179"/>
      <c r="O51" s="179"/>
      <c r="P51" s="179"/>
      <c r="Q51" s="179"/>
    </row>
    <row r="52" spans="10:17" ht="21" customHeight="1">
      <c r="K52" s="178"/>
      <c r="L52" s="178"/>
      <c r="M52" s="178"/>
      <c r="N52" s="178"/>
      <c r="O52" s="178"/>
      <c r="P52" s="178"/>
      <c r="Q52" s="178"/>
    </row>
  </sheetData>
  <mergeCells count="15">
    <mergeCell ref="J9:K9"/>
    <mergeCell ref="F9:F10"/>
    <mergeCell ref="G9:G10"/>
    <mergeCell ref="H9:H10"/>
    <mergeCell ref="B39:D39"/>
    <mergeCell ref="I2:K2"/>
    <mergeCell ref="I3:K3"/>
    <mergeCell ref="I9:I10"/>
    <mergeCell ref="B9:B10"/>
    <mergeCell ref="C9:C10"/>
    <mergeCell ref="D9:D10"/>
    <mergeCell ref="E9:E10"/>
    <mergeCell ref="B6:D6"/>
    <mergeCell ref="B7:D7"/>
    <mergeCell ref="B5:I5"/>
  </mergeCells>
  <phoneticPr fontId="55" type="noConversion"/>
  <pageMargins left="0.74803149606299213" right="0.74803149606299213" top="0.98425196850393704" bottom="0.98425196850393704" header="0.51181102362204722" footer="0.51181102362204722"/>
  <pageSetup paperSize="9" scale="50" fitToHeight="3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O27"/>
  <sheetViews>
    <sheetView tabSelected="1" topLeftCell="B1" zoomScale="65" workbookViewId="0">
      <selection activeCell="M9" sqref="M9:M10"/>
    </sheetView>
  </sheetViews>
  <sheetFormatPr defaultColWidth="9.1640625" defaultRowHeight="12.75"/>
  <cols>
    <col min="1" max="1" width="3.83203125" style="1" hidden="1" customWidth="1"/>
    <col min="2" max="2" width="16.5" style="1" customWidth="1"/>
    <col min="3" max="3" width="15.5" style="1" customWidth="1"/>
    <col min="4" max="4" width="17.83203125" style="1" customWidth="1"/>
    <col min="5" max="5" width="54" style="1" customWidth="1"/>
    <col min="6" max="6" width="32.5" style="1" customWidth="1"/>
    <col min="7" max="7" width="24.5" style="1" customWidth="1"/>
    <col min="8" max="8" width="21.1640625" style="1" customWidth="1"/>
    <col min="9" max="9" width="18.33203125" style="1" customWidth="1"/>
    <col min="10" max="10" width="14" style="137" customWidth="1"/>
    <col min="11" max="11" width="22.1640625" style="137" bestFit="1" customWidth="1"/>
    <col min="12" max="12" width="16.1640625" style="137" customWidth="1"/>
    <col min="13" max="13" width="14.33203125" style="137" customWidth="1"/>
    <col min="14" max="14" width="18.5" style="137" customWidth="1"/>
    <col min="15" max="16384" width="9.1640625" style="137"/>
  </cols>
  <sheetData>
    <row r="1" spans="1:14" s="136" customFormat="1" ht="13.5" customHeight="1">
      <c r="A1" s="135"/>
      <c r="B1" s="180"/>
      <c r="C1" s="180"/>
      <c r="D1" s="180"/>
      <c r="E1" s="180"/>
      <c r="F1" s="180"/>
      <c r="G1" s="180"/>
      <c r="H1" s="180"/>
      <c r="I1" s="180"/>
      <c r="J1" s="136" t="s">
        <v>314</v>
      </c>
    </row>
    <row r="2" spans="1:14" s="136" customFormat="1" ht="52.5" customHeight="1">
      <c r="A2" s="135"/>
      <c r="B2" s="180"/>
      <c r="C2" s="180"/>
      <c r="D2" s="180"/>
      <c r="E2" s="180"/>
      <c r="F2" s="180"/>
      <c r="G2" s="180"/>
      <c r="H2" s="180"/>
      <c r="I2" s="355" t="s">
        <v>285</v>
      </c>
      <c r="J2" s="355"/>
      <c r="K2" s="355"/>
    </row>
    <row r="3" spans="1:14" s="136" customFormat="1" ht="38.25" customHeight="1">
      <c r="A3" s="135"/>
      <c r="B3" s="180"/>
      <c r="C3" s="180"/>
      <c r="D3" s="180"/>
      <c r="E3" s="180"/>
      <c r="F3" s="180"/>
      <c r="G3" s="180"/>
      <c r="H3" s="180"/>
      <c r="I3" s="354" t="s">
        <v>194</v>
      </c>
      <c r="J3" s="354"/>
      <c r="K3" s="354"/>
    </row>
    <row r="4" spans="1:14" ht="18" customHeight="1">
      <c r="G4" s="181"/>
      <c r="H4" s="181"/>
      <c r="I4" s="181"/>
    </row>
    <row r="5" spans="1:14" ht="55.5" customHeight="1">
      <c r="B5" s="431" t="s">
        <v>315</v>
      </c>
      <c r="C5" s="432"/>
      <c r="D5" s="432"/>
      <c r="E5" s="432"/>
      <c r="F5" s="432"/>
      <c r="G5" s="432"/>
      <c r="H5" s="432"/>
      <c r="I5" s="432"/>
    </row>
    <row r="6" spans="1:14" ht="19.5" thickBot="1">
      <c r="B6" s="426" t="str">
        <f>Дод1!A7</f>
        <v>06513000000</v>
      </c>
      <c r="C6" s="427"/>
      <c r="D6" s="427"/>
      <c r="E6" s="118"/>
      <c r="F6" s="118"/>
      <c r="G6" s="118"/>
      <c r="H6" s="118"/>
      <c r="I6" s="118"/>
    </row>
    <row r="7" spans="1:14" ht="18.75">
      <c r="B7" s="430" t="s">
        <v>278</v>
      </c>
      <c r="C7" s="430"/>
      <c r="D7" s="430"/>
      <c r="E7" s="118"/>
      <c r="F7" s="118"/>
      <c r="G7" s="118"/>
      <c r="H7" s="118"/>
      <c r="I7" s="118"/>
    </row>
    <row r="8" spans="1:14" ht="18.75">
      <c r="B8" s="138"/>
      <c r="C8" s="139"/>
      <c r="D8" s="139"/>
      <c r="E8" s="139"/>
      <c r="F8" s="140"/>
      <c r="G8" s="140"/>
      <c r="H8" s="25"/>
      <c r="I8" s="141" t="s">
        <v>33</v>
      </c>
    </row>
    <row r="9" spans="1:14" ht="51.75" customHeight="1">
      <c r="A9" s="142"/>
      <c r="B9" s="420" t="s">
        <v>269</v>
      </c>
      <c r="C9" s="420" t="s">
        <v>270</v>
      </c>
      <c r="D9" s="420" t="s">
        <v>335</v>
      </c>
      <c r="E9" s="422" t="s">
        <v>271</v>
      </c>
      <c r="F9" s="433" t="s">
        <v>300</v>
      </c>
      <c r="G9" s="434" t="s">
        <v>316</v>
      </c>
      <c r="H9" s="433" t="s">
        <v>317</v>
      </c>
      <c r="I9" s="429" t="s">
        <v>318</v>
      </c>
      <c r="J9" s="429" t="s">
        <v>301</v>
      </c>
      <c r="K9" s="438"/>
      <c r="L9" s="438"/>
      <c r="M9" s="439" t="s">
        <v>322</v>
      </c>
    </row>
    <row r="10" spans="1:14" s="144" customFormat="1" ht="105" customHeight="1">
      <c r="A10" s="143"/>
      <c r="B10" s="421"/>
      <c r="C10" s="421"/>
      <c r="D10" s="421"/>
      <c r="E10" s="423"/>
      <c r="F10" s="433"/>
      <c r="G10" s="435"/>
      <c r="H10" s="433"/>
      <c r="I10" s="429"/>
      <c r="J10" s="95" t="s">
        <v>319</v>
      </c>
      <c r="K10" s="95" t="s">
        <v>320</v>
      </c>
      <c r="L10" s="124" t="s">
        <v>321</v>
      </c>
      <c r="M10" s="440"/>
    </row>
    <row r="11" spans="1:14" ht="28.5" customHeight="1">
      <c r="B11" s="96" t="s">
        <v>338</v>
      </c>
      <c r="C11" s="96" t="s">
        <v>339</v>
      </c>
      <c r="D11" s="96" t="s">
        <v>340</v>
      </c>
      <c r="E11" s="96" t="s">
        <v>323</v>
      </c>
      <c r="F11" s="96" t="s">
        <v>324</v>
      </c>
      <c r="G11" s="96" t="s">
        <v>325</v>
      </c>
      <c r="H11" s="96" t="s">
        <v>326</v>
      </c>
      <c r="I11" s="96" t="s">
        <v>327</v>
      </c>
      <c r="J11" s="96" t="s">
        <v>328</v>
      </c>
      <c r="K11" s="96" t="s">
        <v>329</v>
      </c>
      <c r="L11" s="96" t="s">
        <v>330</v>
      </c>
      <c r="M11" s="96" t="s">
        <v>331</v>
      </c>
    </row>
    <row r="12" spans="1:14" ht="160.15" customHeight="1">
      <c r="B12" s="316" t="s">
        <v>355</v>
      </c>
      <c r="C12" s="316" t="s">
        <v>356</v>
      </c>
      <c r="D12" s="317" t="s">
        <v>357</v>
      </c>
      <c r="E12" s="317" t="s">
        <v>358</v>
      </c>
      <c r="F12" s="33" t="s">
        <v>173</v>
      </c>
      <c r="G12" s="34" t="s">
        <v>205</v>
      </c>
      <c r="H12" s="162" t="s">
        <v>206</v>
      </c>
      <c r="I12" s="162" t="s">
        <v>207</v>
      </c>
      <c r="J12" s="162" t="s">
        <v>208</v>
      </c>
      <c r="K12" s="162" t="s">
        <v>209</v>
      </c>
      <c r="L12" s="295">
        <v>12500000</v>
      </c>
      <c r="M12" s="145">
        <v>8750000</v>
      </c>
      <c r="N12" s="165"/>
    </row>
    <row r="13" spans="1:14" ht="38.450000000000003" customHeight="1">
      <c r="B13" s="65" t="s">
        <v>345</v>
      </c>
      <c r="C13" s="53" t="s">
        <v>345</v>
      </c>
      <c r="D13" s="336" t="s">
        <v>345</v>
      </c>
      <c r="E13" s="65" t="s">
        <v>190</v>
      </c>
      <c r="F13" s="168" t="s">
        <v>345</v>
      </c>
      <c r="G13" s="169" t="s">
        <v>345</v>
      </c>
      <c r="H13" s="170" t="s">
        <v>345</v>
      </c>
      <c r="I13" s="170" t="s">
        <v>345</v>
      </c>
      <c r="J13" s="170" t="s">
        <v>345</v>
      </c>
      <c r="K13" s="162" t="s">
        <v>209</v>
      </c>
      <c r="L13" s="295">
        <v>12500000</v>
      </c>
      <c r="M13" s="145">
        <v>8750000</v>
      </c>
      <c r="N13" s="171"/>
    </row>
    <row r="14" spans="1:14" ht="45" customHeight="1">
      <c r="B14" s="441" t="s">
        <v>348</v>
      </c>
      <c r="C14" s="441"/>
      <c r="D14" s="441"/>
      <c r="E14" s="337"/>
      <c r="F14" s="338" t="s">
        <v>426</v>
      </c>
      <c r="G14" s="173"/>
      <c r="H14" s="173"/>
      <c r="I14" s="173"/>
      <c r="J14" s="174"/>
      <c r="K14" s="174"/>
    </row>
    <row r="15" spans="1:14" ht="52.5" customHeight="1">
      <c r="B15" s="26"/>
      <c r="C15" s="289"/>
      <c r="D15" s="27"/>
      <c r="E15" s="28"/>
      <c r="F15" s="29"/>
      <c r="G15" s="29"/>
      <c r="H15" s="175"/>
      <c r="I15" s="29"/>
    </row>
    <row r="16" spans="1:14" ht="123.75" customHeight="1">
      <c r="C16" s="26"/>
    </row>
    <row r="17" spans="2:15" ht="98.25" customHeight="1">
      <c r="B17" s="176"/>
      <c r="D17" s="176"/>
      <c r="E17" s="176"/>
      <c r="F17" s="176"/>
      <c r="G17" s="176"/>
      <c r="H17" s="176"/>
      <c r="I17" s="176"/>
    </row>
    <row r="18" spans="2:15" ht="98.25" customHeight="1">
      <c r="B18" s="177"/>
      <c r="C18" s="176"/>
      <c r="D18" s="177"/>
      <c r="E18" s="177"/>
      <c r="F18" s="177"/>
      <c r="G18" s="177"/>
      <c r="H18" s="177"/>
      <c r="I18" s="177"/>
    </row>
    <row r="19" spans="2:15" ht="33.75" customHeight="1">
      <c r="B19" s="178"/>
      <c r="C19" s="177"/>
      <c r="D19" s="178"/>
      <c r="E19" s="178"/>
      <c r="F19" s="178"/>
      <c r="G19" s="178"/>
      <c r="H19" s="178"/>
      <c r="I19" s="178"/>
    </row>
    <row r="20" spans="2:15" ht="39.75" customHeight="1">
      <c r="B20" s="177"/>
      <c r="C20" s="178"/>
      <c r="D20" s="177"/>
      <c r="E20" s="177"/>
      <c r="F20" s="177"/>
      <c r="G20" s="177"/>
      <c r="H20" s="177"/>
      <c r="I20" s="177"/>
    </row>
    <row r="21" spans="2:15" ht="33.75" customHeight="1">
      <c r="B21" s="178"/>
      <c r="C21" s="177"/>
      <c r="D21" s="178"/>
      <c r="E21" s="178"/>
      <c r="F21" s="178"/>
      <c r="G21" s="178"/>
      <c r="H21" s="178"/>
      <c r="I21" s="178"/>
    </row>
    <row r="22" spans="2:15">
      <c r="C22" s="178"/>
    </row>
    <row r="23" spans="2:15" ht="23.25" customHeight="1">
      <c r="J23" s="179"/>
    </row>
    <row r="24" spans="2:15" ht="20.25" customHeight="1">
      <c r="J24" s="178"/>
      <c r="K24" s="179"/>
      <c r="L24" s="179"/>
      <c r="M24" s="179"/>
      <c r="N24" s="179"/>
      <c r="O24" s="179"/>
    </row>
    <row r="25" spans="2:15" ht="20.25" customHeight="1">
      <c r="J25" s="179"/>
      <c r="K25" s="178"/>
      <c r="L25" s="178"/>
      <c r="M25" s="178"/>
      <c r="N25" s="178"/>
      <c r="O25" s="178"/>
    </row>
    <row r="26" spans="2:15" ht="30.75" customHeight="1">
      <c r="J26" s="178"/>
      <c r="K26" s="179"/>
      <c r="L26" s="179"/>
      <c r="M26" s="179"/>
      <c r="N26" s="179"/>
      <c r="O26" s="179"/>
    </row>
    <row r="27" spans="2:15" ht="21" customHeight="1">
      <c r="K27" s="178"/>
      <c r="L27" s="178"/>
      <c r="M27" s="178"/>
      <c r="N27" s="178"/>
      <c r="O27" s="178"/>
    </row>
  </sheetData>
  <mergeCells count="16">
    <mergeCell ref="B14:D14"/>
    <mergeCell ref="I2:K2"/>
    <mergeCell ref="I3:K3"/>
    <mergeCell ref="B6:D6"/>
    <mergeCell ref="B7:D7"/>
    <mergeCell ref="B5:I5"/>
    <mergeCell ref="B9:B10"/>
    <mergeCell ref="C9:C10"/>
    <mergeCell ref="D9:D10"/>
    <mergeCell ref="E9:E10"/>
    <mergeCell ref="J9:L9"/>
    <mergeCell ref="M9:M10"/>
    <mergeCell ref="F9:F10"/>
    <mergeCell ref="G9:G10"/>
    <mergeCell ref="H9:H10"/>
    <mergeCell ref="I9:I10"/>
  </mergeCells>
  <phoneticPr fontId="55" type="noConversion"/>
  <pageMargins left="0.35433070866141736" right="0.15748031496062992" top="0.98425196850393704" bottom="0.98425196850393704" header="0.51181102362204722" footer="0.51181102362204722"/>
  <pageSetup paperSize="9" scale="5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Дод1</vt:lpstr>
      <vt:lpstr>Дод 1.1</vt:lpstr>
      <vt:lpstr>дод2 </vt:lpstr>
      <vt:lpstr>дод.3</vt:lpstr>
      <vt:lpstr>дод 4</vt:lpstr>
      <vt:lpstr>Дод 4.1</vt:lpstr>
      <vt:lpstr>дод 5</vt:lpstr>
      <vt:lpstr>дод 6</vt:lpstr>
      <vt:lpstr>дод 7</vt:lpstr>
      <vt:lpstr>дод.3!Заголовки_для_печати</vt:lpstr>
      <vt:lpstr>'дод 4'!Область_печати</vt:lpstr>
      <vt:lpstr>Дод1!Область_печати</vt:lpstr>
      <vt:lpstr>'дод2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2019-12-02T07:49:18Z</cp:lastPrinted>
  <dcterms:created xsi:type="dcterms:W3CDTF">2014-01-17T10:52:16Z</dcterms:created>
  <dcterms:modified xsi:type="dcterms:W3CDTF">2019-12-12T15:58:14Z</dcterms:modified>
</cp:coreProperties>
</file>