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65" windowWidth="15480" windowHeight="10380" activeTab="8"/>
  </bookViews>
  <sheets>
    <sheet name="Дод1" sheetId="18" r:id="rId1"/>
    <sheet name="Дод 1.1" sheetId="29" r:id="rId2"/>
    <sheet name="дод2 " sheetId="24" r:id="rId3"/>
    <sheet name="дод.3" sheetId="1" r:id="rId4"/>
    <sheet name="дод 4" sheetId="11" r:id="rId5"/>
    <sheet name="Дод 4.1" sheetId="30" r:id="rId6"/>
    <sheet name="Дод 4.2" sheetId="31" r:id="rId7"/>
    <sheet name="дод 5" sheetId="21" r:id="rId8"/>
    <sheet name="дод 6" sheetId="26" r:id="rId9"/>
  </sheets>
  <definedNames>
    <definedName name="_xlnm.Print_Titles" localSheetId="3">дод.3!$8:$11</definedName>
    <definedName name="_xlnm.Print_Area" localSheetId="4">'дод 4'!$D$1:$AO$24</definedName>
    <definedName name="_xlnm.Print_Area" localSheetId="8">'дод 6'!$B$1:$K$48</definedName>
    <definedName name="_xlnm.Print_Area" localSheetId="0">Дод1!$A$1:$G$101</definedName>
    <definedName name="_xlnm.Print_Area" localSheetId="2">'дод2 '!$A$1:$F$46</definedName>
  </definedNames>
  <calcPr calcId="125725" fullCalcOnLoad="1"/>
</workbook>
</file>

<file path=xl/calcChain.xml><?xml version="1.0" encoding="utf-8"?>
<calcChain xmlns="http://schemas.openxmlformats.org/spreadsheetml/2006/main">
  <c r="L21" i="26"/>
  <c r="K31" i="21"/>
  <c r="I28"/>
  <c r="G28"/>
  <c r="K29"/>
  <c r="K34"/>
  <c r="K16"/>
  <c r="I40" i="26"/>
  <c r="J40"/>
  <c r="K40"/>
  <c r="H40"/>
  <c r="AE18" i="11"/>
  <c r="AE19"/>
  <c r="AE20"/>
  <c r="AE21"/>
  <c r="AE22"/>
  <c r="AE23"/>
  <c r="AE17"/>
  <c r="D14" i="31"/>
  <c r="E14"/>
  <c r="C14"/>
  <c r="C22"/>
  <c r="I12" i="21"/>
  <c r="G12"/>
  <c r="G36"/>
  <c r="G11"/>
  <c r="H83" i="18"/>
  <c r="Y23" i="11"/>
  <c r="Z23"/>
  <c r="D34" i="29"/>
  <c r="E34"/>
  <c r="E41"/>
  <c r="D41"/>
  <c r="C41"/>
  <c r="D40"/>
  <c r="E40"/>
  <c r="I13" i="26"/>
  <c r="I12"/>
  <c r="J13"/>
  <c r="K13"/>
  <c r="AO18" i="11"/>
  <c r="C40" i="29"/>
  <c r="E20"/>
  <c r="D20"/>
  <c r="R23" i="11"/>
  <c r="S23"/>
  <c r="T23"/>
  <c r="U23"/>
  <c r="AA23"/>
  <c r="I36" i="21"/>
  <c r="AO22" i="11"/>
  <c r="AO19"/>
  <c r="AO20"/>
  <c r="AO21"/>
  <c r="AI23"/>
  <c r="AJ23"/>
  <c r="AK23"/>
  <c r="AL23"/>
  <c r="AM23"/>
  <c r="AF23"/>
  <c r="H13" i="26"/>
  <c r="H12"/>
  <c r="AH17" i="11"/>
  <c r="AO17"/>
  <c r="AO23"/>
  <c r="C38" i="24"/>
  <c r="C39"/>
  <c r="C17"/>
  <c r="C18"/>
  <c r="E37"/>
  <c r="F37"/>
  <c r="D37"/>
  <c r="C37"/>
  <c r="E16"/>
  <c r="E12"/>
  <c r="F16"/>
  <c r="D16"/>
  <c r="D24"/>
  <c r="C14" i="29"/>
  <c r="C15"/>
  <c r="D13" i="30"/>
  <c r="D14"/>
  <c r="D22" i="31"/>
  <c r="E22"/>
  <c r="D19"/>
  <c r="E19"/>
  <c r="C19"/>
  <c r="J16" i="21"/>
  <c r="G23" i="11"/>
  <c r="AB23"/>
  <c r="AC23"/>
  <c r="AD23"/>
  <c r="Q23"/>
  <c r="N23"/>
  <c r="I23"/>
  <c r="J23"/>
  <c r="K23"/>
  <c r="L23"/>
  <c r="C36" i="24"/>
  <c r="C35"/>
  <c r="C15"/>
  <c r="C14"/>
  <c r="H23" i="11"/>
  <c r="M23"/>
  <c r="O23"/>
  <c r="P23"/>
  <c r="F23"/>
  <c r="C31" i="29"/>
  <c r="C30"/>
  <c r="C34"/>
  <c r="I27" i="21"/>
  <c r="G27"/>
  <c r="E27" i="29"/>
  <c r="D27"/>
  <c r="C27"/>
  <c r="C22"/>
  <c r="C23"/>
  <c r="C24"/>
  <c r="C25"/>
  <c r="C26"/>
  <c r="D29"/>
  <c r="E29"/>
  <c r="C29"/>
  <c r="D26" i="24"/>
  <c r="E26"/>
  <c r="F26"/>
  <c r="C26"/>
  <c r="D20"/>
  <c r="E20"/>
  <c r="F20"/>
  <c r="C20"/>
  <c r="F33"/>
  <c r="I39" i="26"/>
  <c r="J39"/>
  <c r="K39"/>
  <c r="K47"/>
  <c r="H39"/>
  <c r="E13" i="30"/>
  <c r="E14"/>
  <c r="F41" i="29"/>
  <c r="G41"/>
  <c r="C11" i="30"/>
  <c r="C10"/>
  <c r="C21" i="29"/>
  <c r="E21" i="24"/>
  <c r="F21"/>
  <c r="C21"/>
  <c r="I45" i="26"/>
  <c r="I44"/>
  <c r="J45"/>
  <c r="J44"/>
  <c r="K45"/>
  <c r="K44"/>
  <c r="H45"/>
  <c r="H44"/>
  <c r="A7" i="30"/>
  <c r="G13" i="29"/>
  <c r="F13"/>
  <c r="C13"/>
  <c r="C12"/>
  <c r="C11"/>
  <c r="B6" i="26"/>
  <c r="A6" i="21"/>
  <c r="D5" i="11"/>
  <c r="B5" i="24"/>
  <c r="B5" i="1"/>
  <c r="K12" i="26"/>
  <c r="F12" i="24"/>
  <c r="E33"/>
  <c r="C13" i="30"/>
  <c r="C14"/>
  <c r="E24" i="24"/>
  <c r="D33"/>
  <c r="D41"/>
  <c r="D12"/>
  <c r="J12" i="26"/>
  <c r="AH23" i="11"/>
  <c r="C20" i="29"/>
  <c r="H82" i="18"/>
  <c r="I11" i="21"/>
  <c r="J47" i="26"/>
  <c r="H47"/>
  <c r="I47"/>
  <c r="F24" i="24"/>
  <c r="F41"/>
  <c r="E41"/>
  <c r="C16"/>
  <c r="C33"/>
  <c r="C41"/>
  <c r="C12"/>
  <c r="C24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A24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<sst xmlns="http://schemas.openxmlformats.org/spreadsheetml/2006/main" count="878" uniqueCount="538">
  <si>
    <t>комунальні послуги та енергоносії</t>
  </si>
  <si>
    <t>0110000</t>
  </si>
  <si>
    <t>0111</t>
  </si>
  <si>
    <t>Код бюджету</t>
  </si>
  <si>
    <t xml:space="preserve">Назва місцевого бюджету адміністративно-територіальної одиниці  </t>
  </si>
  <si>
    <t>О5</t>
  </si>
  <si>
    <t>О3</t>
  </si>
  <si>
    <t>O2</t>
  </si>
  <si>
    <t>О4</t>
  </si>
  <si>
    <t>0100000</t>
  </si>
  <si>
    <t xml:space="preserve">Всього 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</si>
  <si>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</si>
  <si>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</si>
  <si>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</si>
  <si>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0111010</t>
  </si>
  <si>
    <t>0910</t>
  </si>
  <si>
    <t>0960</t>
  </si>
  <si>
    <t>1090</t>
  </si>
  <si>
    <t>3104</t>
  </si>
  <si>
    <t>1020</t>
  </si>
  <si>
    <t>0113104</t>
  </si>
  <si>
    <t>1010</t>
  </si>
  <si>
    <t>0824</t>
  </si>
  <si>
    <t>0828</t>
  </si>
  <si>
    <t>0829</t>
  </si>
  <si>
    <t>Проведення навчально-тренувальних зборів і змагань з олімпійських видів спорту</t>
  </si>
  <si>
    <t>0810</t>
  </si>
  <si>
    <t>0620</t>
  </si>
  <si>
    <t>Резервний фонд</t>
  </si>
  <si>
    <t>0133</t>
  </si>
  <si>
    <t>0180</t>
  </si>
  <si>
    <t>грн.</t>
  </si>
  <si>
    <t>спеціальний фонд</t>
  </si>
  <si>
    <t>Додаток 1</t>
  </si>
  <si>
    <t>(грн.)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</si>
  <si>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</si>
  <si>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</si>
  <si>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</si>
  <si>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</si>
  <si>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</si>
  <si>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</si>
  <si>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</si>
  <si>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</si>
  <si>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</si>
  <si>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</si>
  <si>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Єдиний податок  </t>
  </si>
  <si>
    <t>Єдиний податок з юридичних осіб </t>
  </si>
  <si>
    <t>Єдиний податок з фізичних осіб </t>
  </si>
  <si>
    <t>Неподаткові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</si>
  <si>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</si>
  <si>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</si>
  <si>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</si>
  <si>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</si>
  <si>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Пальне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</si>
  <si>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</si>
  <si>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</si>
  <si>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</si>
  <si>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</si>
  <si>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</si>
  <si>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Інші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</si>
  <si>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</si>
  <si>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</si>
  <si>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</si>
  <si>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Офіційні трансферти  </t>
  </si>
  <si>
    <t>Від органів державного управління  </t>
  </si>
  <si>
    <t>3105</t>
  </si>
  <si>
    <t>0113105</t>
  </si>
  <si>
    <t>Програма соціального захисту населення Олевської об"єднаної територіальної громади на 2017-2020 роки</t>
  </si>
  <si>
    <t>Олевська міська рада</t>
  </si>
  <si>
    <t>Утримання та навчально-тренувальна робота комунальних дитячо-юнацьких спортивних шкіл</t>
  </si>
  <si>
    <t>0990</t>
  </si>
  <si>
    <t>Відділ культури Олевської міської ради</t>
  </si>
  <si>
    <t>Комплексна програма розвитку  фізичної культури і спорту на 2017-2021 роки</t>
  </si>
  <si>
    <t>Відділ освіти, молоді та спорту Олевської міської ради</t>
  </si>
  <si>
    <t>0921</t>
  </si>
  <si>
    <t xml:space="preserve"> 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</si>
  <si>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</si>
  <si>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</si>
  <si>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</si>
  <si>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Доходи від операцій з капіталом  </t>
  </si>
  <si>
    <t>0112010</t>
  </si>
  <si>
    <t>2010</t>
  </si>
  <si>
    <t>0731</t>
  </si>
  <si>
    <t>Багатопрофільна стаціонарна медична допомога населенню</t>
  </si>
  <si>
    <t>0763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</si>
  <si>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</si>
  <si>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Інші субвенції з місцевого бюджету</t>
  </si>
  <si>
    <t>Надання дошкільної освіти</t>
  </si>
  <si>
    <t>Інші заходи в галузі культури і мистецтва</t>
  </si>
  <si>
    <t>Забезпечення діяльності інших закладів у сфері освіти</t>
  </si>
  <si>
    <t>Інші заходи у сфері соціального захисту і соціального забезпечення</t>
  </si>
  <si>
    <t>Забезпечення діяльності бібліотек</t>
  </si>
  <si>
    <t>4040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</si>
  <si>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</si>
  <si>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</si>
  <si>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0114082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</si>
  <si>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</si>
  <si>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</si>
  <si>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0112111</t>
  </si>
  <si>
    <t>0112144</t>
  </si>
  <si>
    <t>2144</t>
  </si>
  <si>
    <t>1014060</t>
  </si>
  <si>
    <t>1011100</t>
  </si>
  <si>
    <t>1014081</t>
  </si>
  <si>
    <t>1014082</t>
  </si>
  <si>
    <t>0600000</t>
  </si>
  <si>
    <t>0610000</t>
  </si>
  <si>
    <t>0611020</t>
  </si>
  <si>
    <t>0611090</t>
  </si>
  <si>
    <t>0611150</t>
  </si>
  <si>
    <t>0611161</t>
  </si>
  <si>
    <t>0615011</t>
  </si>
  <si>
    <t>0615031</t>
  </si>
  <si>
    <t>Організація благоустрою населених пунктів</t>
  </si>
  <si>
    <t>0116030</t>
  </si>
  <si>
    <t>0456</t>
  </si>
  <si>
    <t>Інші програми та заходи у сфері охорони здоров’я</t>
  </si>
  <si>
    <t>0112152</t>
  </si>
  <si>
    <t>0113242</t>
  </si>
  <si>
    <t>0117350</t>
  </si>
  <si>
    <t>Розроблення схем планування та забудови територій (містобудівної документації)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</si>
  <si>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</si>
  <si>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</si>
  <si>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0117461</t>
  </si>
  <si>
    <t>0118130</t>
  </si>
  <si>
    <t>Забезпечення діяльності місцевої пожежної охорони</t>
  </si>
  <si>
    <t>0118700</t>
  </si>
  <si>
    <t>0119770</t>
  </si>
  <si>
    <t xml:space="preserve">Інші субвенції з місцевого бюджету </t>
  </si>
  <si>
    <t>Програма регулювання чисельності безпритульних тварин на 2016-2020 роки</t>
  </si>
  <si>
    <t>Субвенції з місцевих бюджетів іншим місцевим бюджетам</t>
  </si>
  <si>
    <t>0110150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</si>
  <si>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</si>
  <si>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</si>
  <si>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Надання реабілітаційних послуг особам з інвалідністю та дітям з інвалідністю</t>
  </si>
  <si>
    <t>0110180</t>
  </si>
  <si>
    <t>Інша діяльність у сфері державного управління</t>
  </si>
  <si>
    <t>0116083</t>
  </si>
  <si>
    <t>0610</t>
  </si>
  <si>
    <t>0611162</t>
  </si>
  <si>
    <t>Інші програми та заходи у сфері освіти</t>
  </si>
  <si>
    <t>0726</t>
  </si>
  <si>
    <t>Програма розвитку культури  на 2018-2020 роки</t>
  </si>
  <si>
    <t>0160</t>
  </si>
  <si>
    <t>2111</t>
  </si>
  <si>
    <t>2152</t>
  </si>
  <si>
    <t>Інші програми та заходи у сфері охорони здоров`я</t>
  </si>
  <si>
    <t>0113121</t>
  </si>
  <si>
    <t>3121</t>
  </si>
  <si>
    <t>1040</t>
  </si>
  <si>
    <t>Утримання та забезпечення діяльності центрів соціальних служб для сім`ї, дітей та молоді</t>
  </si>
  <si>
    <t>3242</t>
  </si>
  <si>
    <t>4082</t>
  </si>
  <si>
    <t>6030</t>
  </si>
  <si>
    <t>6083</t>
  </si>
  <si>
    <t>7350</t>
  </si>
  <si>
    <t>0490</t>
  </si>
  <si>
    <t>7461</t>
  </si>
  <si>
    <t>8130</t>
  </si>
  <si>
    <t>0118313</t>
  </si>
  <si>
    <t>0513</t>
  </si>
  <si>
    <t>06513000000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</si>
  <si>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</si>
  <si>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 для видобування корисних копалин загальнодержавного значення </t>
  </si>
  <si>
    <t>Додаток 1.1</t>
  </si>
  <si>
    <t>Місцевий бюджет з якого надається субвенція</t>
  </si>
  <si>
    <t>Призначення субвенції</t>
  </si>
  <si>
    <t>загальний фонд</t>
  </si>
  <si>
    <t>Відділу культури на утримання філіалу музичної школи</t>
  </si>
  <si>
    <t>Кишинському стаціонарному відділенню для постійного проживання на утримання жителів Білокоровицької громади</t>
  </si>
  <si>
    <t>На утримання КУ «Трудовий архів»</t>
  </si>
  <si>
    <t>Всього:</t>
  </si>
  <si>
    <t>Обласний бюджет Житомирської області</t>
  </si>
  <si>
    <t>на виконання Регіональної (комплексної) цільової соціальної Програми забезпечення житлом дітей-сиріт, дітей, позбавлених батьківського піклування, та осіб з їх числа на 2018-2022 роки</t>
  </si>
  <si>
    <t>Районний бюджет Олевського району</t>
  </si>
  <si>
    <t>Разом:</t>
  </si>
  <si>
    <t>Місцевий бюджет якому надається субвенція</t>
  </si>
  <si>
    <t>На виплати компенсації за надання соціальних послуг, що надаються відповідно до Порядку призначення і виплати компенсації фізичним особам, які надають соціальні послуги, затвердженого постановою Кабінету Міністрів України від 29.04.2004 року №558</t>
  </si>
  <si>
    <t>На пільгове перевезення автомобільним транспортом ТзОВ "Рім-Богдан"</t>
  </si>
  <si>
    <t xml:space="preserve">Додаток №4.1  </t>
  </si>
  <si>
    <t>Додаток №4</t>
  </si>
  <si>
    <t xml:space="preserve">Додаток №5
до рішення </t>
  </si>
  <si>
    <t>Додаток №6</t>
  </si>
  <si>
    <t xml:space="preserve">                 Інші субвенції з місцевих бюджетів до міського бюджету на 2020 рік</t>
  </si>
  <si>
    <t xml:space="preserve">                 Інші субвенції з міського бюджету місцевим бюджетам на 2020 рік</t>
  </si>
  <si>
    <t>найменування трансферту</t>
  </si>
  <si>
    <t>спеціального фонду на:</t>
  </si>
  <si>
    <t>субвенції</t>
  </si>
  <si>
    <t>Трансферти іншим бюджетам</t>
  </si>
  <si>
    <t>Трансферти з інших місцевих бюджетів</t>
  </si>
  <si>
    <t>Ліквідація іншого забруднення навколишнього природного середовища</t>
  </si>
  <si>
    <t>8700</t>
  </si>
  <si>
    <t>9770</t>
  </si>
  <si>
    <t>0610160</t>
  </si>
  <si>
    <t>Керівництво і управління у відповідній сфері у містах (місті Києві), селищах, селах, об`єднаних територіальних громадах</t>
  </si>
  <si>
    <t>1150</t>
  </si>
  <si>
    <t>1161</t>
  </si>
  <si>
    <t>1162</t>
  </si>
  <si>
    <t>5011</t>
  </si>
  <si>
    <t>5031</t>
  </si>
  <si>
    <t>0615053</t>
  </si>
  <si>
    <t>5053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</si>
  <si>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</si>
  <si>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1000000</t>
  </si>
  <si>
    <t>1010000</t>
  </si>
  <si>
    <t>1010160</t>
  </si>
  <si>
    <t>1100</t>
  </si>
  <si>
    <t>1014030</t>
  </si>
  <si>
    <t>4030</t>
  </si>
  <si>
    <t>1014040</t>
  </si>
  <si>
    <t>4060</t>
  </si>
  <si>
    <t>4081</t>
  </si>
  <si>
    <t>Забезпечення діяльності інших закладів в галузі культури і мистецтва</t>
  </si>
  <si>
    <t>Дотації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</si>
  <si>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</si>
  <si>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</si>
  <si>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</si>
  <si>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0117130</t>
  </si>
  <si>
    <t>7130</t>
  </si>
  <si>
    <t>0421</t>
  </si>
  <si>
    <t>Здійснення заходів із землеустрою</t>
  </si>
  <si>
    <t>0117680</t>
  </si>
  <si>
    <t>7680</t>
  </si>
  <si>
    <t>Членські внески до асоціацій органів місцевого самоврядування</t>
  </si>
  <si>
    <t xml:space="preserve">               код бюджету</t>
  </si>
  <si>
    <t>Код Програмної класифікації видатків та кредитування 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</si>
  <si>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</si>
  <si>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 , найменування бюджетної програми згідно з Типовою програмною класифікацією видатків та кредитування місцевого бюджету</t>
  </si>
  <si>
    <t>Міжбюджетні трансферти    на 2020 рік</t>
  </si>
  <si>
    <t>дотація на:</t>
  </si>
  <si>
    <t>загального фонду на:</t>
  </si>
  <si>
    <t>код Класифікації доходів бюджету</t>
  </si>
  <si>
    <t>код Типової програмної класифікації видатків та кредитування місцевого бюджету</t>
  </si>
  <si>
    <t>Розподіл коштів бюджету розвитку на здійснення заходів із будівництва, реконструкції і реставрації об"єктів виробничої, комунікаційної та соціальної інфраструктури за об"єктами у 2020 році</t>
  </si>
  <si>
    <t>(код бюджету)</t>
  </si>
  <si>
    <t>Найменування об"єкта будівництва/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</si>
  <si>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</si>
  <si>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</si>
  <si>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</si>
  <si>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об"єкта у бюджетному періоді, гривень </t>
  </si>
  <si>
    <t>Рівень готовності об"єкта на кінець бюджетного періоду, %</t>
  </si>
  <si>
    <t>Міська рада м.Олевськ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</si>
  <si>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</si>
  <si>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</si>
  <si>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</si>
  <si>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</si>
  <si>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</si>
  <si>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0118600</t>
  </si>
  <si>
    <t>8600</t>
  </si>
  <si>
    <t>0170</t>
  </si>
  <si>
    <t>Обслуговування місцевого боргу</t>
  </si>
  <si>
    <t>0611170</t>
  </si>
  <si>
    <t>1170</t>
  </si>
  <si>
    <t>Забезпечення діяльності інклюзивно-ресурсних центрів</t>
  </si>
  <si>
    <t>Додаток № 3</t>
  </si>
  <si>
    <t>Рішення міської ради від 05.07.2018 №667 із змінами</t>
  </si>
  <si>
    <t>Рішення міської ради від 23.01.2017 №24 із змінами</t>
  </si>
  <si>
    <t>Рішення міської ради від 11.05.2018 №620</t>
  </si>
  <si>
    <t>Рішення міської ради від 01.03.2016 №83 із змінами</t>
  </si>
  <si>
    <t>Рішення міської ради від 08.02.2018 №459</t>
  </si>
  <si>
    <t>Рішення міської ради від 08.11.2018 №811</t>
  </si>
  <si>
    <t xml:space="preserve">Програма охорони навколишнього природного
середовища та раціональне використання
природних ресурсів на 2017-2021 роки
</t>
  </si>
  <si>
    <t>Рішення міської ради від 13.06.2017 №168</t>
  </si>
  <si>
    <t>Дата і номер документа, яким затверджено місцеву регіональну програму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</si>
  <si>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</si>
  <si>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</si>
  <si>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</si>
  <si>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Код Функціональної класифікації видатків та кредитування бюджету</t>
  </si>
  <si>
    <t>Найменування місцевої /регіональної програми</t>
  </si>
  <si>
    <t>у тому числі бюджет розвитку</t>
  </si>
  <si>
    <t>1</t>
  </si>
  <si>
    <t>2</t>
  </si>
  <si>
    <t>3</t>
  </si>
  <si>
    <t>0320</t>
  </si>
  <si>
    <t>Найменування згідно з Класифікацією доходів бюджету</t>
  </si>
  <si>
    <t>Разом доходів</t>
  </si>
  <si>
    <t>Програма надання фінансових гарантій медичного обслуговування населення на період до 2022 року</t>
  </si>
  <si>
    <t>Екологічний податок </t>
  </si>
  <si>
    <t>Інші податки та збори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</si>
  <si>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</si>
  <si>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</si>
  <si>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Міська комплексна цільова Програма  забезпечення житлом дітей-сиріт, дітей, позбавлених батьківського піклування, та осіб з їх числа на 2018-2022 роки</t>
  </si>
  <si>
    <t>0117640</t>
  </si>
  <si>
    <t>7640</t>
  </si>
  <si>
    <t>0470</t>
  </si>
  <si>
    <t>Заходи з енергозбереження</t>
  </si>
  <si>
    <t>Надходження коштів пайової участі у розвитку інфраструктури населеного пункту</t>
  </si>
  <si>
    <t>Програма з енергозбереження Олевської ОТГ на 2018-2022 роки</t>
  </si>
  <si>
    <t>код бюджету</t>
  </si>
  <si>
    <t>Усього доходів (без урахування міжбюджетних трансфертів)</t>
  </si>
  <si>
    <t>Капітальний ремонт мереж вуличного освітлення Олевської об'єднаної територіальної громади</t>
  </si>
  <si>
    <t xml:space="preserve">Додаток  2 </t>
  </si>
  <si>
    <t>(грн)</t>
  </si>
  <si>
    <t>Найменування згідно з Класифікацією фінансування бюджету</t>
  </si>
  <si>
    <t>Усього</t>
  </si>
  <si>
    <t>усього</t>
  </si>
  <si>
    <t>в тому числі бюджет розвитку</t>
  </si>
  <si>
    <t>Фінансування за типом кредитора</t>
  </si>
  <si>
    <t>Х</t>
  </si>
  <si>
    <t>Загальне фінансування</t>
  </si>
  <si>
    <t xml:space="preserve">  Фінансування за типом боргового зобов"язання</t>
  </si>
  <si>
    <t>Код</t>
  </si>
  <si>
    <t>Фінансування за активними операціями</t>
  </si>
  <si>
    <t>Зміни обсягів бюджетних коштів</t>
  </si>
  <si>
    <t>-</t>
  </si>
  <si>
    <t>Загальний фонд</t>
  </si>
  <si>
    <t>Спеціальний фонд</t>
  </si>
  <si>
    <t>Разом</t>
  </si>
  <si>
    <t>Всього</t>
  </si>
  <si>
    <t>видатки споживання</t>
  </si>
  <si>
    <t>з них</t>
  </si>
  <si>
    <t>видатки розвитку</t>
  </si>
  <si>
    <t>оплата праці</t>
  </si>
  <si>
    <t>Зовнішнє фінансування</t>
  </si>
  <si>
    <t>Позики, надані міжнародними фінансовими організаціями</t>
  </si>
  <si>
    <t>Одержано позик</t>
  </si>
  <si>
    <t>Погашено позик</t>
  </si>
  <si>
    <t>Фінансування за борговими операціями</t>
  </si>
  <si>
    <t>Запозичення</t>
  </si>
  <si>
    <t>Зовнішні запозичення</t>
  </si>
  <si>
    <t>Довгострокові зобов'язання</t>
  </si>
  <si>
    <t>Погашення</t>
  </si>
  <si>
    <t>Зовнішні зобов"язання</t>
  </si>
  <si>
    <t>Програми біологічної безпеки та біологічного захисту населення Олевської територіальної об’єднаної громади на 2020 рік</t>
  </si>
  <si>
    <t>Програма компенсаційних виплат та надання пільг окремим категоріям громадян Олевської об"єднаної територіальної громади на 2020-2022 роки</t>
  </si>
  <si>
    <t>Програма соціальної підтримки внутрішньо переміщених осіб з тимчасово окупованої території, районів проведення антитерористичної операції на території Олевської ОТГ та військовослужбовців, працівників Збройних Сил України, Національної гвардії України, Служби безпеки України, інших силових структур громади, що брали участь у актитерористичних операцій на 2020-2022 роки</t>
  </si>
  <si>
    <t>Рішення міської ради від 11.08.2017 №219 із змінами</t>
  </si>
  <si>
    <t>Програма «Фінансової підтримки комунального некомерційного підприємства «Олевська центральна лікарня» Олевської міської ради» на 2019-2021 роки"</t>
  </si>
  <si>
    <t>06100000000</t>
  </si>
  <si>
    <t>Бюджет Білокоровицької сільської об’єднаної територіальної громади</t>
  </si>
  <si>
    <t>06524000000</t>
  </si>
  <si>
    <t>06317200000</t>
  </si>
  <si>
    <t>Фінансова підтримка на утримання місцевих осередків (рад) всеукраїнських організацій фізкультурно-спортивної спрямованості ФСТ "Колос"</t>
  </si>
  <si>
    <t>Капітальний ремонт огорожі кладовища  в с.Замисловичі, Олевського району, Житомирської області</t>
  </si>
  <si>
    <t>Капітальний ремонт огорожі кладовища по вул. Гагаріна в с.Лопатичі Олевського району Житомирської області</t>
  </si>
  <si>
    <t>Капітальний ремонт огорожі кладовища в с.Зубковичі, Олевського району, Житомирської області</t>
  </si>
  <si>
    <t>Капітальний ремонт дороги по вул. Першотравнева в м.Олевськ Житомирської області (коригування)</t>
  </si>
  <si>
    <t>Капітаьний ремонт дорожнього покриття по вул. Пушкіна (тротуари) в м.Олевськ Житомирської області (коригування)</t>
  </si>
  <si>
    <t>Капітальний ремонт дорожнього покриття по Ковпака в м. Олевськ Житомирської області (коригування)</t>
  </si>
  <si>
    <t xml:space="preserve">Капітальний ремонт провулку Курганський в с.Кам'янка, Олевського району, Житомирської області </t>
  </si>
  <si>
    <t>2019-2020</t>
  </si>
  <si>
    <t>2020</t>
  </si>
  <si>
    <t>2020-2022</t>
  </si>
  <si>
    <t>2020-2021</t>
  </si>
  <si>
    <t xml:space="preserve"> Олевська міська рада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</si>
  <si>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</si>
  <si>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Бюджет Руднє-Іванівської сільської ради</t>
  </si>
  <si>
    <t>На утримання дітей в ДЗО с.Зубковичі</t>
  </si>
  <si>
    <t>Бюджет Білокоровицької сільської об"єднаної територіальної громади</t>
  </si>
  <si>
    <t>06307524000</t>
  </si>
  <si>
    <t>Бюджет Руднє-Іванівської сільської ради Ємільчинського району</t>
  </si>
  <si>
    <t xml:space="preserve">Капітальний ремонт  будівлі Олевської дитячо-юнацької спортивної школи по вул. Свято-Миколаївська, 10 в м. Олевськ </t>
  </si>
  <si>
    <t xml:space="preserve">Придбання стельового кондиціонера для Олевського міського Будинку культури </t>
  </si>
  <si>
    <t xml:space="preserve">Капітальний ремонт даху ДНЗ "Чебурашка" № 15 в с. Жубровичі, Олевського району </t>
  </si>
  <si>
    <t>Придбання пасажирського мікроавтобуса для Олевської міської ради</t>
  </si>
  <si>
    <t>Капітальний ремонт приміщення будівлі Жубровицького ДНЗ № 15 по вул. Шевченка, 11 в с. Жубровичі, Олевського району, Житомирської області</t>
  </si>
  <si>
    <t>Придбання лапароскопічної системи для КНП "Олевська центральна лікарня"</t>
  </si>
  <si>
    <t>Зміни обсягів депозитів і цінних паперів, що використовуються для управління ліквідністю</t>
  </si>
  <si>
    <t>Повернення бюджетних коштів з депозитів</t>
  </si>
  <si>
    <t xml:space="preserve">Розміщення бюджетних коштів на депозитах </t>
  </si>
  <si>
    <t>Сільський бюджет Радовельської сільської ради Олевського району</t>
  </si>
  <si>
    <t>Кишинському стаціонарному відділенню на утримання одиноких громадян, які прибули на постійне проживання з с.Радовель</t>
  </si>
  <si>
    <t xml:space="preserve">Комунальній установі «Центр соціальних служб для сім’ї, дітей та молоді» Олевської міської ради </t>
  </si>
  <si>
    <t>06317514000</t>
  </si>
  <si>
    <t>в тому числі на:</t>
  </si>
  <si>
    <t>оплату за проведення корекційно-розвиткових занять і придбання спеціальних засобів корекції для учнів інклюзивних класів закладів загальної середньої освіти</t>
  </si>
  <si>
    <t>оплату за проведення корекційно-розвиткових занять і придбання спеціальних засобів корекції для вихованців інклюзивних груп закладів дошкільної освіти</t>
  </si>
  <si>
    <t>оплату праці педагогічних працівників інклюзивно-ресурсних центрів</t>
  </si>
  <si>
    <t>в тому числі цільові видатки на:</t>
  </si>
  <si>
    <t>лікування хворих на цукровий та нецукровий діабет</t>
  </si>
  <si>
    <t>Інші субвенції з місцевого бюджету, Усього</t>
  </si>
  <si>
    <t xml:space="preserve">в т.ч.: </t>
  </si>
  <si>
    <t>інші</t>
  </si>
  <si>
    <t>на виконання  Регіональної  (комплексної) цільової соціальної Програми забезпечення житлом дітей-сиріт, дітей, позбавлених батьківського піклування, та осіб з їх числа на 2018-2022 роки</t>
  </si>
  <si>
    <t>з них:</t>
  </si>
  <si>
    <t>на придбання житла</t>
  </si>
  <si>
    <t>0117321</t>
  </si>
  <si>
    <t>0117330</t>
  </si>
  <si>
    <t>7321</t>
  </si>
  <si>
    <t>Надання загальної середньої освіти закладами загальної середньої освіти ( 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</si>
  <si>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</si>
  <si>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Методичне забезпечення діяльності закладів освіти</t>
  </si>
  <si>
    <t>Надання спеціальної освіти мистецькими школами</t>
  </si>
  <si>
    <t>0617325</t>
  </si>
  <si>
    <t>7325</t>
  </si>
  <si>
    <t>Рішення міської ради від 19.12.2019 № 1442</t>
  </si>
  <si>
    <t>Рішення міської ради від 19.12.2019 № 1443</t>
  </si>
  <si>
    <t>Рішення міської ради від 19.12.2019 № 1441</t>
  </si>
  <si>
    <t>Будівництво освітніх установ та закладів</t>
  </si>
  <si>
    <t>Будівництво інших об'єктів комунальної власності</t>
  </si>
  <si>
    <t>Будівництво споруд, установ та закладів фізичної культури і спорту</t>
  </si>
  <si>
    <t>Доходи міського бюджету на 2020 рік</t>
  </si>
  <si>
    <t>Фінансування міського бюджету на 2020 рік</t>
  </si>
  <si>
    <t>РОЗПОДІЛ
видатків міського бюджету  на 2020 рік</t>
  </si>
  <si>
    <t>Розподіл витрат міського бюджету  на реалізацію місцевих/регіональних програм у 2020 році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</si>
  <si>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</si>
  <si>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в тому числі:</t>
  </si>
  <si>
    <t>охорона здоров"я</t>
  </si>
  <si>
    <t>"Про внесення змін до міського бюджету Олевської міської об'єднаної територіальної громади на 2020 рік"</t>
  </si>
  <si>
    <t>№ з/п</t>
  </si>
  <si>
    <t>Назва програми / призначення субвенції</t>
  </si>
  <si>
    <t>Комплексна програма захисту населення і території громади та міста Олевськ від надзвичайних ситуацій техногенного та природного характеру, забезпечення пожежної безпеки на 2017-2020 роки</t>
  </si>
  <si>
    <t xml:space="preserve">в тому числі: </t>
  </si>
  <si>
    <t>Олевському районному сектору Управління ДСНС України у Житомирській області на придбання паливо-мастильних матеріалів для підрозділів оперативно-рятувальної служби</t>
  </si>
  <si>
    <t>Програма організації допомоги правоохоронним органам у забезпеченні  охорони громадського порядку та профілактики злочинності на території Олевської міської ОТГ на 2018-2020 роки</t>
  </si>
  <si>
    <t>Програма матеріально-технічного забезпечення Олевського РВК, Житомирського прикордонного загону Північного регіонального управління Державної прикордонної служби України, СБУ, 30-ї окремої Новоград- Волинської  Рівненської механізованої бригади на 2018-2020 роки</t>
  </si>
  <si>
    <t>1.1</t>
  </si>
  <si>
    <t xml:space="preserve"> Олевському відділенню поліції Коростенського ВП ГУНП в Житомирській області на закупівлю пально-мастильних матеріалів</t>
  </si>
  <si>
    <t>2.1</t>
  </si>
  <si>
    <t>2.2</t>
  </si>
  <si>
    <t xml:space="preserve"> Овруцькому міжрайонному УСБУ в Житомирській області на придбання пально-мастильних матеріалів - 10 000,0 грн., придбання комп'ютерної техніки - 10 000,0 грн</t>
  </si>
  <si>
    <t>3.1</t>
  </si>
  <si>
    <t>3.2</t>
  </si>
  <si>
    <t>Олевському районному військовому комісаріату на придбання принтера 4990,0грн., дверей металевих – 6400,0 грн.</t>
  </si>
  <si>
    <t>4</t>
  </si>
  <si>
    <t>На поточний ремонт приміщення під податкову інспекцію в м.Олевськ, Житомирської області</t>
  </si>
  <si>
    <t>4.1</t>
  </si>
  <si>
    <t>Додаток №4.2</t>
  </si>
  <si>
    <t>на фінансову підтримку РО ВВП для здійснення видатків з утримання та матеріального заохочення постійних працівників, придбання програмного комплексу для здачі звітності до ПФУ, податкової звітності, ключів на електронні підписи і печатку та токени</t>
  </si>
  <si>
    <t>На придбання реактивів та флюрографічної плівки для КНП «Олевська ЦЛ»</t>
  </si>
  <si>
    <t xml:space="preserve">На забезпечення інсулінозалежних хворих відповідними препаратами для КНП «Олевська ЦЛ» </t>
  </si>
  <si>
    <t>На початок періоду</t>
  </si>
  <si>
    <t>На кінець періоду</t>
  </si>
  <si>
    <t>0119750</t>
  </si>
  <si>
    <t>Субвенція з місцевого бюджету на співфінансування інвестиційних проектів, всього</t>
  </si>
  <si>
    <t>співфінансування об'єкту "Амбулаторія на 1-2 лікаря з житлом по вул.Малікова, 51б в с.Хочине Олевського району Житомирської області - будівництво"</t>
  </si>
  <si>
    <t>співфінансування на придбання телемедичного обладнання для амбулаторії загальної практики сімейної медицини по вул.Житомирській, 71, с.Кишин Олевського району</t>
  </si>
  <si>
    <t>співфінансування на придбання телемедичного обладнання для Амбулаторії загальної практики – сімейної медицини по вул.Шевченка,12 б, с.Жубровичі Олевського району</t>
  </si>
  <si>
    <t>співфінансування на придбання телемедичного обладнання для Амбулаторії загальної практики – сімейної медицини по вул.Незалежна, 1 Б, смт.Дружба  Олевського району</t>
  </si>
  <si>
    <t xml:space="preserve">співфінансування об'єкту "Коригування робочого проекту по об'єкту: Олевська гімназія по вул. Інтернаціональна, 34 в м. Олевськ Житомирської області – будівництво (завершення будівництва)" </t>
  </si>
  <si>
    <t>0115045</t>
  </si>
  <si>
    <t>5045</t>
  </si>
  <si>
    <t>Будівництво мультифункціональних майданчиків для занять ігровими видами спорту</t>
  </si>
  <si>
    <t>0116013</t>
  </si>
  <si>
    <t>6013</t>
  </si>
  <si>
    <t>Забезпечення діяльності водопровідно-каналізаційного господарства</t>
  </si>
  <si>
    <t>7330</t>
  </si>
  <si>
    <t>0117693</t>
  </si>
  <si>
    <t>7693</t>
  </si>
  <si>
    <t>Інші заходи, пов`язані з економічною діяльністю</t>
  </si>
  <si>
    <t>8313</t>
  </si>
  <si>
    <t>9750</t>
  </si>
  <si>
    <t>Субвенція з місцевого бюджету на співфінансування інвестиційних проектів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</si>
  <si>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</si>
  <si>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</si>
  <si>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</si>
  <si>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</si>
  <si>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</si>
  <si>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Програма соціального захисту учасників АТО, 
воїнів-інтернаціоналістів, осіб з інвалідністю, ветеранів війни та праці, пенсіонерів та незахищених верств населення на 2018-2022 роки</t>
  </si>
  <si>
    <t>Рішення міської ради від 11.05.2108 №598</t>
  </si>
  <si>
    <t>Рішення міської ради від 05.09.2019 №1240; від 19.12.2019 № 1435</t>
  </si>
  <si>
    <t>Програма забезпечення хворих на цукровий діабет лікарськими засобами та виробами медичного призначення на 2020-2023 роки</t>
  </si>
  <si>
    <t>Рішення міської ради від 19.12.2019 № 1446</t>
  </si>
  <si>
    <t>Програма забезпечення громадян Олевської ОТГ життєво-необхідними медичнмими препаратами та виробами медичного призначення на 2020-2022 роки</t>
  </si>
  <si>
    <t>Рішення міської ради від 19.12.2019 № 1444</t>
  </si>
  <si>
    <t>Програма підтримки комунального підприємства "Олевська центральна аптека №32" Олевської міської ради на 2020 рік</t>
  </si>
  <si>
    <t>Рішення міської ради від 19.12.2019 № 1445</t>
  </si>
  <si>
    <t>Програма забезпечення хворих на цукровий діабет лікарськими засобами та виробами медичного призначення на 2020-2022 роки</t>
  </si>
  <si>
    <t>Програма забезпечення лікарськими засобами хворих на злоякісні новоутворення на 2020-2022 роки</t>
  </si>
  <si>
    <t>Програма матеріально-технічного забезпечення Олевської державної податкової інспекції Коростенського управління Головного управління ДПА у Житомирській області на 2020-2022 роки</t>
  </si>
  <si>
    <t>Рішення  міської ради  від 15.03.2018 року № 588</t>
  </si>
  <si>
    <t xml:space="preserve">Комплексна програма захисту населення і території громади та міста Олевськ від надзвичайних ситуацій техногенного та природного характеру, забезпечення пожежної безпеки на 2017-2020 роки
</t>
  </si>
  <si>
    <t>Рішення  міської ради від 09.08.2018 року № 713</t>
  </si>
  <si>
    <t>Рішення міської ради  від 11.07.2017 року  №203</t>
  </si>
  <si>
    <t>Рішення міської ради від 20.02.2020 № 1533</t>
  </si>
  <si>
    <t>Рішення міської ради від 20.02.2020 № 1532</t>
  </si>
  <si>
    <t>Державний бюджет</t>
  </si>
  <si>
    <t>ВПС "Копище" Житомирського прикордонного загону  на закупівлю пластикових вікон</t>
  </si>
  <si>
    <t xml:space="preserve">                 Субвенції з міського бюджету державному бюджету на виконання програм соціально-економічного розвитку регіонів на 2020 рік</t>
  </si>
  <si>
    <t xml:space="preserve"> Будівництво мультифункціонального спортивного майданчика для занять ігровими видами спорту по вул.Пушкіна, 24-б в м.Олевськ, </t>
  </si>
  <si>
    <t>Будівництво рекреаційної зони в с.Рудня-Озерянська</t>
  </si>
  <si>
    <t xml:space="preserve">Коригування робочого проекту по капітальному ремонту дорожнього покриття по вул.О.Берестам.Олевськ </t>
  </si>
  <si>
    <t xml:space="preserve">Коригування робочого проекту по Капітальному ремонту дорожнього покриття по вул.Герценам.Олевськ </t>
  </si>
  <si>
    <t>Коригування робочого проекту "Реконструкція майнового комплексу стадіону «Колос» по вул.Промислова,8-а м.Олевськ"</t>
  </si>
  <si>
    <t xml:space="preserve">Субвенція з місцевого бюджету на забезпечення якісної, сучасної, та доступної загальної середньої освіти "Нова українська школа" за рахунок відповідної субвенції з державного бюджету </t>
  </si>
  <si>
    <t>на закупівлю засобів навчання та обладнання для навчальних кабінетів початкової школи (видатки розвитку)</t>
  </si>
  <si>
    <t xml:space="preserve">закупівлю засобів навчання та обладнання (крім комп"ютерного)  </t>
  </si>
  <si>
    <t>закупівлю меблів</t>
  </si>
  <si>
    <t xml:space="preserve">закупівлю комп"ютерного обладнання </t>
  </si>
  <si>
    <t>На придбання медичного обладнання для КНП «Олевська центральна лікарня»</t>
  </si>
  <si>
    <t>На  придбання комп’ютерної техніки та оргтехніки для КНП "Олевська центральна лікарня"</t>
  </si>
  <si>
    <t>На придбання комплекту для сенсорної кімнати (світловий дощ з фібро оптичного волокна 180 волокон та колона з бульбашками)</t>
  </si>
  <si>
    <t>Інша субвенція Олевській міській раді для придбання засобів індивідуального захисту</t>
  </si>
  <si>
    <t>КНП "Олевська ЦЛ": на  оплату енергоносіїв- 48 655,0 грн., на паливно-мастильні матеріали - 2925,0 грн., на харчування - 4 840,0 грн., на медикаменти - 14300,0 грн., на закупівлю інсулінів - 3300,0 грн., на заробітну плату з нарахуваннями - 17 980,0 грн.</t>
  </si>
  <si>
    <t>На  придбання обладнання для КНП "Олевська ЦЛ"</t>
  </si>
  <si>
    <t>Для громадської спортивної організації ФСТ «Колос» на проведення заходів</t>
  </si>
  <si>
    <t>На придбання обладнання  КНП "Олевська ЦЛ"</t>
  </si>
  <si>
    <t>На забезпечення заходів по боротьбі з короновірусом КНП "Олевська ЦЛ"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</si>
  <si>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</si>
  <si>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</si>
  <si>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</si>
  <si>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</si>
  <si>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місцевого значення </t>
  </si>
  <si>
    <t>Акцизний податок з вироблених в Україні підакцизних товарів (продукції) 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</si>
  <si>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</si>
  <si>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</si>
  <si>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</si>
  <si>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</si>
  <si>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</si>
  <si>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</si>
  <si>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</si>
  <si>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</si>
  <si>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</si>
  <si>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</si>
  <si>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</si>
  <si>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</si>
  <si>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</si>
  <si>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</si>
  <si>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</si>
  <si>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</si>
  <si>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</si>
  <si>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</si>
  <si>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</si>
  <si>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</si>
  <si>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</si>
  <si>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</si>
  <si>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</si>
  <si>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Лікування АТО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</si>
  <si>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</si>
  <si>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КУ "Трудовий архів"</t>
  </si>
  <si>
    <t>КРН "Олевська ЦЛ" на інсулін</t>
  </si>
  <si>
    <t>лікування хворих на цукровий діабет інсуліном та нецукровий діабет десмопресином (видатки споживання)</t>
  </si>
  <si>
    <t>3.3</t>
  </si>
  <si>
    <t>Олевському районному військовому комісаріату на придбання паливно-мастильних матеріалів для оповіщення та доставки призовників на обласний збірний пункт м.Житомира для відправки до лав Збройних Сил України</t>
  </si>
  <si>
    <t>Секретар ради</t>
  </si>
  <si>
    <t>Віталій ШЕЙКО</t>
  </si>
  <si>
    <t>Субвенція з місцевого бюджету за рахунок залишку коштів освітньої субвенції, що утворився на початок бюджетного періоду</t>
  </si>
  <si>
    <t>Плата за оренду майна бюджетних установ, що здійснюється відповідно до Закону України `Про оренду державного та комунального майна</t>
  </si>
  <si>
    <t>на ремонт та придбання обладнання для їдалень (харчоблоків)закладів загальної середньої освіти (видатки розвитку)</t>
  </si>
  <si>
    <t>0617321</t>
  </si>
  <si>
    <t>Будівництво інших об`єктів комунальної власності</t>
  </si>
  <si>
    <t>Виготовлення ПКД на "Капітальний ремонтбудівлі Жубровицької ЗОШ І-ІІІ ст. по вулиці Шевченка, 13 в с.Жубровичі, Олевського району, Житомирської області</t>
  </si>
  <si>
    <t>Виготовлення ПКД на "Капітальний ремонтбудівлі Олевської ЗОШ І-ІІІ ст. №3 по вулиці Шкільна, 1 в м.Олевськ, Олевського району, Житомирської області"</t>
  </si>
  <si>
    <t>Капітальний ремонт харчоблоку Олевської ЗОШ І-ІІІ ст. №3 за  адресою: вул.Пушкіна, 24-Бв м.Олевськ, Олевського району, Житомирської області</t>
  </si>
  <si>
    <t>Капітальний ремонт (улаштування блискавкозахисту) будівлі Замисловицької ЗОШ І-ІІІ ст. по вулиці Княгині Ольги, 3 в с.Замисловичі, Олевського району, Житомирської області</t>
  </si>
  <si>
    <t>Капітальний ремонт (улаштування блискавкозахисту) будівлі Лопатицької ЗОШ І-ІІІ ст. по вулиці Гагаріна, 50 в с.Лопатичі, Олевського району, Житомирської області</t>
  </si>
  <si>
    <t>до рішення LІV сесії VІІ скликання Олевської міської ради від 12.06.2020 року №1674</t>
  </si>
  <si>
    <t>до рішення LІV сесії VІІ скликання Олевської міської ради від  12.06.2020 року №1674 "Про внесення змін до міського бюджету Олевської міської об'єднаної територіальної громади на 2020 рік"</t>
  </si>
</sst>
</file>

<file path=xl/styles.xml><?xml version="1.0" encoding="utf-8"?>
<styleSheet xmlns="http://schemas.openxmlformats.org/spreadsheetml/2006/main">
  <numFmts count="3">
    <numFmt numFmtId="179" formatCode="_-* #,##0.00_р_._-;\-* #,##0.00_р_._-;_-* &quot;-&quot;??_р_._-;_-@_-"/>
    <numFmt numFmtId="198" formatCode="* _-#,##0&quot;р.&quot;;* \-#,##0&quot;р.&quot;;* _-&quot;-&quot;&quot;р.&quot;;@"/>
    <numFmt numFmtId="200" formatCode="#,##0.0"/>
  </numFmts>
  <fonts count="80">
    <font>
      <sz val="10"/>
      <name val="Times New Roman"/>
      <charset val="204"/>
    </font>
    <font>
      <b/>
      <sz val="10"/>
      <name val="Arial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Courier New"/>
      <family val="3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Arial Cyr"/>
      <family val="2"/>
      <charset val="204"/>
    </font>
    <font>
      <b/>
      <sz val="12"/>
      <name val="Arial Cyr"/>
      <charset val="204"/>
    </font>
    <font>
      <b/>
      <sz val="11"/>
      <name val="Times New Roman Cyr"/>
      <family val="1"/>
      <charset val="204"/>
    </font>
    <font>
      <b/>
      <sz val="10"/>
      <name val="Times New Roman CYR"/>
      <charset val="204"/>
    </font>
    <font>
      <sz val="9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6"/>
      <name val="Times New Roman Cyr"/>
      <charset val="204"/>
    </font>
    <font>
      <b/>
      <sz val="12"/>
      <name val="Times New Roman Cyr"/>
      <charset val="204"/>
    </font>
    <font>
      <b/>
      <sz val="12"/>
      <name val="Times New Roman CY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1"/>
      <name val="Times New Roman Cyr"/>
      <charset val="204"/>
    </font>
    <font>
      <b/>
      <sz val="11"/>
      <name val="Times New Roman"/>
      <family val="1"/>
      <charset val="204"/>
    </font>
    <font>
      <sz val="11"/>
      <name val="Arial Cyr"/>
      <family val="2"/>
      <charset val="204"/>
    </font>
    <font>
      <sz val="18"/>
      <color indexed="8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10"/>
      <name val="Arial Cyr"/>
      <charset val="204"/>
    </font>
    <font>
      <sz val="13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2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1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8" fillId="0" borderId="0"/>
    <xf numFmtId="0" fontId="19" fillId="0" borderId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7" fillId="22" borderId="2" applyNumberFormat="0" applyAlignment="0" applyProtection="0"/>
    <xf numFmtId="0" fontId="12" fillId="22" borderId="1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>
      <alignment vertical="top"/>
    </xf>
    <xf numFmtId="0" fontId="9" fillId="0" borderId="3" applyNumberFormat="0" applyFill="0" applyAlignment="0" applyProtection="0"/>
    <xf numFmtId="0" fontId="13" fillId="13" borderId="0" applyNumberFormat="0" applyBorder="0" applyAlignment="0" applyProtection="0"/>
    <xf numFmtId="0" fontId="74" fillId="0" borderId="0"/>
    <xf numFmtId="0" fontId="75" fillId="0" borderId="0"/>
    <xf numFmtId="0" fontId="74" fillId="0" borderId="0"/>
    <xf numFmtId="0" fontId="18" fillId="0" borderId="0"/>
    <xf numFmtId="0" fontId="19" fillId="0" borderId="0"/>
    <xf numFmtId="0" fontId="74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6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10" borderId="4" applyNumberFormat="0" applyFont="0" applyAlignment="0" applyProtection="0"/>
    <xf numFmtId="0" fontId="17" fillId="0" borderId="0"/>
    <xf numFmtId="198" fontId="1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5" fillId="4" borderId="0" applyNumberFormat="0" applyBorder="0" applyAlignment="0" applyProtection="0"/>
  </cellStyleXfs>
  <cellXfs count="470">
    <xf numFmtId="0" fontId="0" fillId="0" borderId="0" xfId="0"/>
    <xf numFmtId="0" fontId="2" fillId="0" borderId="0" xfId="0" applyNumberFormat="1" applyFont="1" applyFill="1" applyAlignment="1" applyProtection="1"/>
    <xf numFmtId="0" fontId="0" fillId="23" borderId="0" xfId="0" applyFont="1" applyFill="1"/>
    <xf numFmtId="0" fontId="4" fillId="0" borderId="0" xfId="0" applyNumberFormat="1" applyFont="1" applyFill="1" applyBorder="1" applyAlignment="1" applyProtection="1">
      <alignment horizontal="center" vertical="top"/>
    </xf>
    <xf numFmtId="0" fontId="26" fillId="0" borderId="0" xfId="0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justify" vertical="center" wrapText="1"/>
    </xf>
    <xf numFmtId="200" fontId="31" fillId="0" borderId="0" xfId="0" applyNumberFormat="1" applyFont="1" applyBorder="1" applyAlignment="1">
      <alignment vertical="justify"/>
    </xf>
    <xf numFmtId="0" fontId="32" fillId="0" borderId="5" xfId="0" applyFont="1" applyFill="1" applyBorder="1" applyAlignment="1">
      <alignment horizontal="center" vertical="center" wrapText="1"/>
    </xf>
    <xf numFmtId="0" fontId="4" fillId="0" borderId="5" xfId="61" quotePrefix="1" applyFont="1" applyFill="1" applyBorder="1" applyAlignment="1">
      <alignment horizontal="center" vertical="center" wrapText="1"/>
    </xf>
    <xf numFmtId="200" fontId="39" fillId="0" borderId="5" xfId="48" applyNumberFormat="1" applyFont="1" applyFill="1" applyBorder="1" applyAlignment="1">
      <alignment horizontal="center" vertical="center" wrapText="1"/>
    </xf>
    <xf numFmtId="0" fontId="32" fillId="0" borderId="0" xfId="57" applyFont="1" applyAlignment="1"/>
    <xf numFmtId="0" fontId="44" fillId="0" borderId="0" xfId="57" applyFont="1"/>
    <xf numFmtId="0" fontId="41" fillId="0" borderId="0" xfId="57" applyFont="1" applyAlignment="1"/>
    <xf numFmtId="0" fontId="41" fillId="0" borderId="0" xfId="57" applyFont="1"/>
    <xf numFmtId="0" fontId="44" fillId="0" borderId="0" xfId="57" applyFont="1" applyFill="1"/>
    <xf numFmtId="0" fontId="44" fillId="0" borderId="0" xfId="57" applyFont="1" applyAlignment="1">
      <alignment horizontal="right"/>
    </xf>
    <xf numFmtId="0" fontId="41" fillId="0" borderId="5" xfId="57" applyFont="1" applyBorder="1" applyAlignment="1">
      <alignment horizontal="center" vertical="center" wrapText="1"/>
    </xf>
    <xf numFmtId="0" fontId="41" fillId="0" borderId="5" xfId="57" applyFont="1" applyFill="1" applyBorder="1" applyAlignment="1">
      <alignment horizontal="center" vertical="center" wrapText="1"/>
    </xf>
    <xf numFmtId="0" fontId="41" fillId="0" borderId="0" xfId="0" applyNumberFormat="1" applyFont="1" applyFill="1" applyAlignment="1" applyProtection="1"/>
    <xf numFmtId="0" fontId="41" fillId="0" borderId="0" xfId="0" applyFont="1" applyFill="1"/>
    <xf numFmtId="0" fontId="41" fillId="0" borderId="0" xfId="0" applyNumberFormat="1" applyFont="1" applyFill="1" applyAlignment="1" applyProtection="1">
      <alignment horizontal="center" vertical="center" wrapText="1"/>
    </xf>
    <xf numFmtId="0" fontId="25" fillId="0" borderId="6" xfId="0" applyNumberFormat="1" applyFont="1" applyFill="1" applyBorder="1" applyAlignment="1" applyProtection="1">
      <alignment horizontal="center"/>
    </xf>
    <xf numFmtId="0" fontId="41" fillId="0" borderId="6" xfId="0" applyFont="1" applyFill="1" applyBorder="1" applyAlignment="1">
      <alignment horizontal="center"/>
    </xf>
    <xf numFmtId="0" fontId="25" fillId="0" borderId="6" xfId="0" applyNumberFormat="1" applyFont="1" applyFill="1" applyBorder="1" applyAlignment="1" applyProtection="1">
      <alignment horizontal="center" vertical="top"/>
    </xf>
    <xf numFmtId="0" fontId="25" fillId="0" borderId="0" xfId="0" applyNumberFormat="1" applyFont="1" applyFill="1" applyAlignment="1" applyProtection="1">
      <alignment horizontal="center"/>
    </xf>
    <xf numFmtId="0" fontId="41" fillId="0" borderId="0" xfId="0" applyFont="1" applyFill="1" applyAlignment="1">
      <alignment horizontal="center"/>
    </xf>
    <xf numFmtId="0" fontId="41" fillId="0" borderId="6" xfId="0" applyNumberFormat="1" applyFont="1" applyFill="1" applyBorder="1" applyAlignment="1" applyProtection="1">
      <alignment horizontal="right" vertical="center"/>
    </xf>
    <xf numFmtId="0" fontId="25" fillId="0" borderId="5" xfId="61" quotePrefix="1" applyFont="1" applyFill="1" applyBorder="1" applyAlignment="1">
      <alignment horizontal="center" vertical="center" wrapText="1"/>
    </xf>
    <xf numFmtId="0" fontId="25" fillId="0" borderId="5" xfId="61" applyFont="1" applyFill="1" applyBorder="1" applyAlignment="1">
      <alignment horizontal="center" vertical="center" wrapText="1"/>
    </xf>
    <xf numFmtId="2" fontId="25" fillId="0" borderId="5" xfId="61" applyNumberFormat="1" applyFont="1" applyFill="1" applyBorder="1" applyAlignment="1">
      <alignment horizontal="center" vertical="center" wrapText="1"/>
    </xf>
    <xf numFmtId="2" fontId="25" fillId="0" borderId="5" xfId="61" quotePrefix="1" applyNumberFormat="1" applyFont="1" applyFill="1" applyBorder="1" applyAlignment="1">
      <alignment horizontal="center" vertical="center" wrapText="1"/>
    </xf>
    <xf numFmtId="0" fontId="41" fillId="0" borderId="5" xfId="61" quotePrefix="1" applyFont="1" applyFill="1" applyBorder="1" applyAlignment="1">
      <alignment horizontal="center" vertical="center" wrapText="1"/>
    </xf>
    <xf numFmtId="49" fontId="41" fillId="0" borderId="5" xfId="61" quotePrefix="1" applyNumberFormat="1" applyFont="1" applyFill="1" applyBorder="1" applyAlignment="1">
      <alignment horizontal="center" vertical="center" wrapText="1"/>
    </xf>
    <xf numFmtId="2" fontId="41" fillId="0" borderId="5" xfId="61" applyNumberFormat="1" applyFont="1" applyFill="1" applyBorder="1" applyAlignment="1">
      <alignment horizontal="center" vertical="center" wrapText="1"/>
    </xf>
    <xf numFmtId="0" fontId="32" fillId="0" borderId="0" xfId="0" applyFont="1"/>
    <xf numFmtId="0" fontId="48" fillId="0" borderId="5" xfId="0" quotePrefix="1" applyFont="1" applyFill="1" applyBorder="1" applyAlignment="1">
      <alignment horizontal="center" vertical="center" wrapText="1"/>
    </xf>
    <xf numFmtId="2" fontId="48" fillId="0" borderId="5" xfId="0" quotePrefix="1" applyNumberFormat="1" applyFont="1" applyFill="1" applyBorder="1" applyAlignment="1">
      <alignment horizontal="center" vertical="center" wrapText="1"/>
    </xf>
    <xf numFmtId="0" fontId="41" fillId="0" borderId="5" xfId="0" quotePrefix="1" applyFont="1" applyFill="1" applyBorder="1" applyAlignment="1">
      <alignment horizontal="center" vertical="center" wrapText="1"/>
    </xf>
    <xf numFmtId="2" fontId="41" fillId="0" borderId="5" xfId="0" quotePrefix="1" applyNumberFormat="1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46" fillId="0" borderId="0" xfId="0" applyFont="1"/>
    <xf numFmtId="0" fontId="32" fillId="0" borderId="0" xfId="0" applyFont="1" applyAlignment="1">
      <alignment horizontal="right"/>
    </xf>
    <xf numFmtId="0" fontId="4" fillId="0" borderId="5" xfId="0" applyFont="1" applyBorder="1"/>
    <xf numFmtId="49" fontId="4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32" fillId="0" borderId="0" xfId="57" applyFont="1" applyFill="1" applyAlignment="1"/>
    <xf numFmtId="0" fontId="41" fillId="0" borderId="0" xfId="57" applyFont="1" applyFill="1" applyAlignment="1"/>
    <xf numFmtId="0" fontId="22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8" fillId="0" borderId="5" xfId="56" quotePrefix="1" applyFont="1" applyFill="1" applyBorder="1" applyAlignment="1">
      <alignment horizontal="center" vertical="center" wrapText="1"/>
    </xf>
    <xf numFmtId="2" fontId="48" fillId="0" borderId="5" xfId="56" quotePrefix="1" applyNumberFormat="1" applyFont="1" applyFill="1" applyBorder="1" applyAlignment="1">
      <alignment horizontal="center" vertical="center" wrapText="1"/>
    </xf>
    <xf numFmtId="49" fontId="41" fillId="0" borderId="5" xfId="61" applyNumberFormat="1" applyFont="1" applyFill="1" applyBorder="1" applyAlignment="1">
      <alignment horizontal="center" vertical="center" wrapText="1"/>
    </xf>
    <xf numFmtId="0" fontId="48" fillId="0" borderId="5" xfId="53" quotePrefix="1" applyFont="1" applyFill="1" applyBorder="1" applyAlignment="1">
      <alignment horizontal="center" vertical="center" wrapText="1"/>
    </xf>
    <xf numFmtId="0" fontId="48" fillId="0" borderId="5" xfId="53" applyFont="1" applyFill="1" applyBorder="1" applyAlignment="1">
      <alignment horizontal="center" vertical="center" wrapText="1"/>
    </xf>
    <xf numFmtId="2" fontId="48" fillId="0" borderId="5" xfId="53" applyNumberFormat="1" applyFont="1" applyFill="1" applyBorder="1" applyAlignment="1">
      <alignment horizontal="center" vertical="center" wrapText="1"/>
    </xf>
    <xf numFmtId="0" fontId="22" fillId="0" borderId="5" xfId="0" applyFont="1" applyBorder="1"/>
    <xf numFmtId="0" fontId="22" fillId="0" borderId="5" xfId="0" applyFont="1" applyBorder="1" applyAlignment="1">
      <alignment wrapText="1"/>
    </xf>
    <xf numFmtId="0" fontId="16" fillId="0" borderId="5" xfId="0" applyFont="1" applyBorder="1"/>
    <xf numFmtId="0" fontId="16" fillId="0" borderId="5" xfId="0" applyFont="1" applyBorder="1" applyAlignment="1">
      <alignment wrapText="1"/>
    </xf>
    <xf numFmtId="0" fontId="16" fillId="0" borderId="5" xfId="0" applyFont="1" applyBorder="1" applyAlignment="1">
      <alignment vertical="top"/>
    </xf>
    <xf numFmtId="49" fontId="22" fillId="0" borderId="7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top" wrapText="1"/>
    </xf>
    <xf numFmtId="49" fontId="51" fillId="0" borderId="5" xfId="0" applyNumberFormat="1" applyFont="1" applyFill="1" applyBorder="1" applyAlignment="1">
      <alignment horizontal="center" vertical="top"/>
    </xf>
    <xf numFmtId="0" fontId="51" fillId="0" borderId="5" xfId="0" applyFont="1" applyFill="1" applyBorder="1" applyAlignment="1">
      <alignment horizontal="center" vertical="top"/>
    </xf>
    <xf numFmtId="0" fontId="22" fillId="0" borderId="8" xfId="0" applyFont="1" applyFill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center" wrapText="1"/>
    </xf>
    <xf numFmtId="2" fontId="48" fillId="0" borderId="5" xfId="53" quotePrefix="1" applyNumberFormat="1" applyFont="1" applyFill="1" applyBorder="1" applyAlignment="1">
      <alignment horizontal="left" vertical="center" wrapText="1"/>
    </xf>
    <xf numFmtId="0" fontId="44" fillId="0" borderId="0" xfId="57" applyFont="1" applyAlignment="1">
      <alignment horizontal="left"/>
    </xf>
    <xf numFmtId="0" fontId="41" fillId="0" borderId="0" xfId="57" applyFont="1" applyAlignment="1">
      <alignment horizontal="left"/>
    </xf>
    <xf numFmtId="4" fontId="44" fillId="0" borderId="0" xfId="57" applyNumberFormat="1" applyFont="1"/>
    <xf numFmtId="2" fontId="47" fillId="0" borderId="5" xfId="51" quotePrefix="1" applyNumberFormat="1" applyFont="1" applyFill="1" applyBorder="1" applyAlignment="1">
      <alignment horizontal="center" vertical="center" wrapText="1"/>
    </xf>
    <xf numFmtId="0" fontId="47" fillId="0" borderId="5" xfId="51" quotePrefix="1" applyFont="1" applyFill="1" applyBorder="1" applyAlignment="1">
      <alignment horizontal="center" vertical="center" wrapText="1"/>
    </xf>
    <xf numFmtId="0" fontId="25" fillId="0" borderId="0" xfId="57" applyFont="1" applyAlignment="1">
      <alignment horizontal="center"/>
    </xf>
    <xf numFmtId="0" fontId="32" fillId="0" borderId="0" xfId="57" applyFont="1" applyAlignment="1">
      <alignment horizontal="left" wrapText="1"/>
    </xf>
    <xf numFmtId="0" fontId="32" fillId="0" borderId="0" xfId="0" applyFont="1" applyAlignment="1">
      <alignment horizontal="center" vertical="center"/>
    </xf>
    <xf numFmtId="0" fontId="41" fillId="0" borderId="0" xfId="0" applyNumberFormat="1" applyFont="1" applyFill="1" applyAlignment="1" applyProtection="1">
      <alignment horizontal="left" vertical="top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41" fillId="0" borderId="0" xfId="0" applyNumberFormat="1" applyFont="1" applyFill="1" applyAlignment="1" applyProtection="1">
      <alignment vertical="top"/>
    </xf>
    <xf numFmtId="0" fontId="26" fillId="0" borderId="0" xfId="0" applyNumberFormat="1" applyFont="1" applyFill="1" applyAlignment="1" applyProtection="1">
      <alignment vertical="center" wrapText="1"/>
    </xf>
    <xf numFmtId="0" fontId="0" fillId="0" borderId="0" xfId="0" applyFill="1" applyAlignment="1"/>
    <xf numFmtId="0" fontId="22" fillId="0" borderId="0" xfId="0" applyNumberFormat="1" applyFont="1" applyFill="1" applyAlignment="1" applyProtection="1"/>
    <xf numFmtId="0" fontId="22" fillId="0" borderId="0" xfId="0" applyFont="1" applyFill="1"/>
    <xf numFmtId="0" fontId="2" fillId="0" borderId="0" xfId="0" applyFont="1" applyFill="1"/>
    <xf numFmtId="0" fontId="4" fillId="0" borderId="6" xfId="0" applyNumberFormat="1" applyFont="1" applyFill="1" applyBorder="1" applyAlignment="1" applyProtection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6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0" fontId="47" fillId="0" borderId="5" xfId="0" quotePrefix="1" applyFont="1" applyFill="1" applyBorder="1" applyAlignment="1">
      <alignment horizontal="center" vertical="center" wrapText="1"/>
    </xf>
    <xf numFmtId="2" fontId="47" fillId="0" borderId="5" xfId="0" quotePrefix="1" applyNumberFormat="1" applyFont="1" applyFill="1" applyBorder="1" applyAlignment="1">
      <alignment horizontal="center" vertical="center" wrapText="1"/>
    </xf>
    <xf numFmtId="200" fontId="47" fillId="0" borderId="5" xfId="48" applyNumberFormat="1" applyFont="1" applyFill="1" applyBorder="1" applyAlignment="1">
      <alignment horizontal="center" vertical="center" wrapText="1"/>
    </xf>
    <xf numFmtId="3" fontId="47" fillId="0" borderId="5" xfId="48" applyNumberFormat="1" applyFont="1" applyFill="1" applyBorder="1" applyAlignment="1">
      <alignment horizontal="center" vertical="center" wrapText="1"/>
    </xf>
    <xf numFmtId="3" fontId="47" fillId="0" borderId="8" xfId="48" applyNumberFormat="1" applyFont="1" applyFill="1" applyBorder="1" applyAlignment="1">
      <alignment horizontal="center" vertical="center" wrapText="1"/>
    </xf>
    <xf numFmtId="3" fontId="41" fillId="0" borderId="5" xfId="0" applyNumberFormat="1" applyFont="1" applyFill="1" applyBorder="1" applyAlignment="1">
      <alignment horizontal="center" vertical="center" wrapText="1"/>
    </xf>
    <xf numFmtId="49" fontId="47" fillId="0" borderId="5" xfId="0" quotePrefix="1" applyNumberFormat="1" applyFont="1" applyFill="1" applyBorder="1" applyAlignment="1">
      <alignment horizontal="center" vertical="center" wrapText="1"/>
    </xf>
    <xf numFmtId="0" fontId="47" fillId="0" borderId="5" xfId="56" quotePrefix="1" applyFont="1" applyFill="1" applyBorder="1" applyAlignment="1">
      <alignment horizontal="center" vertical="center" wrapText="1"/>
    </xf>
    <xf numFmtId="0" fontId="47" fillId="0" borderId="5" xfId="53" quotePrefix="1" applyFont="1" applyFill="1" applyBorder="1" applyAlignment="1">
      <alignment horizontal="center" vertical="center" wrapText="1"/>
    </xf>
    <xf numFmtId="2" fontId="47" fillId="0" borderId="5" xfId="53" quotePrefix="1" applyNumberFormat="1" applyFont="1" applyFill="1" applyBorder="1" applyAlignment="1">
      <alignment horizontal="center" vertical="center" wrapText="1"/>
    </xf>
    <xf numFmtId="2" fontId="41" fillId="0" borderId="5" xfId="61" quotePrefix="1" applyNumberFormat="1" applyFont="1" applyFill="1" applyBorder="1" applyAlignment="1">
      <alignment horizontal="center" vertical="center" wrapText="1"/>
    </xf>
    <xf numFmtId="0" fontId="47" fillId="0" borderId="5" xfId="51" quotePrefix="1" applyNumberFormat="1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 shrinkToFit="1"/>
    </xf>
    <xf numFmtId="3" fontId="39" fillId="0" borderId="5" xfId="48" applyNumberFormat="1" applyFont="1" applyFill="1" applyBorder="1" applyAlignment="1">
      <alignment horizontal="center" vertical="center" wrapText="1"/>
    </xf>
    <xf numFmtId="0" fontId="41" fillId="0" borderId="5" xfId="61" applyFont="1" applyFill="1" applyBorder="1" applyAlignment="1">
      <alignment horizontal="center" vertical="center" wrapText="1"/>
    </xf>
    <xf numFmtId="3" fontId="52" fillId="0" borderId="0" xfId="0" applyNumberFormat="1" applyFont="1" applyFill="1"/>
    <xf numFmtId="200" fontId="40" fillId="0" borderId="5" xfId="48" applyNumberFormat="1" applyFont="1" applyFill="1" applyBorder="1" applyAlignment="1">
      <alignment horizontal="center" vertical="center" wrapText="1"/>
    </xf>
    <xf numFmtId="200" fontId="48" fillId="0" borderId="5" xfId="0" applyNumberFormat="1" applyFont="1" applyFill="1" applyBorder="1" applyAlignment="1">
      <alignment horizontal="center" vertical="center" wrapText="1"/>
    </xf>
    <xf numFmtId="3" fontId="48" fillId="0" borderId="5" xfId="0" applyNumberFormat="1" applyFont="1" applyFill="1" applyBorder="1" applyAlignment="1">
      <alignment horizontal="center" vertical="center" wrapText="1"/>
    </xf>
    <xf numFmtId="3" fontId="41" fillId="0" borderId="0" xfId="0" applyNumberFormat="1" applyFont="1" applyFill="1"/>
    <xf numFmtId="0" fontId="32" fillId="0" borderId="9" xfId="0" applyFont="1" applyFill="1" applyBorder="1" applyAlignment="1">
      <alignment horizontal="left" vertical="center" wrapText="1"/>
    </xf>
    <xf numFmtId="200" fontId="31" fillId="0" borderId="0" xfId="0" applyNumberFormat="1" applyFont="1" applyFill="1" applyBorder="1" applyAlignment="1">
      <alignment vertical="justify"/>
    </xf>
    <xf numFmtId="0" fontId="2" fillId="0" borderId="0" xfId="0" applyFont="1" applyFill="1" applyBorder="1"/>
    <xf numFmtId="200" fontId="59" fillId="0" borderId="0" xfId="0" applyNumberFormat="1" applyFont="1" applyBorder="1" applyAlignment="1">
      <alignment vertical="justify"/>
    </xf>
    <xf numFmtId="0" fontId="2" fillId="0" borderId="0" xfId="0" applyFont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23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Alignment="1" applyProtection="1">
      <alignment vertical="top"/>
    </xf>
    <xf numFmtId="0" fontId="22" fillId="0" borderId="0" xfId="0" applyNumberFormat="1" applyFont="1" applyFill="1" applyAlignment="1" applyProtection="1">
      <alignment vertical="center" wrapText="1"/>
    </xf>
    <xf numFmtId="49" fontId="25" fillId="0" borderId="0" xfId="57" applyNumberFormat="1" applyFont="1" applyBorder="1" applyAlignment="1"/>
    <xf numFmtId="49" fontId="60" fillId="0" borderId="0" xfId="57" applyNumberFormat="1" applyFont="1" applyBorder="1" applyAlignment="1"/>
    <xf numFmtId="0" fontId="58" fillId="0" borderId="10" xfId="0" applyFont="1" applyBorder="1" applyAlignment="1">
      <alignment vertical="center"/>
    </xf>
    <xf numFmtId="0" fontId="62" fillId="0" borderId="0" xfId="57" applyFont="1" applyAlignment="1">
      <alignment wrapText="1"/>
    </xf>
    <xf numFmtId="0" fontId="54" fillId="0" borderId="6" xfId="57" applyFont="1" applyBorder="1" applyAlignment="1">
      <alignment vertical="justify"/>
    </xf>
    <xf numFmtId="0" fontId="18" fillId="0" borderId="0" xfId="60"/>
    <xf numFmtId="0" fontId="19" fillId="0" borderId="0" xfId="60" applyFont="1"/>
    <xf numFmtId="0" fontId="25" fillId="0" borderId="0" xfId="60" applyFont="1" applyFill="1" applyAlignment="1">
      <alignment horizontal="center" wrapText="1"/>
    </xf>
    <xf numFmtId="0" fontId="63" fillId="0" borderId="0" xfId="60" applyFont="1" applyAlignment="1">
      <alignment horizontal="center"/>
    </xf>
    <xf numFmtId="0" fontId="34" fillId="0" borderId="0" xfId="60" applyFont="1" applyBorder="1" applyAlignment="1">
      <alignment horizontal="center"/>
    </xf>
    <xf numFmtId="0" fontId="32" fillId="0" borderId="0" xfId="60" applyFont="1" applyAlignment="1">
      <alignment horizontal="right"/>
    </xf>
    <xf numFmtId="0" fontId="22" fillId="0" borderId="11" xfId="60" applyFont="1" applyBorder="1" applyAlignment="1">
      <alignment horizontal="center" vertical="top" wrapText="1"/>
    </xf>
    <xf numFmtId="0" fontId="22" fillId="0" borderId="5" xfId="60" applyFont="1" applyBorder="1" applyAlignment="1">
      <alignment horizontal="center" vertical="top" wrapText="1"/>
    </xf>
    <xf numFmtId="0" fontId="32" fillId="0" borderId="0" xfId="60" applyFont="1"/>
    <xf numFmtId="0" fontId="22" fillId="0" borderId="0" xfId="60" applyFont="1" applyBorder="1" applyAlignment="1">
      <alignment horizontal="center" vertical="top" wrapText="1"/>
    </xf>
    <xf numFmtId="3" fontId="32" fillId="0" borderId="0" xfId="60" applyNumberFormat="1" applyFont="1"/>
    <xf numFmtId="3" fontId="32" fillId="0" borderId="0" xfId="60" applyNumberFormat="1" applyFont="1" applyFill="1"/>
    <xf numFmtId="0" fontId="32" fillId="0" borderId="0" xfId="60" applyFont="1" applyFill="1"/>
    <xf numFmtId="3" fontId="16" fillId="0" borderId="11" xfId="60" applyNumberFormat="1" applyFont="1" applyBorder="1" applyAlignment="1">
      <alignment wrapText="1"/>
    </xf>
    <xf numFmtId="3" fontId="16" fillId="0" borderId="5" xfId="60" applyNumberFormat="1" applyFont="1" applyBorder="1" applyAlignment="1">
      <alignment wrapText="1"/>
    </xf>
    <xf numFmtId="0" fontId="4" fillId="0" borderId="0" xfId="60" applyFont="1" applyFill="1"/>
    <xf numFmtId="0" fontId="4" fillId="0" borderId="0" xfId="60" applyFont="1"/>
    <xf numFmtId="3" fontId="16" fillId="0" borderId="0" xfId="60" applyNumberFormat="1" applyFont="1" applyBorder="1" applyAlignment="1">
      <alignment wrapText="1"/>
    </xf>
    <xf numFmtId="1" fontId="32" fillId="0" borderId="0" xfId="60" applyNumberFormat="1" applyFont="1"/>
    <xf numFmtId="0" fontId="32" fillId="0" borderId="0" xfId="60" applyFont="1" applyBorder="1" applyAlignment="1">
      <alignment horizontal="center"/>
    </xf>
    <xf numFmtId="3" fontId="4" fillId="0" borderId="5" xfId="60" applyNumberFormat="1" applyFont="1" applyBorder="1" applyAlignment="1">
      <alignment wrapText="1"/>
    </xf>
    <xf numFmtId="0" fontId="64" fillId="0" borderId="0" xfId="60" applyFont="1"/>
    <xf numFmtId="1" fontId="64" fillId="0" borderId="0" xfId="60" applyNumberFormat="1" applyFont="1"/>
    <xf numFmtId="0" fontId="65" fillId="0" borderId="0" xfId="60" applyFont="1"/>
    <xf numFmtId="3" fontId="65" fillId="0" borderId="0" xfId="60" applyNumberFormat="1" applyFont="1"/>
    <xf numFmtId="0" fontId="63" fillId="0" borderId="0" xfId="58" applyFont="1" applyFill="1" applyAlignment="1">
      <alignment horizontal="centerContinuous"/>
    </xf>
    <xf numFmtId="0" fontId="18" fillId="0" borderId="0" xfId="58" applyFill="1"/>
    <xf numFmtId="0" fontId="32" fillId="0" borderId="0" xfId="58" applyFont="1" applyAlignment="1"/>
    <xf numFmtId="0" fontId="19" fillId="0" borderId="0" xfId="58" applyFont="1" applyFill="1"/>
    <xf numFmtId="0" fontId="63" fillId="0" borderId="0" xfId="58" applyFont="1" applyFill="1" applyAlignment="1">
      <alignment horizontal="left"/>
    </xf>
    <xf numFmtId="0" fontId="32" fillId="0" borderId="0" xfId="58" applyFont="1" applyFill="1"/>
    <xf numFmtId="0" fontId="25" fillId="0" borderId="0" xfId="58" applyFont="1" applyFill="1" applyAlignment="1">
      <alignment horizontal="center" wrapText="1"/>
    </xf>
    <xf numFmtId="0" fontId="63" fillId="0" borderId="0" xfId="58" applyFont="1" applyAlignment="1">
      <alignment horizontal="center"/>
    </xf>
    <xf numFmtId="0" fontId="34" fillId="0" borderId="0" xfId="58" applyFont="1" applyFill="1" applyBorder="1" applyAlignment="1">
      <alignment horizontal="center"/>
    </xf>
    <xf numFmtId="0" fontId="32" fillId="0" borderId="0" xfId="58" applyFont="1" applyFill="1" applyAlignment="1">
      <alignment horizontal="right"/>
    </xf>
    <xf numFmtId="0" fontId="22" fillId="0" borderId="11" xfId="58" applyFont="1" applyBorder="1" applyAlignment="1">
      <alignment horizontal="center" vertical="top" wrapText="1"/>
    </xf>
    <xf numFmtId="0" fontId="22" fillId="0" borderId="5" xfId="58" applyFont="1" applyBorder="1" applyAlignment="1">
      <alignment horizontal="center" vertical="top" wrapText="1"/>
    </xf>
    <xf numFmtId="200" fontId="32" fillId="0" borderId="0" xfId="58" applyNumberFormat="1" applyFont="1"/>
    <xf numFmtId="200" fontId="32" fillId="0" borderId="0" xfId="58" applyNumberFormat="1" applyFont="1" applyFill="1"/>
    <xf numFmtId="0" fontId="32" fillId="0" borderId="0" xfId="58" applyFont="1"/>
    <xf numFmtId="1" fontId="32" fillId="0" borderId="0" xfId="58" applyNumberFormat="1" applyFont="1" applyFill="1"/>
    <xf numFmtId="0" fontId="32" fillId="0" borderId="0" xfId="59" applyFont="1" applyBorder="1" applyAlignment="1"/>
    <xf numFmtId="0" fontId="64" fillId="0" borderId="0" xfId="58" applyFont="1"/>
    <xf numFmtId="1" fontId="64" fillId="0" borderId="0" xfId="58" applyNumberFormat="1" applyFont="1"/>
    <xf numFmtId="1" fontId="32" fillId="0" borderId="0" xfId="58" applyNumberFormat="1" applyFont="1"/>
    <xf numFmtId="3" fontId="32" fillId="0" borderId="0" xfId="58" applyNumberFormat="1" applyFont="1" applyFill="1"/>
    <xf numFmtId="0" fontId="32" fillId="0" borderId="0" xfId="58" applyFont="1" applyAlignment="1">
      <alignment horizontal="left"/>
    </xf>
    <xf numFmtId="0" fontId="41" fillId="0" borderId="0" xfId="58" applyFont="1" applyAlignment="1">
      <alignment horizontal="left"/>
    </xf>
    <xf numFmtId="0" fontId="32" fillId="0" borderId="0" xfId="59" applyFont="1" applyBorder="1"/>
    <xf numFmtId="0" fontId="65" fillId="0" borderId="0" xfId="58" applyFont="1" applyFill="1"/>
    <xf numFmtId="3" fontId="65" fillId="0" borderId="0" xfId="58" applyNumberFormat="1" applyFont="1" applyFill="1"/>
    <xf numFmtId="49" fontId="4" fillId="0" borderId="6" xfId="57" applyNumberFormat="1" applyFont="1" applyBorder="1" applyAlignment="1"/>
    <xf numFmtId="0" fontId="32" fillId="0" borderId="12" xfId="57" applyFont="1" applyBorder="1" applyAlignment="1">
      <alignment vertical="justify"/>
    </xf>
    <xf numFmtId="49" fontId="4" fillId="0" borderId="6" xfId="57" applyNumberFormat="1" applyFont="1" applyBorder="1" applyAlignment="1">
      <alignment horizontal="right"/>
    </xf>
    <xf numFmtId="0" fontId="32" fillId="0" borderId="12" xfId="57" applyFont="1" applyBorder="1" applyAlignment="1">
      <alignment horizontal="right" vertical="justify"/>
    </xf>
    <xf numFmtId="0" fontId="32" fillId="0" borderId="0" xfId="58" applyFont="1" applyFill="1" applyAlignment="1">
      <alignment vertical="center" wrapText="1"/>
    </xf>
    <xf numFmtId="0" fontId="61" fillId="23" borderId="0" xfId="0" applyFont="1" applyFill="1"/>
    <xf numFmtId="2" fontId="25" fillId="0" borderId="0" xfId="57" applyNumberFormat="1" applyFont="1" applyBorder="1" applyAlignment="1"/>
    <xf numFmtId="0" fontId="54" fillId="0" borderId="6" xfId="57" applyFont="1" applyBorder="1" applyAlignment="1">
      <alignment horizontal="right" vertical="justify"/>
    </xf>
    <xf numFmtId="2" fontId="25" fillId="0" borderId="6" xfId="57" applyNumberFormat="1" applyFont="1" applyBorder="1" applyAlignment="1">
      <alignment horizontal="right"/>
    </xf>
    <xf numFmtId="3" fontId="66" fillId="0" borderId="5" xfId="62" applyNumberFormat="1" applyFont="1" applyFill="1" applyBorder="1" applyAlignment="1">
      <alignment horizontal="center" vertical="center" wrapText="1"/>
    </xf>
    <xf numFmtId="0" fontId="44" fillId="0" borderId="0" xfId="57" applyFont="1" applyAlignment="1">
      <alignment horizontal="center"/>
    </xf>
    <xf numFmtId="0" fontId="22" fillId="0" borderId="5" xfId="0" applyFont="1" applyFill="1" applyBorder="1"/>
    <xf numFmtId="3" fontId="67" fillId="0" borderId="5" xfId="60" applyNumberFormat="1" applyFont="1" applyFill="1" applyBorder="1" applyAlignment="1">
      <alignment horizontal="center" vertical="center" wrapText="1"/>
    </xf>
    <xf numFmtId="3" fontId="16" fillId="0" borderId="5" xfId="60" applyNumberFormat="1" applyFont="1" applyFill="1" applyBorder="1" applyAlignment="1">
      <alignment horizontal="center" vertical="center" wrapText="1"/>
    </xf>
    <xf numFmtId="3" fontId="22" fillId="0" borderId="5" xfId="63" applyNumberFormat="1" applyFont="1" applyFill="1" applyBorder="1" applyAlignment="1">
      <alignment horizontal="center" vertical="center" wrapText="1"/>
    </xf>
    <xf numFmtId="3" fontId="22" fillId="0" borderId="5" xfId="0" applyNumberFormat="1" applyFont="1" applyFill="1" applyBorder="1" applyAlignment="1">
      <alignment horizontal="center" vertical="center" wrapText="1"/>
    </xf>
    <xf numFmtId="0" fontId="55" fillId="0" borderId="5" xfId="0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3" fontId="41" fillId="0" borderId="5" xfId="62" applyNumberFormat="1" applyFont="1" applyFill="1" applyBorder="1" applyAlignment="1">
      <alignment horizontal="center" vertical="center" wrapText="1"/>
    </xf>
    <xf numFmtId="3" fontId="22" fillId="0" borderId="5" xfId="62" applyNumberFormat="1" applyFont="1" applyFill="1" applyBorder="1" applyAlignment="1">
      <alignment horizontal="center" vertical="center" wrapText="1"/>
    </xf>
    <xf numFmtId="3" fontId="22" fillId="0" borderId="5" xfId="60" applyNumberFormat="1" applyFont="1" applyFill="1" applyBorder="1" applyAlignment="1">
      <alignment horizontal="center" vertical="center" wrapText="1"/>
    </xf>
    <xf numFmtId="3" fontId="55" fillId="0" borderId="5" xfId="60" applyNumberFormat="1" applyFont="1" applyFill="1" applyBorder="1" applyAlignment="1">
      <alignment horizontal="center" vertical="center" wrapText="1"/>
    </xf>
    <xf numFmtId="3" fontId="55" fillId="0" borderId="5" xfId="62" applyNumberFormat="1" applyFont="1" applyFill="1" applyBorder="1" applyAlignment="1">
      <alignment horizontal="center" vertical="center" wrapText="1"/>
    </xf>
    <xf numFmtId="0" fontId="22" fillId="0" borderId="5" xfId="6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left" vertical="center" wrapText="1"/>
    </xf>
    <xf numFmtId="0" fontId="41" fillId="0" borderId="5" xfId="58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center" wrapText="1"/>
    </xf>
    <xf numFmtId="3" fontId="4" fillId="0" borderId="7" xfId="0" applyNumberFormat="1" applyFont="1" applyFill="1" applyBorder="1" applyAlignment="1">
      <alignment horizontal="center" vertical="center" wrapText="1"/>
    </xf>
    <xf numFmtId="3" fontId="32" fillId="0" borderId="5" xfId="0" applyNumberFormat="1" applyFont="1" applyFill="1" applyBorder="1" applyAlignment="1">
      <alignment horizontal="center" vertical="center" wrapText="1" shrinkToFit="1"/>
    </xf>
    <xf numFmtId="3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32" fillId="0" borderId="5" xfId="0" applyNumberFormat="1" applyFont="1" applyFill="1" applyBorder="1" applyAlignment="1">
      <alignment horizontal="center" vertical="center" wrapText="1" shrinkToFi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32" fillId="0" borderId="5" xfId="0" applyNumberFormat="1" applyFont="1" applyFill="1" applyBorder="1" applyAlignment="1">
      <alignment horizontal="center" vertical="center" wrapText="1"/>
    </xf>
    <xf numFmtId="0" fontId="39" fillId="0" borderId="5" xfId="0" quotePrefix="1" applyFont="1" applyFill="1" applyBorder="1" applyAlignment="1">
      <alignment horizontal="center" vertical="center" wrapText="1"/>
    </xf>
    <xf numFmtId="2" fontId="39" fillId="0" borderId="5" xfId="0" quotePrefix="1" applyNumberFormat="1" applyFont="1" applyFill="1" applyBorder="1" applyAlignment="1">
      <alignment horizontal="center" vertical="center" wrapText="1"/>
    </xf>
    <xf numFmtId="2" fontId="39" fillId="0" borderId="5" xfId="0" quotePrefix="1" applyNumberFormat="1" applyFont="1" applyFill="1" applyBorder="1" applyAlignment="1">
      <alignment vertical="center" wrapText="1"/>
    </xf>
    <xf numFmtId="3" fontId="32" fillId="0" borderId="7" xfId="0" applyNumberFormat="1" applyFont="1" applyFill="1" applyBorder="1" applyAlignment="1">
      <alignment horizontal="center" vertical="center" wrapText="1"/>
    </xf>
    <xf numFmtId="3" fontId="40" fillId="0" borderId="5" xfId="0" applyNumberFormat="1" applyFont="1" applyFill="1" applyBorder="1" applyAlignment="1">
      <alignment horizontal="center" vertical="center" wrapText="1"/>
    </xf>
    <xf numFmtId="49" fontId="32" fillId="0" borderId="7" xfId="0" applyNumberFormat="1" applyFont="1" applyFill="1" applyBorder="1" applyAlignment="1">
      <alignment horizontal="center" vertical="center" wrapText="1"/>
    </xf>
    <xf numFmtId="49" fontId="40" fillId="0" borderId="5" xfId="0" applyNumberFormat="1" applyFont="1" applyFill="1" applyBorder="1" applyAlignment="1">
      <alignment horizontal="center" vertical="center" wrapText="1"/>
    </xf>
    <xf numFmtId="200" fontId="32" fillId="0" borderId="7" xfId="0" applyNumberFormat="1" applyFont="1" applyFill="1" applyBorder="1" applyAlignment="1">
      <alignment horizontal="center" vertical="center" wrapText="1"/>
    </xf>
    <xf numFmtId="200" fontId="40" fillId="0" borderId="5" xfId="0" applyNumberFormat="1" applyFont="1" applyFill="1" applyBorder="1" applyAlignment="1">
      <alignment horizontal="center" vertical="center" wrapText="1"/>
    </xf>
    <xf numFmtId="200" fontId="32" fillId="0" borderId="5" xfId="0" applyNumberFormat="1" applyFont="1" applyFill="1" applyBorder="1" applyAlignment="1">
      <alignment horizontal="center" vertical="center" wrapText="1" shrinkToFit="1"/>
    </xf>
    <xf numFmtId="0" fontId="25" fillId="0" borderId="5" xfId="0" quotePrefix="1" applyFont="1" applyFill="1" applyBorder="1" applyAlignment="1">
      <alignment horizontal="center" vertical="center" wrapText="1"/>
    </xf>
    <xf numFmtId="2" fontId="25" fillId="0" borderId="5" xfId="0" quotePrefix="1" applyNumberFormat="1" applyFont="1" applyFill="1" applyBorder="1" applyAlignment="1">
      <alignment horizontal="center" vertical="center" wrapText="1"/>
    </xf>
    <xf numFmtId="3" fontId="25" fillId="0" borderId="5" xfId="62" applyNumberFormat="1" applyFont="1" applyFill="1" applyBorder="1" applyAlignment="1">
      <alignment horizontal="center" vertical="center" wrapText="1"/>
    </xf>
    <xf numFmtId="2" fontId="48" fillId="0" borderId="5" xfId="0" applyNumberFormat="1" applyFont="1" applyFill="1" applyBorder="1" applyAlignment="1">
      <alignment horizontal="center" vertical="center" wrapText="1"/>
    </xf>
    <xf numFmtId="49" fontId="41" fillId="0" borderId="5" xfId="0" applyNumberFormat="1" applyFont="1" applyFill="1" applyBorder="1" applyAlignment="1">
      <alignment horizontal="center" vertical="center" wrapText="1"/>
    </xf>
    <xf numFmtId="0" fontId="68" fillId="0" borderId="5" xfId="53" quotePrefix="1" applyFont="1" applyFill="1" applyBorder="1" applyAlignment="1">
      <alignment horizontal="center" vertical="center" wrapText="1"/>
    </xf>
    <xf numFmtId="2" fontId="68" fillId="0" borderId="5" xfId="53" quotePrefix="1" applyNumberFormat="1" applyFont="1" applyFill="1" applyBorder="1" applyAlignment="1">
      <alignment horizontal="center" vertical="center" wrapText="1"/>
    </xf>
    <xf numFmtId="49" fontId="47" fillId="0" borderId="5" xfId="0" applyNumberFormat="1" applyFont="1" applyFill="1" applyBorder="1" applyAlignment="1">
      <alignment horizontal="center" vertical="center" wrapText="1"/>
    </xf>
    <xf numFmtId="2" fontId="47" fillId="0" borderId="5" xfId="56" quotePrefix="1" applyNumberFormat="1" applyFont="1" applyFill="1" applyBorder="1" applyAlignment="1">
      <alignment horizontal="center" vertical="center" wrapText="1"/>
    </xf>
    <xf numFmtId="200" fontId="47" fillId="0" borderId="5" xfId="0" applyNumberFormat="1" applyFont="1" applyFill="1" applyBorder="1" applyAlignment="1">
      <alignment horizontal="center" vertical="center" wrapText="1"/>
    </xf>
    <xf numFmtId="200" fontId="41" fillId="0" borderId="5" xfId="48" applyNumberFormat="1" applyFont="1" applyFill="1" applyBorder="1" applyAlignment="1">
      <alignment horizontal="center" vertical="center" wrapText="1"/>
    </xf>
    <xf numFmtId="2" fontId="41" fillId="0" borderId="5" xfId="0" quotePrefix="1" applyNumberFormat="1" applyFont="1" applyFill="1" applyBorder="1" applyAlignment="1">
      <alignment vertical="center" wrapText="1"/>
    </xf>
    <xf numFmtId="3" fontId="22" fillId="0" borderId="5" xfId="0" applyNumberFormat="1" applyFont="1" applyFill="1" applyBorder="1"/>
    <xf numFmtId="0" fontId="16" fillId="0" borderId="5" xfId="0" applyFont="1" applyFill="1" applyBorder="1"/>
    <xf numFmtId="3" fontId="16" fillId="0" borderId="5" xfId="0" applyNumberFormat="1" applyFont="1" applyFill="1" applyBorder="1"/>
    <xf numFmtId="49" fontId="41" fillId="0" borderId="5" xfId="0" quotePrefix="1" applyNumberFormat="1" applyFont="1" applyFill="1" applyBorder="1" applyAlignment="1">
      <alignment horizontal="center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0" fontId="22" fillId="0" borderId="5" xfId="60" applyFont="1" applyFill="1" applyBorder="1" applyAlignment="1">
      <alignment horizontal="left" vertical="center" wrapText="1"/>
    </xf>
    <xf numFmtId="49" fontId="25" fillId="0" borderId="5" xfId="0" quotePrefix="1" applyNumberFormat="1" applyFont="1" applyFill="1" applyBorder="1" applyAlignment="1">
      <alignment horizontal="center" vertical="center" wrapText="1"/>
    </xf>
    <xf numFmtId="49" fontId="39" fillId="0" borderId="5" xfId="0" quotePrefix="1" applyNumberFormat="1" applyFont="1" applyFill="1" applyBorder="1" applyAlignment="1">
      <alignment horizontal="center" vertical="center" wrapText="1"/>
    </xf>
    <xf numFmtId="49" fontId="48" fillId="0" borderId="5" xfId="56" quotePrefix="1" applyNumberFormat="1" applyFont="1" applyFill="1" applyBorder="1" applyAlignment="1">
      <alignment horizontal="center" vertical="center" wrapText="1"/>
    </xf>
    <xf numFmtId="49" fontId="39" fillId="0" borderId="5" xfId="0" applyNumberFormat="1" applyFont="1" applyFill="1" applyBorder="1" applyAlignment="1">
      <alignment horizontal="center" vertical="center" wrapText="1"/>
    </xf>
    <xf numFmtId="49" fontId="48" fillId="0" borderId="5" xfId="0" quotePrefix="1" applyNumberFormat="1" applyFont="1" applyFill="1" applyBorder="1" applyAlignment="1">
      <alignment horizontal="center" vertical="center" wrapText="1"/>
    </xf>
    <xf numFmtId="3" fontId="48" fillId="0" borderId="5" xfId="48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41" fillId="0" borderId="7" xfId="0" applyNumberFormat="1" applyFont="1" applyFill="1" applyBorder="1" applyAlignment="1" applyProtection="1">
      <alignment horizontal="center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41" fillId="0" borderId="13" xfId="0" applyNumberFormat="1" applyFont="1" applyFill="1" applyBorder="1" applyAlignment="1" applyProtection="1"/>
    <xf numFmtId="0" fontId="41" fillId="0" borderId="14" xfId="0" applyNumberFormat="1" applyFont="1" applyFill="1" applyBorder="1" applyAlignment="1" applyProtection="1"/>
    <xf numFmtId="0" fontId="41" fillId="0" borderId="15" xfId="0" applyNumberFormat="1" applyFont="1" applyFill="1" applyBorder="1" applyAlignment="1" applyProtection="1"/>
    <xf numFmtId="0" fontId="41" fillId="0" borderId="0" xfId="0" applyNumberFormat="1" applyFont="1" applyFill="1" applyBorder="1" applyAlignment="1" applyProtection="1"/>
    <xf numFmtId="0" fontId="41" fillId="0" borderId="5" xfId="0" applyNumberFormat="1" applyFont="1" applyFill="1" applyBorder="1" applyAlignment="1" applyProtection="1">
      <alignment horizontal="center" vertical="center" wrapText="1"/>
    </xf>
    <xf numFmtId="0" fontId="45" fillId="0" borderId="5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Alignment="1" applyProtection="1">
      <alignment vertical="center"/>
    </xf>
    <xf numFmtId="0" fontId="41" fillId="0" borderId="0" xfId="0" applyFont="1" applyFill="1" applyAlignment="1">
      <alignment vertical="center"/>
    </xf>
    <xf numFmtId="0" fontId="32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61" fillId="0" borderId="0" xfId="0" applyFont="1" applyFill="1"/>
    <xf numFmtId="0" fontId="21" fillId="0" borderId="0" xfId="0" applyFont="1" applyFill="1"/>
    <xf numFmtId="0" fontId="23" fillId="0" borderId="0" xfId="0" applyFont="1" applyFill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0" fillId="0" borderId="0" xfId="0" applyFont="1" applyFill="1" applyBorder="1"/>
    <xf numFmtId="0" fontId="37" fillId="0" borderId="5" xfId="0" applyFont="1" applyFill="1" applyBorder="1" applyAlignment="1">
      <alignment horizontal="right"/>
    </xf>
    <xf numFmtId="0" fontId="16" fillId="0" borderId="5" xfId="20" applyFont="1" applyFill="1" applyBorder="1" applyAlignment="1">
      <alignment horizontal="right"/>
    </xf>
    <xf numFmtId="0" fontId="16" fillId="0" borderId="8" xfId="20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right"/>
    </xf>
    <xf numFmtId="0" fontId="24" fillId="0" borderId="5" xfId="20" applyFont="1" applyFill="1" applyBorder="1" applyAlignment="1">
      <alignment horizontal="right"/>
    </xf>
    <xf numFmtId="0" fontId="24" fillId="0" borderId="8" xfId="20" applyFont="1" applyFill="1" applyBorder="1" applyAlignment="1">
      <alignment horizontal="center"/>
    </xf>
    <xf numFmtId="0" fontId="24" fillId="0" borderId="0" xfId="0" applyFont="1" applyFill="1"/>
    <xf numFmtId="0" fontId="29" fillId="0" borderId="5" xfId="0" applyFont="1" applyFill="1" applyBorder="1" applyAlignment="1">
      <alignment horizontal="right"/>
    </xf>
    <xf numFmtId="3" fontId="14" fillId="0" borderId="5" xfId="0" applyNumberFormat="1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right"/>
    </xf>
    <xf numFmtId="0" fontId="24" fillId="0" borderId="5" xfId="20" applyFont="1" applyFill="1" applyBorder="1" applyAlignment="1">
      <alignment horizontal="right" wrapText="1"/>
    </xf>
    <xf numFmtId="0" fontId="14" fillId="0" borderId="5" xfId="0" applyFont="1" applyFill="1" applyBorder="1" applyAlignment="1">
      <alignment horizontal="right"/>
    </xf>
    <xf numFmtId="0" fontId="15" fillId="0" borderId="5" xfId="0" applyFont="1" applyFill="1" applyBorder="1"/>
    <xf numFmtId="0" fontId="43" fillId="0" borderId="0" xfId="0" applyFont="1" applyFill="1" applyAlignment="1">
      <alignment horizontal="left"/>
    </xf>
    <xf numFmtId="0" fontId="15" fillId="0" borderId="0" xfId="0" applyFont="1" applyFill="1"/>
    <xf numFmtId="0" fontId="27" fillId="0" borderId="0" xfId="0" applyFont="1" applyFill="1" applyBorder="1" applyAlignment="1">
      <alignment horizontal="right"/>
    </xf>
    <xf numFmtId="0" fontId="22" fillId="0" borderId="0" xfId="0" applyFont="1" applyFill="1" applyAlignment="1"/>
    <xf numFmtId="2" fontId="27" fillId="0" borderId="0" xfId="0" applyNumberFormat="1" applyFont="1" applyFill="1" applyBorder="1" applyAlignment="1">
      <alignment horizontal="right"/>
    </xf>
    <xf numFmtId="2" fontId="0" fillId="0" borderId="0" xfId="0" applyNumberFormat="1" applyFont="1" applyFill="1" applyBorder="1"/>
    <xf numFmtId="2" fontId="0" fillId="0" borderId="0" xfId="0" applyNumberFormat="1" applyFont="1" applyFill="1"/>
    <xf numFmtId="0" fontId="28" fillId="0" borderId="16" xfId="0" applyFont="1" applyFill="1" applyBorder="1" applyAlignment="1">
      <alignment horizontal="center"/>
    </xf>
    <xf numFmtId="49" fontId="48" fillId="0" borderId="5" xfId="0" applyNumberFormat="1" applyFont="1" applyFill="1" applyBorder="1" applyAlignment="1">
      <alignment horizontal="center" vertical="center" wrapText="1"/>
    </xf>
    <xf numFmtId="0" fontId="69" fillId="0" borderId="5" xfId="0" applyFont="1" applyBorder="1" applyAlignment="1">
      <alignment horizontal="right" vertical="top" wrapText="1"/>
    </xf>
    <xf numFmtId="0" fontId="69" fillId="0" borderId="5" xfId="0" applyFont="1" applyBorder="1" applyAlignment="1">
      <alignment vertical="top" wrapText="1"/>
    </xf>
    <xf numFmtId="0" fontId="70" fillId="0" borderId="5" xfId="0" applyFont="1" applyBorder="1" applyAlignment="1">
      <alignment horizontal="right" vertical="top" wrapText="1"/>
    </xf>
    <xf numFmtId="0" fontId="70" fillId="0" borderId="5" xfId="0" applyFont="1" applyBorder="1" applyAlignment="1">
      <alignment vertical="top" wrapText="1"/>
    </xf>
    <xf numFmtId="0" fontId="41" fillId="24" borderId="0" xfId="0" applyNumberFormat="1" applyFont="1" applyFill="1" applyAlignment="1" applyProtection="1"/>
    <xf numFmtId="0" fontId="41" fillId="24" borderId="0" xfId="0" applyFont="1" applyFill="1"/>
    <xf numFmtId="2" fontId="25" fillId="0" borderId="5" xfId="0" applyNumberFormat="1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2" fontId="47" fillId="0" borderId="5" xfId="0" applyNumberFormat="1" applyFont="1" applyFill="1" applyBorder="1" applyAlignment="1">
      <alignment horizontal="center" vertical="center" wrapText="1"/>
    </xf>
    <xf numFmtId="0" fontId="50" fillId="0" borderId="0" xfId="52" applyFont="1" applyFill="1" applyBorder="1" applyAlignment="1">
      <alignment horizontal="center" vertical="center" wrapText="1"/>
    </xf>
    <xf numFmtId="3" fontId="49" fillId="0" borderId="0" xfId="52" applyNumberFormat="1" applyFont="1" applyFill="1" applyBorder="1" applyAlignment="1">
      <alignment horizontal="center" vertical="center" wrapText="1"/>
    </xf>
    <xf numFmtId="3" fontId="32" fillId="0" borderId="0" xfId="52" applyNumberFormat="1" applyFont="1" applyFill="1" applyBorder="1" applyAlignment="1">
      <alignment horizontal="center" vertical="center" wrapText="1"/>
    </xf>
    <xf numFmtId="0" fontId="71" fillId="0" borderId="0" xfId="0" applyFont="1" applyFill="1" applyAlignment="1">
      <alignment vertical="center"/>
    </xf>
    <xf numFmtId="0" fontId="32" fillId="0" borderId="0" xfId="0" applyFont="1" applyAlignment="1">
      <alignment horizontal="center" vertical="center" wrapText="1"/>
    </xf>
    <xf numFmtId="0" fontId="32" fillId="0" borderId="0" xfId="57" applyFont="1" applyFill="1" applyAlignment="1">
      <alignment horizontal="left" wrapText="1"/>
    </xf>
    <xf numFmtId="49" fontId="32" fillId="0" borderId="5" xfId="0" applyNumberFormat="1" applyFont="1" applyBorder="1" applyAlignment="1">
      <alignment horizontal="center" vertical="center" wrapText="1"/>
    </xf>
    <xf numFmtId="3" fontId="3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5" xfId="0" applyFont="1" applyFill="1" applyBorder="1" applyAlignment="1">
      <alignment wrapText="1"/>
    </xf>
    <xf numFmtId="0" fontId="76" fillId="0" borderId="5" xfId="53" quotePrefix="1" applyFont="1" applyFill="1" applyBorder="1" applyAlignment="1">
      <alignment horizontal="center" vertical="center" wrapText="1"/>
    </xf>
    <xf numFmtId="4" fontId="76" fillId="0" borderId="5" xfId="53" quotePrefix="1" applyNumberFormat="1" applyFont="1" applyFill="1" applyBorder="1" applyAlignment="1">
      <alignment horizontal="center" vertical="center" wrapText="1"/>
    </xf>
    <xf numFmtId="0" fontId="77" fillId="0" borderId="5" xfId="53" quotePrefix="1" applyFont="1" applyFill="1" applyBorder="1" applyAlignment="1">
      <alignment horizontal="center" vertical="center" wrapText="1"/>
    </xf>
    <xf numFmtId="4" fontId="77" fillId="0" borderId="5" xfId="53" quotePrefix="1" applyNumberFormat="1" applyFont="1" applyFill="1" applyBorder="1" applyAlignment="1">
      <alignment horizontal="center" vertical="center" wrapText="1"/>
    </xf>
    <xf numFmtId="3" fontId="44" fillId="0" borderId="0" xfId="57" applyNumberFormat="1" applyFont="1"/>
    <xf numFmtId="0" fontId="57" fillId="0" borderId="5" xfId="0" applyFont="1" applyFill="1" applyBorder="1" applyAlignment="1">
      <alignment horizontal="center" vertical="center" wrapText="1"/>
    </xf>
    <xf numFmtId="3" fontId="32" fillId="0" borderId="5" xfId="0" applyNumberFormat="1" applyFont="1" applyFill="1" applyBorder="1" applyAlignment="1">
      <alignment horizontal="center" vertical="center" wrapText="1"/>
    </xf>
    <xf numFmtId="4" fontId="47" fillId="0" borderId="5" xfId="48" applyNumberFormat="1" applyFont="1" applyFill="1" applyBorder="1" applyAlignment="1">
      <alignment horizontal="left" vertical="center" wrapText="1"/>
    </xf>
    <xf numFmtId="200" fontId="41" fillId="0" borderId="5" xfId="0" applyNumberFormat="1" applyFont="1" applyFill="1" applyBorder="1" applyAlignment="1">
      <alignment horizontal="center" vertical="center" wrapText="1"/>
    </xf>
    <xf numFmtId="4" fontId="39" fillId="0" borderId="5" xfId="48" applyNumberFormat="1" applyFont="1" applyFill="1" applyBorder="1" applyAlignment="1">
      <alignment horizontal="center" vertical="center" wrapText="1"/>
    </xf>
    <xf numFmtId="4" fontId="40" fillId="0" borderId="5" xfId="48" applyNumberFormat="1" applyFont="1" applyFill="1" applyBorder="1" applyAlignment="1">
      <alignment horizontal="left" vertical="center" wrapText="1"/>
    </xf>
    <xf numFmtId="4" fontId="48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3" fontId="22" fillId="0" borderId="5" xfId="68" applyNumberFormat="1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0" fontId="78" fillId="0" borderId="5" xfId="53" applyFont="1" applyFill="1" applyBorder="1" applyAlignment="1">
      <alignment horizontal="center" vertical="center" wrapText="1"/>
    </xf>
    <xf numFmtId="4" fontId="78" fillId="0" borderId="5" xfId="53" applyNumberFormat="1" applyFont="1" applyFill="1" applyBorder="1" applyAlignment="1">
      <alignment horizontal="center" vertical="center" wrapText="1"/>
    </xf>
    <xf numFmtId="0" fontId="79" fillId="0" borderId="5" xfId="53" applyFont="1" applyFill="1" applyBorder="1" applyAlignment="1">
      <alignment horizontal="center" vertical="center" wrapText="1"/>
    </xf>
    <xf numFmtId="0" fontId="78" fillId="0" borderId="5" xfId="53" quotePrefix="1" applyFont="1" applyFill="1" applyBorder="1" applyAlignment="1">
      <alignment horizontal="center" vertical="center" wrapText="1"/>
    </xf>
    <xf numFmtId="4" fontId="78" fillId="0" borderId="5" xfId="53" quotePrefix="1" applyNumberFormat="1" applyFont="1" applyFill="1" applyBorder="1" applyAlignment="1">
      <alignment horizontal="center" vertical="center" wrapText="1"/>
    </xf>
    <xf numFmtId="0" fontId="79" fillId="0" borderId="5" xfId="53" quotePrefix="1" applyFont="1" applyFill="1" applyBorder="1" applyAlignment="1">
      <alignment horizontal="center" vertical="center" wrapText="1"/>
    </xf>
    <xf numFmtId="4" fontId="79" fillId="0" borderId="5" xfId="53" quotePrefix="1" applyNumberFormat="1" applyFont="1" applyFill="1" applyBorder="1" applyAlignment="1">
      <alignment horizontal="center" vertical="center" wrapText="1"/>
    </xf>
    <xf numFmtId="3" fontId="78" fillId="0" borderId="5" xfId="53" applyNumberFormat="1" applyFont="1" applyFill="1" applyBorder="1" applyAlignment="1">
      <alignment horizontal="center" vertical="center" wrapText="1"/>
    </xf>
    <xf numFmtId="3" fontId="79" fillId="0" borderId="5" xfId="5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60" applyFont="1" applyBorder="1"/>
    <xf numFmtId="0" fontId="16" fillId="0" borderId="5" xfId="60" applyFont="1" applyFill="1" applyBorder="1" applyAlignment="1"/>
    <xf numFmtId="0" fontId="78" fillId="0" borderId="0" xfId="0" applyFont="1" applyFill="1" applyBorder="1" applyAlignment="1">
      <alignment horizontal="center" vertical="center" wrapText="1"/>
    </xf>
    <xf numFmtId="3" fontId="78" fillId="0" borderId="0" xfId="0" applyNumberFormat="1" applyFont="1" applyFill="1" applyBorder="1" applyAlignment="1">
      <alignment horizontal="center" vertical="center" wrapText="1"/>
    </xf>
    <xf numFmtId="0" fontId="78" fillId="0" borderId="0" xfId="53" applyFont="1" applyFill="1" applyBorder="1" applyAlignment="1">
      <alignment horizontal="center" vertical="center" wrapText="1"/>
    </xf>
    <xf numFmtId="0" fontId="78" fillId="0" borderId="0" xfId="53" quotePrefix="1" applyFont="1" applyFill="1" applyBorder="1" applyAlignment="1">
      <alignment horizontal="center" vertical="center" wrapText="1"/>
    </xf>
    <xf numFmtId="4" fontId="78" fillId="0" borderId="0" xfId="53" applyNumberFormat="1" applyFont="1" applyFill="1" applyBorder="1" applyAlignment="1">
      <alignment horizontal="center" vertical="center" wrapText="1"/>
    </xf>
    <xf numFmtId="4" fontId="78" fillId="0" borderId="0" xfId="53" quotePrefix="1" applyNumberFormat="1" applyFont="1" applyFill="1" applyBorder="1" applyAlignment="1">
      <alignment horizontal="center" vertical="center" wrapText="1"/>
    </xf>
    <xf numFmtId="3" fontId="78" fillId="0" borderId="0" xfId="53" applyNumberFormat="1" applyFont="1" applyFill="1" applyBorder="1" applyAlignment="1">
      <alignment horizontal="center" vertical="center" wrapText="1"/>
    </xf>
    <xf numFmtId="4" fontId="32" fillId="0" borderId="5" xfId="0" applyNumberFormat="1" applyFont="1" applyFill="1" applyBorder="1" applyAlignment="1">
      <alignment horizontal="center" vertical="center" wrapText="1" shrinkToFit="1"/>
    </xf>
    <xf numFmtId="3" fontId="41" fillId="0" borderId="5" xfId="48" applyNumberFormat="1" applyFont="1" applyFill="1" applyBorder="1" applyAlignment="1">
      <alignment horizontal="center" vertical="center" wrapText="1"/>
    </xf>
    <xf numFmtId="3" fontId="41" fillId="0" borderId="8" xfId="48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/>
    <xf numFmtId="0" fontId="41" fillId="0" borderId="17" xfId="57" applyFont="1" applyBorder="1" applyAlignment="1">
      <alignment horizontal="left" vertical="center" wrapText="1"/>
    </xf>
    <xf numFmtId="0" fontId="41" fillId="0" borderId="18" xfId="57" applyFont="1" applyBorder="1" applyAlignment="1">
      <alignment horizontal="left" vertical="center" wrapText="1"/>
    </xf>
    <xf numFmtId="0" fontId="41" fillId="0" borderId="7" xfId="57" applyFont="1" applyBorder="1" applyAlignment="1">
      <alignment horizontal="left" vertical="center" wrapText="1"/>
    </xf>
    <xf numFmtId="0" fontId="54" fillId="0" borderId="12" xfId="57" applyFont="1" applyBorder="1" applyAlignment="1">
      <alignment horizontal="center" vertical="justify"/>
    </xf>
    <xf numFmtId="0" fontId="41" fillId="0" borderId="0" xfId="0" applyFont="1" applyAlignment="1">
      <alignment horizontal="left" vertical="center" wrapText="1"/>
    </xf>
    <xf numFmtId="0" fontId="78" fillId="0" borderId="8" xfId="53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2" fillId="0" borderId="0" xfId="57" applyFont="1" applyAlignment="1">
      <alignment horizontal="left" wrapText="1"/>
    </xf>
    <xf numFmtId="0" fontId="32" fillId="0" borderId="0" xfId="57" applyFont="1" applyFill="1" applyAlignment="1">
      <alignment horizontal="left" wrapText="1"/>
    </xf>
    <xf numFmtId="0" fontId="25" fillId="0" borderId="0" xfId="57" applyFont="1" applyAlignment="1">
      <alignment horizontal="center"/>
    </xf>
    <xf numFmtId="0" fontId="41" fillId="0" borderId="17" xfId="57" applyFont="1" applyFill="1" applyBorder="1" applyAlignment="1">
      <alignment horizontal="center" vertical="center" wrapText="1"/>
    </xf>
    <xf numFmtId="0" fontId="41" fillId="0" borderId="18" xfId="57" applyFont="1" applyFill="1" applyBorder="1" applyAlignment="1">
      <alignment horizontal="center" vertical="center" wrapText="1"/>
    </xf>
    <xf numFmtId="0" fontId="41" fillId="0" borderId="7" xfId="57" applyFont="1" applyFill="1" applyBorder="1" applyAlignment="1">
      <alignment horizontal="center" vertical="center" wrapText="1"/>
    </xf>
    <xf numFmtId="0" fontId="41" fillId="0" borderId="17" xfId="57" applyFont="1" applyBorder="1" applyAlignment="1">
      <alignment horizontal="center" vertical="center" wrapText="1"/>
    </xf>
    <xf numFmtId="0" fontId="41" fillId="0" borderId="18" xfId="57" applyFont="1" applyBorder="1" applyAlignment="1">
      <alignment horizontal="center" vertical="center" wrapText="1"/>
    </xf>
    <xf numFmtId="0" fontId="41" fillId="0" borderId="7" xfId="57" applyFont="1" applyBorder="1" applyAlignment="1">
      <alignment horizontal="center" vertical="center" wrapText="1"/>
    </xf>
    <xf numFmtId="0" fontId="41" fillId="0" borderId="8" xfId="57" applyFont="1" applyBorder="1" applyAlignment="1">
      <alignment horizontal="center" vertical="center" wrapText="1"/>
    </xf>
    <xf numFmtId="0" fontId="41" fillId="0" borderId="11" xfId="57" applyFont="1" applyBorder="1" applyAlignment="1">
      <alignment horizontal="center" vertical="center" wrapText="1"/>
    </xf>
    <xf numFmtId="49" fontId="25" fillId="0" borderId="6" xfId="57" applyNumberFormat="1" applyFont="1" applyBorder="1" applyAlignment="1">
      <alignment horizontal="center"/>
    </xf>
    <xf numFmtId="0" fontId="25" fillId="0" borderId="0" xfId="60" applyFont="1" applyFill="1" applyAlignment="1">
      <alignment horizontal="center" wrapText="1"/>
    </xf>
    <xf numFmtId="0" fontId="22" fillId="0" borderId="5" xfId="60" applyFont="1" applyFill="1" applyBorder="1" applyAlignment="1">
      <alignment horizontal="center" vertical="center" wrapText="1"/>
    </xf>
    <xf numFmtId="0" fontId="22" fillId="0" borderId="8" xfId="6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41" fillId="0" borderId="9" xfId="0" applyFont="1" applyBorder="1" applyAlignment="1">
      <alignment horizontal="right" wrapText="1"/>
    </xf>
    <xf numFmtId="0" fontId="22" fillId="0" borderId="1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1" fillId="0" borderId="0" xfId="0" applyFont="1" applyAlignment="1">
      <alignment horizontal="right" vertical="center" wrapText="1"/>
    </xf>
    <xf numFmtId="0" fontId="32" fillId="0" borderId="0" xfId="0" applyFont="1" applyAlignment="1">
      <alignment horizontal="center" vertical="center"/>
    </xf>
    <xf numFmtId="0" fontId="54" fillId="0" borderId="6" xfId="57" applyFont="1" applyBorder="1" applyAlignment="1">
      <alignment vertical="justify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49" fontId="25" fillId="0" borderId="6" xfId="57" applyNumberFormat="1" applyFont="1" applyFill="1" applyBorder="1" applyAlignment="1">
      <alignment horizontal="center"/>
    </xf>
    <xf numFmtId="0" fontId="25" fillId="0" borderId="6" xfId="57" applyFont="1" applyFill="1" applyBorder="1" applyAlignment="1">
      <alignment horizontal="center"/>
    </xf>
    <xf numFmtId="0" fontId="41" fillId="0" borderId="17" xfId="0" applyNumberFormat="1" applyFont="1" applyFill="1" applyBorder="1" applyAlignment="1" applyProtection="1">
      <alignment horizontal="center" vertical="center" wrapText="1"/>
    </xf>
    <xf numFmtId="0" fontId="41" fillId="0" borderId="18" xfId="0" applyNumberFormat="1" applyFont="1" applyFill="1" applyBorder="1" applyAlignment="1" applyProtection="1">
      <alignment horizontal="center" vertical="center" wrapText="1"/>
    </xf>
    <xf numFmtId="0" fontId="41" fillId="0" borderId="7" xfId="0" applyNumberFormat="1" applyFont="1" applyFill="1" applyBorder="1" applyAlignment="1" applyProtection="1">
      <alignment horizontal="center" vertical="center" wrapText="1"/>
    </xf>
    <xf numFmtId="0" fontId="45" fillId="0" borderId="17" xfId="0" applyNumberFormat="1" applyFont="1" applyFill="1" applyBorder="1" applyAlignment="1" applyProtection="1">
      <alignment horizontal="center" vertical="center" wrapText="1"/>
    </xf>
    <xf numFmtId="0" fontId="45" fillId="0" borderId="18" xfId="0" applyNumberFormat="1" applyFont="1" applyFill="1" applyBorder="1" applyAlignment="1" applyProtection="1">
      <alignment horizontal="center" vertical="center" wrapText="1"/>
    </xf>
    <xf numFmtId="0" fontId="45" fillId="0" borderId="7" xfId="0" applyNumberFormat="1" applyFont="1" applyFill="1" applyBorder="1" applyAlignment="1" applyProtection="1">
      <alignment horizontal="center" vertical="center" wrapText="1"/>
    </xf>
    <xf numFmtId="0" fontId="54" fillId="0" borderId="0" xfId="57" applyFont="1" applyFill="1" applyBorder="1" applyAlignment="1">
      <alignment horizontal="left" vertical="justify"/>
    </xf>
    <xf numFmtId="0" fontId="41" fillId="0" borderId="8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 wrapText="1"/>
    </xf>
    <xf numFmtId="0" fontId="41" fillId="0" borderId="11" xfId="0" applyNumberFormat="1" applyFont="1" applyFill="1" applyBorder="1" applyAlignment="1" applyProtection="1">
      <alignment horizontal="center" vertical="center" wrapText="1"/>
    </xf>
    <xf numFmtId="3" fontId="22" fillId="0" borderId="8" xfId="0" applyNumberFormat="1" applyFont="1" applyFill="1" applyBorder="1" applyAlignment="1">
      <alignment horizontal="center" vertical="center" wrapText="1"/>
    </xf>
    <xf numFmtId="3" fontId="16" fillId="0" borderId="8" xfId="0" applyNumberFormat="1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3" fontId="22" fillId="0" borderId="8" xfId="68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43" fillId="0" borderId="9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right" vertical="center" wrapText="1"/>
    </xf>
    <xf numFmtId="0" fontId="3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55" fillId="0" borderId="5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54" fillId="0" borderId="12" xfId="57" applyFont="1" applyFill="1" applyBorder="1" applyAlignment="1">
      <alignment horizontal="right" vertical="justify"/>
    </xf>
    <xf numFmtId="49" fontId="25" fillId="0" borderId="6" xfId="57" applyNumberFormat="1" applyFont="1" applyFill="1" applyBorder="1" applyAlignment="1">
      <alignment horizontal="right"/>
    </xf>
    <xf numFmtId="0" fontId="25" fillId="0" borderId="6" xfId="57" applyFont="1" applyFill="1" applyBorder="1" applyAlignment="1">
      <alignment horizontal="right"/>
    </xf>
    <xf numFmtId="0" fontId="37" fillId="0" borderId="8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5" xfId="58" applyFont="1" applyFill="1" applyBorder="1" applyAlignment="1">
      <alignment horizontal="center" vertical="center" wrapText="1"/>
    </xf>
    <xf numFmtId="0" fontId="32" fillId="0" borderId="0" xfId="59" applyFont="1" applyBorder="1" applyAlignment="1">
      <alignment horizontal="left"/>
    </xf>
    <xf numFmtId="0" fontId="32" fillId="0" borderId="0" xfId="0" applyFont="1" applyAlignment="1">
      <alignment horizontal="right" vertical="center" wrapText="1"/>
    </xf>
    <xf numFmtId="0" fontId="25" fillId="0" borderId="0" xfId="58" applyFont="1" applyFill="1" applyAlignment="1">
      <alignment horizontal="center" wrapText="1"/>
    </xf>
    <xf numFmtId="0" fontId="41" fillId="0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2" fillId="2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17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49" fontId="22" fillId="0" borderId="17" xfId="0" applyNumberFormat="1" applyFont="1" applyFill="1" applyBorder="1" applyAlignment="1">
      <alignment horizontal="center" vertical="top" wrapText="1"/>
    </xf>
    <xf numFmtId="49" fontId="22" fillId="0" borderId="7" xfId="0" applyNumberFormat="1" applyFont="1" applyFill="1" applyBorder="1" applyAlignment="1">
      <alignment horizontal="center" vertical="top" wrapText="1"/>
    </xf>
    <xf numFmtId="0" fontId="22" fillId="0" borderId="17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49" fontId="4" fillId="0" borderId="19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top" wrapText="1"/>
    </xf>
    <xf numFmtId="0" fontId="41" fillId="0" borderId="9" xfId="0" applyFont="1" applyBorder="1" applyAlignment="1">
      <alignment horizontal="right" vertical="center" wrapText="1"/>
    </xf>
    <xf numFmtId="0" fontId="34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58" fillId="0" borderId="10" xfId="0" applyFont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center" vertical="top" wrapText="1"/>
    </xf>
  </cellXfs>
  <cellStyles count="71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Normal_Доходи" xfId="20"/>
    <cellStyle name="Акцент1" xfId="21"/>
    <cellStyle name="Акцент2" xfId="22"/>
    <cellStyle name="Акцент3" xfId="23"/>
    <cellStyle name="Акцент4" xfId="24"/>
    <cellStyle name="Акцент5" xfId="25"/>
    <cellStyle name="Акцент6" xfId="26"/>
    <cellStyle name="Вывод" xfId="27"/>
    <cellStyle name="Вычисление" xfId="28"/>
    <cellStyle name="Звичайний 10" xfId="29"/>
    <cellStyle name="Звичайний 11" xfId="30"/>
    <cellStyle name="Звичайний 12" xfId="31"/>
    <cellStyle name="Звичайний 13" xfId="32"/>
    <cellStyle name="Звичайний 14" xfId="33"/>
    <cellStyle name="Звичайний 15" xfId="34"/>
    <cellStyle name="Звичайний 16" xfId="35"/>
    <cellStyle name="Звичайний 17" xfId="36"/>
    <cellStyle name="Звичайний 18" xfId="37"/>
    <cellStyle name="Звичайний 19" xfId="38"/>
    <cellStyle name="Звичайний 2" xfId="39"/>
    <cellStyle name="Звичайний 20" xfId="40"/>
    <cellStyle name="Звичайний 3" xfId="41"/>
    <cellStyle name="Звичайний 4" xfId="42"/>
    <cellStyle name="Звичайний 5" xfId="43"/>
    <cellStyle name="Звичайний 6" xfId="44"/>
    <cellStyle name="Звичайний 7" xfId="45"/>
    <cellStyle name="Звичайний 8" xfId="46"/>
    <cellStyle name="Звичайний 9" xfId="47"/>
    <cellStyle name="Звичайний_Додаток _ 3 зм_ни 4575" xfId="48"/>
    <cellStyle name="Итог" xfId="49"/>
    <cellStyle name="Нейтральный" xfId="50"/>
    <cellStyle name="Обычный" xfId="0" builtinId="0"/>
    <cellStyle name="Обычный 10" xfId="51"/>
    <cellStyle name="Обычный 11" xfId="52"/>
    <cellStyle name="Обычный 12" xfId="53"/>
    <cellStyle name="Обычный 2" xfId="54"/>
    <cellStyle name="Обычный 3" xfId="55"/>
    <cellStyle name="Обычный 6" xfId="56"/>
    <cellStyle name="Обычный_14_dod 1 - 31.12.15" xfId="57"/>
    <cellStyle name="Обычный_dod_2017" xfId="58"/>
    <cellStyle name="Обычный_dodатки_2015_вересень" xfId="59"/>
    <cellStyle name="Обычный_dodатки_2016березень" xfId="60"/>
    <cellStyle name="Обычный_дод.3" xfId="61"/>
    <cellStyle name="Обычный_Сеся15.08.08" xfId="62"/>
    <cellStyle name="Обычный_Сеся15.08.08 2" xfId="63"/>
    <cellStyle name="Плохой" xfId="64"/>
    <cellStyle name="Пояснение" xfId="65"/>
    <cellStyle name="Примечание" xfId="66"/>
    <cellStyle name="Стиль 1" xfId="67"/>
    <cellStyle name="Финансовый" xfId="68" builtinId="3"/>
    <cellStyle name="Финансовый 2" xfId="69"/>
    <cellStyle name="Хороший" xfId="7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A1:H103"/>
  <sheetViews>
    <sheetView view="pageBreakPreview" topLeftCell="A97" zoomScaleNormal="100" zoomScaleSheetLayoutView="100" workbookViewId="0">
      <selection activeCell="A5" sqref="A5:F5"/>
    </sheetView>
  </sheetViews>
  <sheetFormatPr defaultColWidth="8.83203125" defaultRowHeight="20.25"/>
  <cols>
    <col min="1" max="1" width="19.33203125" style="194" customWidth="1"/>
    <col min="2" max="2" width="53.5" style="72" customWidth="1"/>
    <col min="3" max="3" width="24.5" style="12" customWidth="1"/>
    <col min="4" max="4" width="24.6640625" style="12" customWidth="1"/>
    <col min="5" max="5" width="25.6640625" style="12" customWidth="1"/>
    <col min="6" max="6" width="24.83203125" style="12" customWidth="1"/>
    <col min="7" max="7" width="12.1640625" style="12" customWidth="1"/>
    <col min="8" max="8" width="35.6640625" style="12" customWidth="1"/>
    <col min="9" max="16384" width="8.83203125" style="12"/>
  </cols>
  <sheetData>
    <row r="1" spans="1:6">
      <c r="D1" s="11" t="s">
        <v>33</v>
      </c>
      <c r="E1" s="13"/>
      <c r="F1" s="13"/>
    </row>
    <row r="2" spans="1:6" ht="41.25" customHeight="1">
      <c r="D2" s="363" t="s">
        <v>536</v>
      </c>
      <c r="E2" s="363"/>
      <c r="F2" s="363"/>
    </row>
    <row r="3" spans="1:6" ht="10.5" customHeight="1">
      <c r="D3" s="48" t="s">
        <v>75</v>
      </c>
      <c r="E3" s="49"/>
      <c r="F3" s="49"/>
    </row>
    <row r="4" spans="1:6" ht="38.450000000000003" customHeight="1">
      <c r="D4" s="362" t="s">
        <v>398</v>
      </c>
      <c r="E4" s="362"/>
      <c r="F4" s="362"/>
    </row>
    <row r="5" spans="1:6">
      <c r="A5" s="364" t="s">
        <v>391</v>
      </c>
      <c r="B5" s="364"/>
      <c r="C5" s="364"/>
      <c r="D5" s="364"/>
      <c r="E5" s="364"/>
      <c r="F5" s="364"/>
    </row>
    <row r="6" spans="1:6">
      <c r="A6" s="77"/>
      <c r="B6" s="77"/>
      <c r="C6" s="77"/>
      <c r="D6" s="77"/>
      <c r="E6" s="77"/>
      <c r="F6" s="77"/>
    </row>
    <row r="7" spans="1:6">
      <c r="A7" s="373" t="s">
        <v>161</v>
      </c>
      <c r="B7" s="373"/>
      <c r="C7" s="77"/>
      <c r="D7" s="77"/>
      <c r="E7" s="77"/>
      <c r="F7" s="77"/>
    </row>
    <row r="8" spans="1:6" ht="33" customHeight="1">
      <c r="A8" s="358" t="s">
        <v>288</v>
      </c>
      <c r="B8" s="358"/>
      <c r="C8" s="15"/>
      <c r="F8" s="16" t="s">
        <v>34</v>
      </c>
    </row>
    <row r="9" spans="1:6">
      <c r="A9" s="368" t="s">
        <v>301</v>
      </c>
      <c r="B9" s="355" t="s">
        <v>274</v>
      </c>
      <c r="C9" s="365" t="s">
        <v>294</v>
      </c>
      <c r="D9" s="368" t="s">
        <v>305</v>
      </c>
      <c r="E9" s="371" t="s">
        <v>306</v>
      </c>
      <c r="F9" s="372"/>
    </row>
    <row r="10" spans="1:6">
      <c r="A10" s="369"/>
      <c r="B10" s="356"/>
      <c r="C10" s="366"/>
      <c r="D10" s="369"/>
      <c r="E10" s="368" t="s">
        <v>294</v>
      </c>
      <c r="F10" s="368" t="s">
        <v>296</v>
      </c>
    </row>
    <row r="11" spans="1:6">
      <c r="A11" s="370"/>
      <c r="B11" s="357"/>
      <c r="C11" s="367"/>
      <c r="D11" s="370"/>
      <c r="E11" s="370"/>
      <c r="F11" s="370"/>
    </row>
    <row r="12" spans="1:6">
      <c r="A12" s="17">
        <v>1</v>
      </c>
      <c r="B12" s="17">
        <v>2</v>
      </c>
      <c r="C12" s="18">
        <v>3</v>
      </c>
      <c r="D12" s="17">
        <v>4</v>
      </c>
      <c r="E12" s="17">
        <v>5</v>
      </c>
      <c r="F12" s="17">
        <v>6</v>
      </c>
    </row>
    <row r="13" spans="1:6" ht="33" customHeight="1">
      <c r="A13" s="332">
        <v>10000000</v>
      </c>
      <c r="B13" s="332" t="s">
        <v>35</v>
      </c>
      <c r="C13" s="339">
        <v>94819896</v>
      </c>
      <c r="D13" s="339">
        <v>94763896</v>
      </c>
      <c r="E13" s="339">
        <v>56000</v>
      </c>
      <c r="F13" s="339">
        <v>0</v>
      </c>
    </row>
    <row r="14" spans="1:6" ht="46.15" customHeight="1">
      <c r="A14" s="332">
        <v>11000000</v>
      </c>
      <c r="B14" s="332" t="s">
        <v>36</v>
      </c>
      <c r="C14" s="339">
        <v>49638216</v>
      </c>
      <c r="D14" s="339">
        <v>49638216</v>
      </c>
      <c r="E14" s="339">
        <v>0</v>
      </c>
      <c r="F14" s="339">
        <v>0</v>
      </c>
    </row>
    <row r="15" spans="1:6" ht="30" customHeight="1">
      <c r="A15" s="332">
        <v>11010000</v>
      </c>
      <c r="B15" s="332" t="s">
        <v>37</v>
      </c>
      <c r="C15" s="339">
        <v>49637216</v>
      </c>
      <c r="D15" s="339">
        <v>49637216</v>
      </c>
      <c r="E15" s="339">
        <v>0</v>
      </c>
      <c r="F15" s="339">
        <v>0</v>
      </c>
    </row>
    <row r="16" spans="1:6" ht="65.45" customHeight="1">
      <c r="A16" s="334">
        <v>11010100</v>
      </c>
      <c r="B16" s="334" t="s">
        <v>38</v>
      </c>
      <c r="C16" s="340">
        <v>45807216</v>
      </c>
      <c r="D16" s="340">
        <v>45807216</v>
      </c>
      <c r="E16" s="340">
        <v>0</v>
      </c>
      <c r="F16" s="340">
        <v>0</v>
      </c>
    </row>
    <row r="17" spans="1:6" ht="106.9" customHeight="1">
      <c r="A17" s="334">
        <v>11010200</v>
      </c>
      <c r="B17" s="334" t="s">
        <v>39</v>
      </c>
      <c r="C17" s="340">
        <v>3100000</v>
      </c>
      <c r="D17" s="340">
        <v>3100000</v>
      </c>
      <c r="E17" s="340">
        <v>0</v>
      </c>
      <c r="F17" s="340">
        <v>0</v>
      </c>
    </row>
    <row r="18" spans="1:6" ht="76.150000000000006" customHeight="1">
      <c r="A18" s="334">
        <v>11010400</v>
      </c>
      <c r="B18" s="334" t="s">
        <v>40</v>
      </c>
      <c r="C18" s="340">
        <v>230000</v>
      </c>
      <c r="D18" s="340">
        <v>230000</v>
      </c>
      <c r="E18" s="340">
        <v>0</v>
      </c>
      <c r="F18" s="340">
        <v>0</v>
      </c>
    </row>
    <row r="19" spans="1:6" ht="66" customHeight="1">
      <c r="A19" s="334">
        <v>11010500</v>
      </c>
      <c r="B19" s="334" t="s">
        <v>41</v>
      </c>
      <c r="C19" s="340">
        <v>500000</v>
      </c>
      <c r="D19" s="340">
        <v>500000</v>
      </c>
      <c r="E19" s="340">
        <v>0</v>
      </c>
      <c r="F19" s="340">
        <v>0</v>
      </c>
    </row>
    <row r="20" spans="1:6" ht="30" customHeight="1">
      <c r="A20" s="332">
        <v>11020000</v>
      </c>
      <c r="B20" s="332" t="s">
        <v>42</v>
      </c>
      <c r="C20" s="339">
        <v>1000</v>
      </c>
      <c r="D20" s="339">
        <v>1000</v>
      </c>
      <c r="E20" s="339">
        <v>0</v>
      </c>
      <c r="F20" s="339">
        <v>0</v>
      </c>
    </row>
    <row r="21" spans="1:6" ht="49.9" customHeight="1">
      <c r="A21" s="334">
        <v>11020200</v>
      </c>
      <c r="B21" s="334" t="s">
        <v>43</v>
      </c>
      <c r="C21" s="340">
        <v>1000</v>
      </c>
      <c r="D21" s="340">
        <v>1000</v>
      </c>
      <c r="E21" s="340">
        <v>0</v>
      </c>
      <c r="F21" s="340">
        <v>0</v>
      </c>
    </row>
    <row r="22" spans="1:6" ht="46.15" customHeight="1">
      <c r="A22" s="332">
        <v>13000000</v>
      </c>
      <c r="B22" s="332" t="s">
        <v>488</v>
      </c>
      <c r="C22" s="339">
        <v>14004500</v>
      </c>
      <c r="D22" s="339">
        <v>14004500</v>
      </c>
      <c r="E22" s="339">
        <v>0</v>
      </c>
      <c r="F22" s="339">
        <v>0</v>
      </c>
    </row>
    <row r="23" spans="1:6" ht="44.45" customHeight="1">
      <c r="A23" s="332">
        <v>13010000</v>
      </c>
      <c r="B23" s="332" t="s">
        <v>489</v>
      </c>
      <c r="C23" s="339">
        <v>14000000</v>
      </c>
      <c r="D23" s="339">
        <v>14000000</v>
      </c>
      <c r="E23" s="339">
        <v>0</v>
      </c>
      <c r="F23" s="339">
        <v>0</v>
      </c>
    </row>
    <row r="24" spans="1:6" ht="88.15" customHeight="1">
      <c r="A24" s="334">
        <v>13010100</v>
      </c>
      <c r="B24" s="334" t="s">
        <v>162</v>
      </c>
      <c r="C24" s="340">
        <v>6500000</v>
      </c>
      <c r="D24" s="340">
        <v>6500000</v>
      </c>
      <c r="E24" s="340">
        <v>0</v>
      </c>
      <c r="F24" s="340">
        <v>0</v>
      </c>
    </row>
    <row r="25" spans="1:6" ht="105" customHeight="1">
      <c r="A25" s="334">
        <v>13010200</v>
      </c>
      <c r="B25" s="334" t="s">
        <v>490</v>
      </c>
      <c r="C25" s="340">
        <v>7500000</v>
      </c>
      <c r="D25" s="340">
        <v>7500000</v>
      </c>
      <c r="E25" s="340">
        <v>0</v>
      </c>
      <c r="F25" s="340">
        <v>0</v>
      </c>
    </row>
    <row r="26" spans="1:6" ht="46.15" customHeight="1">
      <c r="A26" s="332">
        <v>13030000</v>
      </c>
      <c r="B26" s="332" t="s">
        <v>491</v>
      </c>
      <c r="C26" s="339">
        <v>4500</v>
      </c>
      <c r="D26" s="339">
        <v>4500</v>
      </c>
      <c r="E26" s="339">
        <v>0</v>
      </c>
      <c r="F26" s="339">
        <v>0</v>
      </c>
    </row>
    <row r="27" spans="1:6" ht="55.15" customHeight="1">
      <c r="A27" s="334">
        <v>13030100</v>
      </c>
      <c r="B27" s="334" t="s">
        <v>163</v>
      </c>
      <c r="C27" s="340">
        <v>3500</v>
      </c>
      <c r="D27" s="340">
        <v>3500</v>
      </c>
      <c r="E27" s="340">
        <v>0</v>
      </c>
      <c r="F27" s="340">
        <v>0</v>
      </c>
    </row>
    <row r="28" spans="1:6" ht="66" customHeight="1">
      <c r="A28" s="334">
        <v>13030200</v>
      </c>
      <c r="B28" s="334" t="s">
        <v>492</v>
      </c>
      <c r="C28" s="340">
        <v>1000</v>
      </c>
      <c r="D28" s="340">
        <v>1000</v>
      </c>
      <c r="E28" s="340">
        <v>0</v>
      </c>
      <c r="F28" s="340">
        <v>0</v>
      </c>
    </row>
    <row r="29" spans="1:6" ht="30.6" customHeight="1">
      <c r="A29" s="332">
        <v>14000000</v>
      </c>
      <c r="B29" s="332" t="s">
        <v>44</v>
      </c>
      <c r="C29" s="339">
        <v>4670000</v>
      </c>
      <c r="D29" s="339">
        <v>4670000</v>
      </c>
      <c r="E29" s="339">
        <v>0</v>
      </c>
      <c r="F29" s="339">
        <v>0</v>
      </c>
    </row>
    <row r="30" spans="1:6" ht="49.15" customHeight="1">
      <c r="A30" s="332">
        <v>14020000</v>
      </c>
      <c r="B30" s="332" t="s">
        <v>493</v>
      </c>
      <c r="C30" s="339">
        <v>600000</v>
      </c>
      <c r="D30" s="339">
        <v>600000</v>
      </c>
      <c r="E30" s="339">
        <v>0</v>
      </c>
      <c r="F30" s="339">
        <v>0</v>
      </c>
    </row>
    <row r="31" spans="1:6">
      <c r="A31" s="334">
        <v>14021900</v>
      </c>
      <c r="B31" s="334" t="s">
        <v>53</v>
      </c>
      <c r="C31" s="340">
        <v>600000</v>
      </c>
      <c r="D31" s="340">
        <v>600000</v>
      </c>
      <c r="E31" s="340">
        <v>0</v>
      </c>
      <c r="F31" s="340">
        <v>0</v>
      </c>
    </row>
    <row r="32" spans="1:6" ht="72.599999999999994" customHeight="1">
      <c r="A32" s="332">
        <v>14030000</v>
      </c>
      <c r="B32" s="332" t="s">
        <v>494</v>
      </c>
      <c r="C32" s="339">
        <v>2700000</v>
      </c>
      <c r="D32" s="339">
        <v>2700000</v>
      </c>
      <c r="E32" s="339">
        <v>0</v>
      </c>
      <c r="F32" s="339">
        <v>0</v>
      </c>
    </row>
    <row r="33" spans="1:6" ht="23.45" customHeight="1">
      <c r="A33" s="334">
        <v>14031900</v>
      </c>
      <c r="B33" s="334" t="s">
        <v>53</v>
      </c>
      <c r="C33" s="340">
        <v>2700000</v>
      </c>
      <c r="D33" s="340">
        <v>2700000</v>
      </c>
      <c r="E33" s="340">
        <v>0</v>
      </c>
      <c r="F33" s="340">
        <v>0</v>
      </c>
    </row>
    <row r="34" spans="1:6" ht="65.45" customHeight="1">
      <c r="A34" s="334">
        <v>14040000</v>
      </c>
      <c r="B34" s="334" t="s">
        <v>495</v>
      </c>
      <c r="C34" s="340">
        <v>1370000</v>
      </c>
      <c r="D34" s="340">
        <v>1370000</v>
      </c>
      <c r="E34" s="340">
        <v>0</v>
      </c>
      <c r="F34" s="340">
        <v>0</v>
      </c>
    </row>
    <row r="35" spans="1:6" ht="28.15" customHeight="1">
      <c r="A35" s="332">
        <v>18000000</v>
      </c>
      <c r="B35" s="332" t="s">
        <v>496</v>
      </c>
      <c r="C35" s="339">
        <v>26451180</v>
      </c>
      <c r="D35" s="339">
        <v>26451180</v>
      </c>
      <c r="E35" s="339">
        <v>0</v>
      </c>
      <c r="F35" s="339">
        <v>0</v>
      </c>
    </row>
    <row r="36" spans="1:6" ht="34.9" customHeight="1">
      <c r="A36" s="332">
        <v>18010000</v>
      </c>
      <c r="B36" s="332" t="s">
        <v>497</v>
      </c>
      <c r="C36" s="339">
        <v>10140680</v>
      </c>
      <c r="D36" s="339">
        <v>10140680</v>
      </c>
      <c r="E36" s="339">
        <v>0</v>
      </c>
      <c r="F36" s="339">
        <v>0</v>
      </c>
    </row>
    <row r="37" spans="1:6" ht="85.15" customHeight="1">
      <c r="A37" s="334">
        <v>18010100</v>
      </c>
      <c r="B37" s="334" t="s">
        <v>498</v>
      </c>
      <c r="C37" s="340">
        <v>7600</v>
      </c>
      <c r="D37" s="340">
        <v>7600</v>
      </c>
      <c r="E37" s="340">
        <v>0</v>
      </c>
      <c r="F37" s="340">
        <v>0</v>
      </c>
    </row>
    <row r="38" spans="1:6" ht="88.9" customHeight="1">
      <c r="A38" s="334">
        <v>18010200</v>
      </c>
      <c r="B38" s="334" t="s">
        <v>499</v>
      </c>
      <c r="C38" s="340">
        <v>49890</v>
      </c>
      <c r="D38" s="340">
        <v>49890</v>
      </c>
      <c r="E38" s="340">
        <v>0</v>
      </c>
      <c r="F38" s="340">
        <v>0</v>
      </c>
    </row>
    <row r="39" spans="1:6" ht="97.9" customHeight="1">
      <c r="A39" s="334">
        <v>18010300</v>
      </c>
      <c r="B39" s="334" t="s">
        <v>500</v>
      </c>
      <c r="C39" s="340">
        <v>121580</v>
      </c>
      <c r="D39" s="340">
        <v>121580</v>
      </c>
      <c r="E39" s="340">
        <v>0</v>
      </c>
      <c r="F39" s="340">
        <v>0</v>
      </c>
    </row>
    <row r="40" spans="1:6" ht="84.6" customHeight="1">
      <c r="A40" s="334">
        <v>18010400</v>
      </c>
      <c r="B40" s="334" t="s">
        <v>501</v>
      </c>
      <c r="C40" s="340">
        <v>563400</v>
      </c>
      <c r="D40" s="340">
        <v>563400</v>
      </c>
      <c r="E40" s="340">
        <v>0</v>
      </c>
      <c r="F40" s="340">
        <v>0</v>
      </c>
    </row>
    <row r="41" spans="1:6" ht="25.9" customHeight="1">
      <c r="A41" s="334">
        <v>18010500</v>
      </c>
      <c r="B41" s="334" t="s">
        <v>502</v>
      </c>
      <c r="C41" s="340">
        <v>3435300</v>
      </c>
      <c r="D41" s="340">
        <v>3435300</v>
      </c>
      <c r="E41" s="340">
        <v>0</v>
      </c>
      <c r="F41" s="340">
        <v>0</v>
      </c>
    </row>
    <row r="42" spans="1:6" ht="30" customHeight="1">
      <c r="A42" s="334">
        <v>18010600</v>
      </c>
      <c r="B42" s="334" t="s">
        <v>503</v>
      </c>
      <c r="C42" s="340">
        <v>4978500</v>
      </c>
      <c r="D42" s="340">
        <v>4978500</v>
      </c>
      <c r="E42" s="340">
        <v>0</v>
      </c>
      <c r="F42" s="340">
        <v>0</v>
      </c>
    </row>
    <row r="43" spans="1:6" ht="32.450000000000003" customHeight="1">
      <c r="A43" s="334">
        <v>18010700</v>
      </c>
      <c r="B43" s="334" t="s">
        <v>504</v>
      </c>
      <c r="C43" s="340">
        <v>6710</v>
      </c>
      <c r="D43" s="340">
        <v>6710</v>
      </c>
      <c r="E43" s="340">
        <v>0</v>
      </c>
      <c r="F43" s="340">
        <v>0</v>
      </c>
    </row>
    <row r="44" spans="1:6" ht="30.6" customHeight="1">
      <c r="A44" s="334">
        <v>18010900</v>
      </c>
      <c r="B44" s="334" t="s">
        <v>505</v>
      </c>
      <c r="C44" s="340">
        <v>977700</v>
      </c>
      <c r="D44" s="340">
        <v>977700</v>
      </c>
      <c r="E44" s="340">
        <v>0</v>
      </c>
      <c r="F44" s="340">
        <v>0</v>
      </c>
    </row>
    <row r="45" spans="1:6" ht="29.45" customHeight="1">
      <c r="A45" s="332">
        <v>18030000</v>
      </c>
      <c r="B45" s="332" t="s">
        <v>76</v>
      </c>
      <c r="C45" s="339">
        <v>2700</v>
      </c>
      <c r="D45" s="339">
        <v>2700</v>
      </c>
      <c r="E45" s="339">
        <v>0</v>
      </c>
      <c r="F45" s="339">
        <v>0</v>
      </c>
    </row>
    <row r="46" spans="1:6" ht="45.6" customHeight="1">
      <c r="A46" s="334">
        <v>18030100</v>
      </c>
      <c r="B46" s="334" t="s">
        <v>77</v>
      </c>
      <c r="C46" s="340">
        <v>700</v>
      </c>
      <c r="D46" s="340">
        <v>700</v>
      </c>
      <c r="E46" s="340">
        <v>0</v>
      </c>
      <c r="F46" s="340">
        <v>0</v>
      </c>
    </row>
    <row r="47" spans="1:6" ht="43.15" customHeight="1">
      <c r="A47" s="334">
        <v>18030200</v>
      </c>
      <c r="B47" s="334" t="s">
        <v>78</v>
      </c>
      <c r="C47" s="340">
        <v>2000</v>
      </c>
      <c r="D47" s="340">
        <v>2000</v>
      </c>
      <c r="E47" s="340">
        <v>0</v>
      </c>
      <c r="F47" s="340">
        <v>0</v>
      </c>
    </row>
    <row r="48" spans="1:6" ht="30.6" customHeight="1">
      <c r="A48" s="332">
        <v>18050000</v>
      </c>
      <c r="B48" s="332" t="s">
        <v>45</v>
      </c>
      <c r="C48" s="339">
        <v>16307800</v>
      </c>
      <c r="D48" s="339">
        <v>16307800</v>
      </c>
      <c r="E48" s="339">
        <v>0</v>
      </c>
      <c r="F48" s="339">
        <v>0</v>
      </c>
    </row>
    <row r="49" spans="1:6" ht="31.9" customHeight="1">
      <c r="A49" s="334">
        <v>18050300</v>
      </c>
      <c r="B49" s="334" t="s">
        <v>46</v>
      </c>
      <c r="C49" s="340">
        <v>2371000</v>
      </c>
      <c r="D49" s="340">
        <v>2371000</v>
      </c>
      <c r="E49" s="340">
        <v>0</v>
      </c>
      <c r="F49" s="340">
        <v>0</v>
      </c>
    </row>
    <row r="50" spans="1:6" ht="34.9" customHeight="1">
      <c r="A50" s="334">
        <v>18050400</v>
      </c>
      <c r="B50" s="334" t="s">
        <v>47</v>
      </c>
      <c r="C50" s="340">
        <v>13778800</v>
      </c>
      <c r="D50" s="340">
        <v>13778800</v>
      </c>
      <c r="E50" s="340">
        <v>0</v>
      </c>
      <c r="F50" s="340">
        <v>0</v>
      </c>
    </row>
    <row r="51" spans="1:6" ht="106.15" customHeight="1">
      <c r="A51" s="334">
        <v>18050500</v>
      </c>
      <c r="B51" s="334" t="s">
        <v>506</v>
      </c>
      <c r="C51" s="340">
        <v>158000</v>
      </c>
      <c r="D51" s="340">
        <v>158000</v>
      </c>
      <c r="E51" s="340">
        <v>0</v>
      </c>
      <c r="F51" s="340">
        <v>0</v>
      </c>
    </row>
    <row r="52" spans="1:6" ht="25.9" customHeight="1">
      <c r="A52" s="332">
        <v>19000000</v>
      </c>
      <c r="B52" s="332" t="s">
        <v>278</v>
      </c>
      <c r="C52" s="339">
        <v>56000</v>
      </c>
      <c r="D52" s="339">
        <v>0</v>
      </c>
      <c r="E52" s="339">
        <v>56000</v>
      </c>
      <c r="F52" s="339">
        <v>0</v>
      </c>
    </row>
    <row r="53" spans="1:6" ht="29.45" customHeight="1">
      <c r="A53" s="332">
        <v>19010000</v>
      </c>
      <c r="B53" s="332" t="s">
        <v>277</v>
      </c>
      <c r="C53" s="339">
        <v>56000</v>
      </c>
      <c r="D53" s="339">
        <v>0</v>
      </c>
      <c r="E53" s="339">
        <v>56000</v>
      </c>
      <c r="F53" s="339">
        <v>0</v>
      </c>
    </row>
    <row r="54" spans="1:6" ht="99.6" customHeight="1">
      <c r="A54" s="334">
        <v>19010100</v>
      </c>
      <c r="B54" s="334" t="s">
        <v>345</v>
      </c>
      <c r="C54" s="340">
        <v>20000</v>
      </c>
      <c r="D54" s="340">
        <v>0</v>
      </c>
      <c r="E54" s="340">
        <v>20000</v>
      </c>
      <c r="F54" s="340">
        <v>0</v>
      </c>
    </row>
    <row r="55" spans="1:6" ht="51" customHeight="1">
      <c r="A55" s="334">
        <v>19010200</v>
      </c>
      <c r="B55" s="334" t="s">
        <v>279</v>
      </c>
      <c r="C55" s="340">
        <v>6000</v>
      </c>
      <c r="D55" s="340">
        <v>0</v>
      </c>
      <c r="E55" s="340">
        <v>6000</v>
      </c>
      <c r="F55" s="340">
        <v>0</v>
      </c>
    </row>
    <row r="56" spans="1:6" ht="83.45" customHeight="1">
      <c r="A56" s="334">
        <v>19010300</v>
      </c>
      <c r="B56" s="334" t="s">
        <v>280</v>
      </c>
      <c r="C56" s="340">
        <v>30000</v>
      </c>
      <c r="D56" s="340">
        <v>0</v>
      </c>
      <c r="E56" s="340">
        <v>30000</v>
      </c>
      <c r="F56" s="340">
        <v>0</v>
      </c>
    </row>
    <row r="57" spans="1:6" ht="32.450000000000003" customHeight="1">
      <c r="A57" s="332">
        <v>20000000</v>
      </c>
      <c r="B57" s="332" t="s">
        <v>48</v>
      </c>
      <c r="C57" s="339">
        <v>3931700</v>
      </c>
      <c r="D57" s="339">
        <v>1569000</v>
      </c>
      <c r="E57" s="339">
        <v>2362700</v>
      </c>
      <c r="F57" s="339">
        <v>98000</v>
      </c>
    </row>
    <row r="58" spans="1:6" ht="57.6" customHeight="1">
      <c r="A58" s="332">
        <v>22000000</v>
      </c>
      <c r="B58" s="332" t="s">
        <v>49</v>
      </c>
      <c r="C58" s="339">
        <v>1555000</v>
      </c>
      <c r="D58" s="339">
        <v>1555000</v>
      </c>
      <c r="E58" s="339">
        <v>0</v>
      </c>
      <c r="F58" s="339">
        <v>0</v>
      </c>
    </row>
    <row r="59" spans="1:6" ht="35.450000000000003" customHeight="1">
      <c r="A59" s="332">
        <v>22010000</v>
      </c>
      <c r="B59" s="332" t="s">
        <v>50</v>
      </c>
      <c r="C59" s="339">
        <v>1185000</v>
      </c>
      <c r="D59" s="339">
        <v>1185000</v>
      </c>
      <c r="E59" s="339">
        <v>0</v>
      </c>
      <c r="F59" s="339">
        <v>0</v>
      </c>
    </row>
    <row r="60" spans="1:6" ht="73.150000000000006" customHeight="1">
      <c r="A60" s="334">
        <v>22010300</v>
      </c>
      <c r="B60" s="334" t="s">
        <v>507</v>
      </c>
      <c r="C60" s="340">
        <v>55000</v>
      </c>
      <c r="D60" s="340">
        <v>55000</v>
      </c>
      <c r="E60" s="340">
        <v>0</v>
      </c>
      <c r="F60" s="340">
        <v>0</v>
      </c>
    </row>
    <row r="61" spans="1:6" ht="45" customHeight="1">
      <c r="A61" s="334">
        <v>22012500</v>
      </c>
      <c r="B61" s="334" t="s">
        <v>51</v>
      </c>
      <c r="C61" s="340">
        <v>800000</v>
      </c>
      <c r="D61" s="340">
        <v>800000</v>
      </c>
      <c r="E61" s="340">
        <v>0</v>
      </c>
      <c r="F61" s="340">
        <v>0</v>
      </c>
    </row>
    <row r="62" spans="1:6" ht="67.900000000000006" customHeight="1">
      <c r="A62" s="334">
        <v>22012600</v>
      </c>
      <c r="B62" s="334" t="s">
        <v>508</v>
      </c>
      <c r="C62" s="340">
        <v>330000</v>
      </c>
      <c r="D62" s="340">
        <v>330000</v>
      </c>
      <c r="E62" s="340">
        <v>0</v>
      </c>
      <c r="F62" s="340">
        <v>0</v>
      </c>
    </row>
    <row r="63" spans="1:6" ht="81.599999999999994" customHeight="1">
      <c r="A63" s="332">
        <v>22080000</v>
      </c>
      <c r="B63" s="332" t="s">
        <v>52</v>
      </c>
      <c r="C63" s="339">
        <v>350000</v>
      </c>
      <c r="D63" s="339">
        <v>350000</v>
      </c>
      <c r="E63" s="339">
        <v>0</v>
      </c>
      <c r="F63" s="339">
        <v>0</v>
      </c>
    </row>
    <row r="64" spans="1:6" ht="88.15" customHeight="1">
      <c r="A64" s="334">
        <v>22080400</v>
      </c>
      <c r="B64" s="334" t="s">
        <v>54</v>
      </c>
      <c r="C64" s="340">
        <v>350000</v>
      </c>
      <c r="D64" s="340">
        <v>350000</v>
      </c>
      <c r="E64" s="340">
        <v>0</v>
      </c>
      <c r="F64" s="340">
        <v>0</v>
      </c>
    </row>
    <row r="65" spans="1:8" ht="31.9" customHeight="1">
      <c r="A65" s="332">
        <v>22090000</v>
      </c>
      <c r="B65" s="332" t="s">
        <v>55</v>
      </c>
      <c r="C65" s="339">
        <v>20000</v>
      </c>
      <c r="D65" s="339">
        <v>20000</v>
      </c>
      <c r="E65" s="339">
        <v>0</v>
      </c>
      <c r="F65" s="339">
        <v>0</v>
      </c>
    </row>
    <row r="66" spans="1:8" ht="84.6" customHeight="1">
      <c r="A66" s="334">
        <v>22090100</v>
      </c>
      <c r="B66" s="334" t="s">
        <v>56</v>
      </c>
      <c r="C66" s="340">
        <v>14000</v>
      </c>
      <c r="D66" s="340">
        <v>14000</v>
      </c>
      <c r="E66" s="340">
        <v>0</v>
      </c>
      <c r="F66" s="340">
        <v>0</v>
      </c>
    </row>
    <row r="67" spans="1:8" ht="67.900000000000006" customHeight="1">
      <c r="A67" s="334">
        <v>22090400</v>
      </c>
      <c r="B67" s="334" t="s">
        <v>57</v>
      </c>
      <c r="C67" s="340">
        <v>6000</v>
      </c>
      <c r="D67" s="340">
        <v>6000</v>
      </c>
      <c r="E67" s="340">
        <v>0</v>
      </c>
      <c r="F67" s="340">
        <v>0</v>
      </c>
    </row>
    <row r="68" spans="1:8" ht="34.15" customHeight="1">
      <c r="A68" s="332">
        <v>24000000</v>
      </c>
      <c r="B68" s="332" t="s">
        <v>58</v>
      </c>
      <c r="C68" s="339">
        <v>112000</v>
      </c>
      <c r="D68" s="339">
        <v>14000</v>
      </c>
      <c r="E68" s="339">
        <v>98000</v>
      </c>
      <c r="F68" s="339">
        <v>98000</v>
      </c>
    </row>
    <row r="69" spans="1:8" ht="32.450000000000003" customHeight="1">
      <c r="A69" s="332">
        <v>24060000</v>
      </c>
      <c r="B69" s="332" t="s">
        <v>59</v>
      </c>
      <c r="C69" s="339">
        <v>14000</v>
      </c>
      <c r="D69" s="339">
        <v>14000</v>
      </c>
      <c r="E69" s="339">
        <v>0</v>
      </c>
      <c r="F69" s="339">
        <v>0</v>
      </c>
    </row>
    <row r="70" spans="1:8" ht="36.6" customHeight="1">
      <c r="A70" s="334">
        <v>24060300</v>
      </c>
      <c r="B70" s="334" t="s">
        <v>59</v>
      </c>
      <c r="C70" s="340">
        <v>14000</v>
      </c>
      <c r="D70" s="340">
        <v>14000</v>
      </c>
      <c r="E70" s="340">
        <v>0</v>
      </c>
      <c r="F70" s="340">
        <v>0</v>
      </c>
      <c r="H70" s="131"/>
    </row>
    <row r="71" spans="1:8" ht="58.15" customHeight="1">
      <c r="A71" s="334">
        <v>24170000</v>
      </c>
      <c r="B71" s="334" t="s">
        <v>286</v>
      </c>
      <c r="C71" s="340">
        <v>98000</v>
      </c>
      <c r="D71" s="340">
        <v>0</v>
      </c>
      <c r="E71" s="340">
        <v>98000</v>
      </c>
      <c r="F71" s="340">
        <v>98000</v>
      </c>
    </row>
    <row r="72" spans="1:8" ht="33" customHeight="1">
      <c r="A72" s="332">
        <v>25000000</v>
      </c>
      <c r="B72" s="332" t="s">
        <v>60</v>
      </c>
      <c r="C72" s="339">
        <v>2264700</v>
      </c>
      <c r="D72" s="339">
        <v>0</v>
      </c>
      <c r="E72" s="339">
        <v>2264700</v>
      </c>
      <c r="F72" s="339">
        <v>0</v>
      </c>
    </row>
    <row r="73" spans="1:8" ht="69" customHeight="1">
      <c r="A73" s="332">
        <v>25010000</v>
      </c>
      <c r="B73" s="332" t="s">
        <v>61</v>
      </c>
      <c r="C73" s="339">
        <v>2264700</v>
      </c>
      <c r="D73" s="339">
        <v>0</v>
      </c>
      <c r="E73" s="339">
        <v>2264700</v>
      </c>
      <c r="F73" s="339">
        <v>0</v>
      </c>
    </row>
    <row r="74" spans="1:8" ht="54.6" customHeight="1">
      <c r="A74" s="334">
        <v>25010100</v>
      </c>
      <c r="B74" s="334" t="s">
        <v>62</v>
      </c>
      <c r="C74" s="340">
        <v>2174800</v>
      </c>
      <c r="D74" s="340">
        <v>0</v>
      </c>
      <c r="E74" s="340">
        <v>2174800</v>
      </c>
      <c r="F74" s="340">
        <v>0</v>
      </c>
    </row>
    <row r="75" spans="1:8" ht="86.45" customHeight="1">
      <c r="A75" s="334">
        <v>25010300</v>
      </c>
      <c r="B75" s="334" t="s">
        <v>527</v>
      </c>
      <c r="C75" s="340">
        <v>89900</v>
      </c>
      <c r="D75" s="340">
        <v>0</v>
      </c>
      <c r="E75" s="340">
        <v>89900</v>
      </c>
      <c r="F75" s="340">
        <v>0</v>
      </c>
    </row>
    <row r="76" spans="1:8" ht="36.6" customHeight="1">
      <c r="A76" s="332">
        <v>30000000</v>
      </c>
      <c r="B76" s="332" t="s">
        <v>79</v>
      </c>
      <c r="C76" s="339">
        <v>682000</v>
      </c>
      <c r="D76" s="339">
        <v>0</v>
      </c>
      <c r="E76" s="339">
        <v>682000</v>
      </c>
      <c r="F76" s="339">
        <v>682000</v>
      </c>
    </row>
    <row r="77" spans="1:8" ht="45.6" customHeight="1">
      <c r="A77" s="332">
        <v>33000000</v>
      </c>
      <c r="B77" s="332" t="s">
        <v>264</v>
      </c>
      <c r="C77" s="339">
        <v>682000</v>
      </c>
      <c r="D77" s="339">
        <v>0</v>
      </c>
      <c r="E77" s="339">
        <v>682000</v>
      </c>
      <c r="F77" s="339">
        <v>682000</v>
      </c>
    </row>
    <row r="78" spans="1:8" ht="30.6" customHeight="1">
      <c r="A78" s="332">
        <v>33010000</v>
      </c>
      <c r="B78" s="332" t="s">
        <v>265</v>
      </c>
      <c r="C78" s="339">
        <v>682000</v>
      </c>
      <c r="D78" s="339">
        <v>0</v>
      </c>
      <c r="E78" s="339">
        <v>682000</v>
      </c>
      <c r="F78" s="339">
        <v>682000</v>
      </c>
    </row>
    <row r="79" spans="1:8" ht="132" customHeight="1">
      <c r="A79" s="334">
        <v>33010100</v>
      </c>
      <c r="B79" s="334" t="s">
        <v>266</v>
      </c>
      <c r="C79" s="340">
        <v>682000</v>
      </c>
      <c r="D79" s="340">
        <v>0</v>
      </c>
      <c r="E79" s="340">
        <v>682000</v>
      </c>
      <c r="F79" s="340">
        <v>682000</v>
      </c>
    </row>
    <row r="80" spans="1:8" ht="45" customHeight="1">
      <c r="A80" s="360" t="s">
        <v>289</v>
      </c>
      <c r="B80" s="361"/>
      <c r="C80" s="339">
        <v>99433596</v>
      </c>
      <c r="D80" s="339">
        <v>96332896</v>
      </c>
      <c r="E80" s="339">
        <v>3100700</v>
      </c>
      <c r="F80" s="339">
        <v>780000</v>
      </c>
    </row>
    <row r="81" spans="1:8" ht="34.9" customHeight="1">
      <c r="A81" s="332">
        <v>40000000</v>
      </c>
      <c r="B81" s="332" t="s">
        <v>63</v>
      </c>
      <c r="C81" s="339">
        <v>160310439</v>
      </c>
      <c r="D81" s="339">
        <v>155636789</v>
      </c>
      <c r="E81" s="339">
        <v>4673650</v>
      </c>
      <c r="F81" s="339">
        <v>4673650</v>
      </c>
    </row>
    <row r="82" spans="1:8" ht="37.9" customHeight="1">
      <c r="A82" s="332">
        <v>41000000</v>
      </c>
      <c r="B82" s="332" t="s">
        <v>64</v>
      </c>
      <c r="C82" s="339">
        <v>160310439</v>
      </c>
      <c r="D82" s="339">
        <v>155636789</v>
      </c>
      <c r="E82" s="339">
        <v>4673650</v>
      </c>
      <c r="F82" s="339">
        <v>4673650</v>
      </c>
      <c r="H82" s="319">
        <f>C83+C85+C88+C90</f>
        <v>160310439</v>
      </c>
    </row>
    <row r="83" spans="1:8" ht="47.45" customHeight="1">
      <c r="A83" s="332">
        <v>41020000</v>
      </c>
      <c r="B83" s="332" t="s">
        <v>213</v>
      </c>
      <c r="C83" s="339">
        <v>29292800</v>
      </c>
      <c r="D83" s="339">
        <v>29292800</v>
      </c>
      <c r="E83" s="339">
        <v>0</v>
      </c>
      <c r="F83" s="339">
        <v>0</v>
      </c>
      <c r="H83" s="319">
        <f>C82-C83-C85</f>
        <v>18794439</v>
      </c>
    </row>
    <row r="84" spans="1:8" ht="34.15" customHeight="1">
      <c r="A84" s="334">
        <v>41020100</v>
      </c>
      <c r="B84" s="334" t="s">
        <v>509</v>
      </c>
      <c r="C84" s="340">
        <v>29292800</v>
      </c>
      <c r="D84" s="340">
        <v>29292800</v>
      </c>
      <c r="E84" s="340">
        <v>0</v>
      </c>
      <c r="F84" s="340">
        <v>0</v>
      </c>
    </row>
    <row r="85" spans="1:8" ht="49.15" customHeight="1">
      <c r="A85" s="332">
        <v>41030000</v>
      </c>
      <c r="B85" s="332" t="s">
        <v>510</v>
      </c>
      <c r="C85" s="339">
        <v>112223200</v>
      </c>
      <c r="D85" s="339">
        <v>112223200</v>
      </c>
      <c r="E85" s="339">
        <v>0</v>
      </c>
      <c r="F85" s="339">
        <v>0</v>
      </c>
    </row>
    <row r="86" spans="1:8" ht="50.45" customHeight="1">
      <c r="A86" s="334">
        <v>41033900</v>
      </c>
      <c r="B86" s="334" t="s">
        <v>511</v>
      </c>
      <c r="C86" s="340">
        <v>106286900</v>
      </c>
      <c r="D86" s="340">
        <v>106286900</v>
      </c>
      <c r="E86" s="340">
        <v>0</v>
      </c>
      <c r="F86" s="340">
        <v>0</v>
      </c>
    </row>
    <row r="87" spans="1:8" ht="51" customHeight="1">
      <c r="A87" s="334">
        <v>41034200</v>
      </c>
      <c r="B87" s="334" t="s">
        <v>512</v>
      </c>
      <c r="C87" s="340">
        <v>5936300</v>
      </c>
      <c r="D87" s="340">
        <v>5936300</v>
      </c>
      <c r="E87" s="340">
        <v>0</v>
      </c>
      <c r="F87" s="340">
        <v>0</v>
      </c>
    </row>
    <row r="88" spans="1:8" ht="49.9" customHeight="1">
      <c r="A88" s="332">
        <v>41040000</v>
      </c>
      <c r="B88" s="332" t="s">
        <v>214</v>
      </c>
      <c r="C88" s="339">
        <v>6595500</v>
      </c>
      <c r="D88" s="339">
        <v>6595500</v>
      </c>
      <c r="E88" s="339">
        <v>0</v>
      </c>
      <c r="F88" s="339">
        <v>0</v>
      </c>
    </row>
    <row r="89" spans="1:8" ht="109.9" customHeight="1">
      <c r="A89" s="334">
        <v>41040200</v>
      </c>
      <c r="B89" s="334" t="s">
        <v>215</v>
      </c>
      <c r="C89" s="340">
        <v>6595500</v>
      </c>
      <c r="D89" s="340">
        <v>6595500</v>
      </c>
      <c r="E89" s="340">
        <v>0</v>
      </c>
      <c r="F89" s="340">
        <v>0</v>
      </c>
    </row>
    <row r="90" spans="1:8" ht="51.6" customHeight="1">
      <c r="A90" s="332">
        <v>41050000</v>
      </c>
      <c r="B90" s="332" t="s">
        <v>130</v>
      </c>
      <c r="C90" s="339">
        <v>12198939</v>
      </c>
      <c r="D90" s="339">
        <v>7525289</v>
      </c>
      <c r="E90" s="339">
        <v>4673650</v>
      </c>
      <c r="F90" s="339">
        <v>4673650</v>
      </c>
    </row>
    <row r="91" spans="1:8" ht="60.6" customHeight="1">
      <c r="A91" s="334">
        <v>41051000</v>
      </c>
      <c r="B91" s="334" t="s">
        <v>513</v>
      </c>
      <c r="C91" s="340">
        <v>1236400</v>
      </c>
      <c r="D91" s="340">
        <v>1236400</v>
      </c>
      <c r="E91" s="340">
        <v>0</v>
      </c>
      <c r="F91" s="340">
        <v>0</v>
      </c>
    </row>
    <row r="92" spans="1:8" ht="67.900000000000006" customHeight="1">
      <c r="A92" s="334">
        <v>41051100</v>
      </c>
      <c r="B92" s="334" t="s">
        <v>526</v>
      </c>
      <c r="C92" s="340">
        <v>900000</v>
      </c>
      <c r="D92" s="340">
        <v>900000</v>
      </c>
      <c r="E92" s="340">
        <v>0</v>
      </c>
      <c r="F92" s="340">
        <v>0</v>
      </c>
    </row>
    <row r="93" spans="1:8" ht="85.9" customHeight="1">
      <c r="A93" s="334">
        <v>41051200</v>
      </c>
      <c r="B93" s="334" t="s">
        <v>216</v>
      </c>
      <c r="C93" s="340">
        <v>896643</v>
      </c>
      <c r="D93" s="340">
        <v>896643</v>
      </c>
      <c r="E93" s="340">
        <v>0</v>
      </c>
      <c r="F93" s="340">
        <v>0</v>
      </c>
    </row>
    <row r="94" spans="1:8" ht="108" customHeight="1">
      <c r="A94" s="334">
        <v>41051400</v>
      </c>
      <c r="B94" s="334" t="s">
        <v>514</v>
      </c>
      <c r="C94" s="340">
        <v>1653843</v>
      </c>
      <c r="D94" s="340">
        <v>1653843</v>
      </c>
      <c r="E94" s="340">
        <v>0</v>
      </c>
      <c r="F94" s="340">
        <v>0</v>
      </c>
    </row>
    <row r="95" spans="1:8" ht="79.150000000000006" customHeight="1">
      <c r="A95" s="334">
        <v>41051500</v>
      </c>
      <c r="B95" s="334" t="s">
        <v>515</v>
      </c>
      <c r="C95" s="340">
        <v>1454600</v>
      </c>
      <c r="D95" s="340">
        <v>1454600</v>
      </c>
      <c r="E95" s="340">
        <v>0</v>
      </c>
      <c r="F95" s="340">
        <v>0</v>
      </c>
    </row>
    <row r="96" spans="1:8" ht="39" customHeight="1">
      <c r="A96" s="334">
        <v>41053900</v>
      </c>
      <c r="B96" s="334" t="s">
        <v>86</v>
      </c>
      <c r="C96" s="340">
        <v>5631853</v>
      </c>
      <c r="D96" s="340">
        <v>958203</v>
      </c>
      <c r="E96" s="340">
        <v>4673650</v>
      </c>
      <c r="F96" s="340">
        <v>4673650</v>
      </c>
    </row>
    <row r="97" spans="1:7" ht="101.45" customHeight="1">
      <c r="A97" s="334">
        <v>41055000</v>
      </c>
      <c r="B97" s="334" t="s">
        <v>518</v>
      </c>
      <c r="C97" s="340">
        <v>425600</v>
      </c>
      <c r="D97" s="340">
        <v>425600</v>
      </c>
      <c r="E97" s="340">
        <v>0</v>
      </c>
      <c r="F97" s="340">
        <v>0</v>
      </c>
    </row>
    <row r="98" spans="1:7" ht="35.450000000000003" customHeight="1">
      <c r="A98" s="332" t="s">
        <v>446</v>
      </c>
      <c r="B98" s="332" t="s">
        <v>275</v>
      </c>
      <c r="C98" s="339">
        <v>259744035</v>
      </c>
      <c r="D98" s="339">
        <v>251969685</v>
      </c>
      <c r="E98" s="339">
        <v>7774350</v>
      </c>
      <c r="F98" s="339">
        <v>5453650</v>
      </c>
    </row>
    <row r="99" spans="1:7" ht="17.45" customHeight="1">
      <c r="A99" s="344"/>
      <c r="B99" s="344"/>
      <c r="C99" s="345"/>
      <c r="D99" s="345"/>
      <c r="E99" s="345"/>
      <c r="F99" s="345"/>
    </row>
    <row r="100" spans="1:7">
      <c r="B100" s="73" t="s">
        <v>524</v>
      </c>
      <c r="C100" s="14"/>
      <c r="D100" s="14"/>
      <c r="E100" s="14"/>
      <c r="F100" s="359" t="s">
        <v>525</v>
      </c>
      <c r="G100" s="359"/>
    </row>
    <row r="102" spans="1:7">
      <c r="D102" s="74"/>
      <c r="E102" s="74"/>
      <c r="F102" s="74"/>
    </row>
    <row r="103" spans="1:7">
      <c r="A103" s="305"/>
      <c r="B103" s="305"/>
      <c r="C103" s="306"/>
      <c r="D103" s="307"/>
    </row>
  </sheetData>
  <mergeCells count="14">
    <mergeCell ref="E10:E11"/>
    <mergeCell ref="F10:F11"/>
    <mergeCell ref="A9:A11"/>
    <mergeCell ref="A7:B7"/>
    <mergeCell ref="B9:B11"/>
    <mergeCell ref="A8:B8"/>
    <mergeCell ref="F100:G100"/>
    <mergeCell ref="A80:B80"/>
    <mergeCell ref="D4:F4"/>
    <mergeCell ref="D2:F2"/>
    <mergeCell ref="A5:F5"/>
    <mergeCell ref="C9:C11"/>
    <mergeCell ref="D9:D11"/>
    <mergeCell ref="E9:F9"/>
  </mergeCells>
  <phoneticPr fontId="42" type="noConversion"/>
  <conditionalFormatting sqref="C13:C90 C93:C99 D13:F80">
    <cfRule type="cellIs" dxfId="3" priority="5" stopIfTrue="1" operator="equal">
      <formula>0</formula>
    </cfRule>
  </conditionalFormatting>
  <conditionalFormatting sqref="C103">
    <cfRule type="cellIs" dxfId="2" priority="3" stopIfTrue="1" operator="equal">
      <formula>0</formula>
    </cfRule>
  </conditionalFormatting>
  <conditionalFormatting sqref="C91">
    <cfRule type="cellIs" dxfId="1" priority="2" stopIfTrue="1" operator="equal">
      <formula>0</formula>
    </cfRule>
  </conditionalFormatting>
  <conditionalFormatting sqref="C92">
    <cfRule type="cellIs" dxfId="0" priority="1" stopIfTrue="1" operator="equal">
      <formula>0</formula>
    </cfRule>
  </conditionalFormatting>
  <pageMargins left="0.78740157480314965" right="0.19685039370078741" top="0.19685039370078741" bottom="0.19685039370078741" header="0" footer="0"/>
  <pageSetup paperSize="9" scale="56" fitToHeight="4" orientation="portrait" r:id="rId1"/>
  <headerFooter alignWithMargins="0"/>
  <rowBreaks count="1" manualBreakCount="1">
    <brk id="58" max="6" man="1"/>
  </rowBreaks>
  <colBreaks count="1" manualBreakCount="1">
    <brk id="7" max="7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9"/>
  </sheetPr>
  <dimension ref="A1:AQ68"/>
  <sheetViews>
    <sheetView zoomScaleNormal="100" workbookViewId="0">
      <selection activeCell="E7" sqref="E7"/>
    </sheetView>
  </sheetViews>
  <sheetFormatPr defaultColWidth="10.6640625" defaultRowHeight="18.75"/>
  <cols>
    <col min="1" max="1" width="18.83203125" style="141" customWidth="1"/>
    <col min="2" max="2" width="38.33203125" style="141" customWidth="1"/>
    <col min="3" max="3" width="17.33203125" style="141" customWidth="1"/>
    <col min="4" max="4" width="16.1640625" style="141" customWidth="1"/>
    <col min="5" max="5" width="15.1640625" style="141" customWidth="1"/>
    <col min="6" max="6" width="19.6640625" style="141" hidden="1" customWidth="1"/>
    <col min="7" max="7" width="16" style="141" hidden="1" customWidth="1"/>
    <col min="8" max="8" width="19.1640625" style="141" customWidth="1"/>
    <col min="9" max="9" width="20" style="141" customWidth="1"/>
    <col min="10" max="11" width="11.5" style="141" bestFit="1" customWidth="1"/>
    <col min="12" max="16384" width="10.6640625" style="141"/>
  </cols>
  <sheetData>
    <row r="1" spans="1:43" ht="20.25">
      <c r="C1" s="11" t="s">
        <v>164</v>
      </c>
      <c r="D1" s="13"/>
      <c r="E1" s="13"/>
    </row>
    <row r="2" spans="1:43" ht="59.45" customHeight="1">
      <c r="C2" s="363" t="s">
        <v>536</v>
      </c>
      <c r="D2" s="363"/>
      <c r="E2" s="363"/>
    </row>
    <row r="3" spans="1:43" ht="10.9" hidden="1" customHeight="1">
      <c r="C3" s="48" t="s">
        <v>75</v>
      </c>
      <c r="D3" s="49"/>
      <c r="E3" s="49"/>
    </row>
    <row r="4" spans="1:43" ht="60.6" customHeight="1">
      <c r="C4" s="362" t="s">
        <v>398</v>
      </c>
      <c r="D4" s="362"/>
      <c r="E4" s="362"/>
    </row>
    <row r="5" spans="1:43" s="133" customFormat="1" ht="37.5" customHeight="1">
      <c r="A5" s="374" t="s">
        <v>183</v>
      </c>
      <c r="B5" s="374"/>
      <c r="C5" s="374"/>
      <c r="D5" s="374"/>
      <c r="E5" s="374"/>
      <c r="F5" s="374"/>
      <c r="G5" s="136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</row>
    <row r="6" spans="1:43" s="133" customFormat="1" ht="15.75" customHeight="1">
      <c r="A6" s="135"/>
      <c r="B6" s="135"/>
      <c r="C6" s="135"/>
      <c r="D6" s="135"/>
      <c r="E6" s="135"/>
      <c r="F6" s="135"/>
      <c r="G6" s="136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</row>
    <row r="7" spans="1:43" s="133" customFormat="1" ht="17.25" customHeight="1">
      <c r="A7" s="186" t="s">
        <v>161</v>
      </c>
      <c r="B7" s="184"/>
      <c r="C7" s="135"/>
      <c r="D7" s="135"/>
      <c r="E7" s="135"/>
      <c r="F7" s="135"/>
      <c r="G7" s="136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</row>
    <row r="8" spans="1:43" ht="23.25" customHeight="1">
      <c r="A8" s="187" t="s">
        <v>288</v>
      </c>
      <c r="B8" s="185"/>
      <c r="C8" s="137"/>
      <c r="D8" s="137"/>
      <c r="E8" s="138" t="s">
        <v>34</v>
      </c>
      <c r="F8" s="139"/>
      <c r="G8" s="140"/>
    </row>
    <row r="9" spans="1:43" ht="69" customHeight="1">
      <c r="A9" s="207" t="s">
        <v>165</v>
      </c>
      <c r="B9" s="207" t="s">
        <v>166</v>
      </c>
      <c r="C9" s="207" t="s">
        <v>294</v>
      </c>
      <c r="D9" s="140" t="s">
        <v>167</v>
      </c>
      <c r="E9" s="140" t="s">
        <v>32</v>
      </c>
      <c r="F9" s="139"/>
      <c r="G9" s="140"/>
    </row>
    <row r="10" spans="1:43" ht="18" customHeight="1">
      <c r="A10" s="207">
        <v>1</v>
      </c>
      <c r="B10" s="207">
        <v>2</v>
      </c>
      <c r="C10" s="207">
        <v>3</v>
      </c>
      <c r="D10" s="140">
        <v>4</v>
      </c>
      <c r="E10" s="140">
        <v>5</v>
      </c>
      <c r="F10" s="139"/>
      <c r="G10" s="140"/>
    </row>
    <row r="11" spans="1:43" ht="47.45" customHeight="1">
      <c r="A11" s="375" t="s">
        <v>329</v>
      </c>
      <c r="B11" s="247" t="s">
        <v>168</v>
      </c>
      <c r="C11" s="204">
        <f t="shared" ref="C11:C26" si="0">D11+E11</f>
        <v>321763</v>
      </c>
      <c r="D11" s="204">
        <v>321763</v>
      </c>
      <c r="E11" s="204"/>
      <c r="F11" s="142"/>
      <c r="G11" s="142"/>
    </row>
    <row r="12" spans="1:43" ht="73.150000000000006" customHeight="1">
      <c r="A12" s="375"/>
      <c r="B12" s="247" t="s">
        <v>169</v>
      </c>
      <c r="C12" s="204">
        <f t="shared" si="0"/>
        <v>103000</v>
      </c>
      <c r="D12" s="204">
        <v>103000</v>
      </c>
      <c r="E12" s="204"/>
      <c r="F12" s="143"/>
      <c r="G12" s="143"/>
      <c r="H12" s="144"/>
      <c r="I12" s="144"/>
      <c r="J12" s="145"/>
    </row>
    <row r="13" spans="1:43" s="149" customFormat="1" ht="40.9" customHeight="1">
      <c r="A13" s="375"/>
      <c r="B13" s="208" t="s">
        <v>170</v>
      </c>
      <c r="C13" s="204">
        <f t="shared" si="0"/>
        <v>67400</v>
      </c>
      <c r="D13" s="203">
        <v>67400</v>
      </c>
      <c r="E13" s="204"/>
      <c r="F13" s="146" t="e">
        <f>SUM(#REF!)</f>
        <v>#REF!</v>
      </c>
      <c r="G13" s="147" t="e">
        <f>SUM(#REF!)</f>
        <v>#REF!</v>
      </c>
      <c r="H13" s="144"/>
      <c r="I13" s="144"/>
      <c r="J13" s="148"/>
    </row>
    <row r="14" spans="1:43" s="149" customFormat="1" ht="56.45" customHeight="1">
      <c r="A14" s="376"/>
      <c r="B14" s="208" t="s">
        <v>419</v>
      </c>
      <c r="C14" s="204">
        <f t="shared" si="0"/>
        <v>2100</v>
      </c>
      <c r="D14" s="203">
        <v>2100</v>
      </c>
      <c r="E14" s="204"/>
      <c r="F14" s="150"/>
      <c r="G14" s="150"/>
      <c r="H14" s="144"/>
      <c r="I14" s="144"/>
      <c r="J14" s="148"/>
    </row>
    <row r="15" spans="1:43" s="149" customFormat="1" ht="60" customHeight="1">
      <c r="A15" s="376"/>
      <c r="B15" s="208" t="s">
        <v>420</v>
      </c>
      <c r="C15" s="204">
        <f t="shared" si="0"/>
        <v>6100</v>
      </c>
      <c r="D15" s="203">
        <v>6100</v>
      </c>
      <c r="E15" s="204"/>
      <c r="F15" s="150"/>
      <c r="G15" s="150"/>
      <c r="H15" s="144"/>
      <c r="I15" s="144"/>
      <c r="J15" s="148"/>
    </row>
    <row r="16" spans="1:43" s="149" customFormat="1" ht="60" customHeight="1">
      <c r="A16" s="376"/>
      <c r="B16" s="208" t="s">
        <v>479</v>
      </c>
      <c r="C16" s="204">
        <v>50000</v>
      </c>
      <c r="D16" s="203"/>
      <c r="E16" s="204">
        <v>50000</v>
      </c>
      <c r="F16" s="150"/>
      <c r="G16" s="150"/>
      <c r="H16" s="144"/>
      <c r="I16" s="144"/>
      <c r="J16" s="148"/>
    </row>
    <row r="17" spans="1:10" s="149" customFormat="1" ht="60" customHeight="1">
      <c r="A17" s="376"/>
      <c r="B17" s="208" t="s">
        <v>480</v>
      </c>
      <c r="C17" s="204">
        <v>50000</v>
      </c>
      <c r="D17" s="203"/>
      <c r="E17" s="204">
        <v>50000</v>
      </c>
      <c r="F17" s="150"/>
      <c r="G17" s="150"/>
      <c r="H17" s="144"/>
      <c r="I17" s="144"/>
      <c r="J17" s="148"/>
    </row>
    <row r="18" spans="1:10" s="149" customFormat="1" ht="71.45" customHeight="1">
      <c r="A18" s="376"/>
      <c r="B18" s="208" t="s">
        <v>481</v>
      </c>
      <c r="C18" s="204">
        <v>40650</v>
      </c>
      <c r="D18" s="203"/>
      <c r="E18" s="204">
        <v>40650</v>
      </c>
      <c r="F18" s="150"/>
      <c r="G18" s="150"/>
      <c r="H18" s="144"/>
      <c r="I18" s="144"/>
      <c r="J18" s="148"/>
    </row>
    <row r="19" spans="1:10" s="149" customFormat="1" ht="60" customHeight="1">
      <c r="A19" s="376"/>
      <c r="B19" s="208" t="s">
        <v>482</v>
      </c>
      <c r="C19" s="204">
        <v>10000</v>
      </c>
      <c r="D19" s="203">
        <v>10000</v>
      </c>
      <c r="E19" s="204"/>
      <c r="F19" s="150"/>
      <c r="G19" s="150"/>
      <c r="H19" s="144"/>
      <c r="I19" s="144"/>
      <c r="J19" s="148"/>
    </row>
    <row r="20" spans="1:10" s="149" customFormat="1" ht="41.45" customHeight="1">
      <c r="A20" s="377"/>
      <c r="B20" s="200" t="s">
        <v>171</v>
      </c>
      <c r="C20" s="205">
        <f t="shared" si="0"/>
        <v>651013</v>
      </c>
      <c r="D20" s="206">
        <f>SUM(D11:D19)</f>
        <v>510363</v>
      </c>
      <c r="E20" s="206">
        <f>SUM(E11:E19)</f>
        <v>140650</v>
      </c>
      <c r="F20" s="150"/>
      <c r="G20" s="150"/>
      <c r="H20" s="144"/>
      <c r="I20" s="144"/>
      <c r="J20" s="148"/>
    </row>
    <row r="21" spans="1:10" s="149" customFormat="1" ht="108" customHeight="1">
      <c r="A21" s="375" t="s">
        <v>172</v>
      </c>
      <c r="B21" s="47" t="s">
        <v>173</v>
      </c>
      <c r="C21" s="197">
        <f t="shared" si="0"/>
        <v>124000</v>
      </c>
      <c r="D21" s="198"/>
      <c r="E21" s="199">
        <v>124000</v>
      </c>
      <c r="F21" s="150"/>
      <c r="G21" s="150"/>
      <c r="H21" s="144"/>
      <c r="I21" s="144"/>
      <c r="J21" s="148"/>
    </row>
    <row r="22" spans="1:10" s="149" customFormat="1" ht="74.45" customHeight="1">
      <c r="A22" s="375"/>
      <c r="B22" s="208" t="s">
        <v>351</v>
      </c>
      <c r="C22" s="197">
        <f t="shared" si="0"/>
        <v>1489000</v>
      </c>
      <c r="D22" s="198"/>
      <c r="E22" s="199">
        <v>1489000</v>
      </c>
      <c r="F22" s="150"/>
      <c r="G22" s="150"/>
      <c r="H22" s="144"/>
      <c r="I22" s="144"/>
      <c r="J22" s="148"/>
    </row>
    <row r="23" spans="1:10" s="149" customFormat="1" ht="57.6" customHeight="1">
      <c r="A23" s="375"/>
      <c r="B23" s="208" t="s">
        <v>352</v>
      </c>
      <c r="C23" s="197">
        <f t="shared" si="0"/>
        <v>120000</v>
      </c>
      <c r="D23" s="198"/>
      <c r="E23" s="199">
        <v>120000</v>
      </c>
      <c r="F23" s="150"/>
      <c r="G23" s="150"/>
      <c r="H23" s="144"/>
      <c r="I23" s="144"/>
      <c r="J23" s="148"/>
    </row>
    <row r="24" spans="1:10" s="149" customFormat="1" ht="58.15" customHeight="1">
      <c r="A24" s="375"/>
      <c r="B24" s="208" t="s">
        <v>353</v>
      </c>
      <c r="C24" s="197">
        <f t="shared" si="0"/>
        <v>485000</v>
      </c>
      <c r="D24" s="198"/>
      <c r="E24" s="199">
        <v>485000</v>
      </c>
      <c r="F24" s="150"/>
      <c r="G24" s="150"/>
      <c r="H24" s="144"/>
      <c r="I24" s="144"/>
      <c r="J24" s="148"/>
    </row>
    <row r="25" spans="1:10" s="149" customFormat="1" ht="57" customHeight="1">
      <c r="A25" s="375"/>
      <c r="B25" s="208" t="s">
        <v>354</v>
      </c>
      <c r="C25" s="197">
        <f t="shared" si="0"/>
        <v>500000</v>
      </c>
      <c r="D25" s="198"/>
      <c r="E25" s="199">
        <v>500000</v>
      </c>
      <c r="F25" s="150"/>
      <c r="G25" s="150"/>
      <c r="H25" s="144"/>
      <c r="I25" s="144"/>
      <c r="J25" s="148"/>
    </row>
    <row r="26" spans="1:10" s="149" customFormat="1" ht="55.15" customHeight="1">
      <c r="A26" s="375"/>
      <c r="B26" s="208" t="s">
        <v>356</v>
      </c>
      <c r="C26" s="197">
        <f t="shared" si="0"/>
        <v>1300000</v>
      </c>
      <c r="D26" s="198"/>
      <c r="E26" s="199">
        <v>1300000</v>
      </c>
      <c r="F26" s="150"/>
      <c r="G26" s="150"/>
      <c r="H26" s="144"/>
      <c r="I26" s="144"/>
      <c r="J26" s="148"/>
    </row>
    <row r="27" spans="1:10" s="149" customFormat="1" ht="28.9" customHeight="1">
      <c r="A27" s="381"/>
      <c r="B27" s="200" t="s">
        <v>171</v>
      </c>
      <c r="C27" s="197">
        <f>D27+E27</f>
        <v>4018000</v>
      </c>
      <c r="D27" s="201">
        <f>SUM(D21:D26)</f>
        <v>0</v>
      </c>
      <c r="E27" s="201">
        <f>SUM(E21:E26)</f>
        <v>4018000</v>
      </c>
      <c r="F27" s="150"/>
      <c r="G27" s="150"/>
      <c r="H27" s="144"/>
      <c r="I27" s="144"/>
      <c r="J27" s="148"/>
    </row>
    <row r="28" spans="1:10" s="149" customFormat="1" ht="35.25" customHeight="1">
      <c r="A28" s="379" t="s">
        <v>346</v>
      </c>
      <c r="B28" s="256" t="s">
        <v>347</v>
      </c>
      <c r="C28" s="204">
        <v>200000</v>
      </c>
      <c r="D28" s="199">
        <v>200000</v>
      </c>
      <c r="E28" s="199"/>
      <c r="F28" s="150"/>
      <c r="G28" s="150"/>
      <c r="H28" s="144"/>
      <c r="I28" s="144"/>
      <c r="J28" s="148"/>
    </row>
    <row r="29" spans="1:10" s="149" customFormat="1" ht="28.9" customHeight="1">
      <c r="A29" s="380"/>
      <c r="B29" s="45" t="s">
        <v>171</v>
      </c>
      <c r="C29" s="197">
        <f>C28</f>
        <v>200000</v>
      </c>
      <c r="D29" s="197">
        <f>D28</f>
        <v>200000</v>
      </c>
      <c r="E29" s="197">
        <f>E28</f>
        <v>0</v>
      </c>
      <c r="F29" s="150"/>
      <c r="G29" s="150"/>
      <c r="H29" s="144"/>
      <c r="I29" s="144"/>
      <c r="J29" s="148"/>
    </row>
    <row r="30" spans="1:10" s="149" customFormat="1" ht="72.599999999999994" customHeight="1">
      <c r="A30" s="382" t="s">
        <v>360</v>
      </c>
      <c r="B30" s="256" t="s">
        <v>361</v>
      </c>
      <c r="C30" s="204">
        <f>D30+E30</f>
        <v>51240</v>
      </c>
      <c r="D30" s="204">
        <v>51240</v>
      </c>
      <c r="E30" s="197"/>
      <c r="F30" s="150"/>
      <c r="G30" s="150"/>
      <c r="H30" s="144"/>
      <c r="I30" s="144"/>
      <c r="J30" s="148"/>
    </row>
    <row r="31" spans="1:10" s="149" customFormat="1" ht="63" customHeight="1">
      <c r="A31" s="383"/>
      <c r="B31" s="256" t="s">
        <v>362</v>
      </c>
      <c r="C31" s="204">
        <f>D31+E31</f>
        <v>38300</v>
      </c>
      <c r="D31" s="204">
        <v>38300</v>
      </c>
      <c r="E31" s="197"/>
      <c r="F31" s="150"/>
      <c r="G31" s="150"/>
      <c r="H31" s="144"/>
      <c r="I31" s="144"/>
      <c r="J31" s="148"/>
    </row>
    <row r="32" spans="1:10" s="149" customFormat="1" ht="63" customHeight="1">
      <c r="A32" s="383"/>
      <c r="B32" s="256" t="s">
        <v>519</v>
      </c>
      <c r="C32" s="204">
        <v>18000</v>
      </c>
      <c r="D32" s="204">
        <v>18000</v>
      </c>
      <c r="E32" s="204"/>
      <c r="F32" s="150"/>
      <c r="G32" s="150"/>
      <c r="H32" s="144"/>
      <c r="I32" s="144"/>
      <c r="J32" s="148"/>
    </row>
    <row r="33" spans="1:10" s="149" customFormat="1" ht="63" customHeight="1">
      <c r="A33" s="383"/>
      <c r="B33" s="208" t="s">
        <v>520</v>
      </c>
      <c r="C33" s="204">
        <v>3300</v>
      </c>
      <c r="D33" s="204">
        <v>3300</v>
      </c>
      <c r="E33" s="204"/>
      <c r="F33" s="150"/>
      <c r="G33" s="150"/>
      <c r="H33" s="144"/>
      <c r="I33" s="144"/>
      <c r="J33" s="148"/>
    </row>
    <row r="34" spans="1:10" s="149" customFormat="1" ht="28.9" customHeight="1">
      <c r="A34" s="380"/>
      <c r="B34" s="45" t="s">
        <v>171</v>
      </c>
      <c r="C34" s="197">
        <f>C31+C30+C32+C33</f>
        <v>110840</v>
      </c>
      <c r="D34" s="197">
        <f>D31+D30+D32+D33</f>
        <v>110840</v>
      </c>
      <c r="E34" s="197">
        <f>E31+E30+E32+E33</f>
        <v>0</v>
      </c>
      <c r="F34" s="150"/>
      <c r="G34" s="150"/>
      <c r="H34" s="144"/>
      <c r="I34" s="144"/>
      <c r="J34" s="148"/>
    </row>
    <row r="35" spans="1:10" s="149" customFormat="1" ht="148.15" customHeight="1">
      <c r="A35" s="384" t="s">
        <v>174</v>
      </c>
      <c r="B35" s="329" t="s">
        <v>483</v>
      </c>
      <c r="C35" s="204">
        <v>92000</v>
      </c>
      <c r="D35" s="204">
        <v>92000</v>
      </c>
      <c r="E35" s="204"/>
      <c r="F35" s="150"/>
      <c r="G35" s="150"/>
      <c r="H35" s="144"/>
      <c r="I35" s="144"/>
      <c r="J35" s="148"/>
    </row>
    <row r="36" spans="1:10" s="149" customFormat="1" ht="34.15" customHeight="1">
      <c r="A36" s="385"/>
      <c r="B36" s="329" t="s">
        <v>484</v>
      </c>
      <c r="C36" s="204">
        <v>145000</v>
      </c>
      <c r="D36" s="204"/>
      <c r="E36" s="204">
        <v>145000</v>
      </c>
      <c r="F36" s="150"/>
      <c r="G36" s="150"/>
      <c r="H36" s="144"/>
      <c r="I36" s="144"/>
      <c r="J36" s="148"/>
    </row>
    <row r="37" spans="1:10" s="149" customFormat="1" ht="51" customHeight="1">
      <c r="A37" s="385"/>
      <c r="B37" s="329" t="s">
        <v>485</v>
      </c>
      <c r="C37" s="204">
        <v>15000</v>
      </c>
      <c r="D37" s="204">
        <v>15000</v>
      </c>
      <c r="E37" s="204"/>
      <c r="F37" s="150"/>
      <c r="G37" s="150"/>
      <c r="H37" s="144"/>
      <c r="I37" s="144"/>
      <c r="J37" s="148"/>
    </row>
    <row r="38" spans="1:10" s="149" customFormat="1" ht="36.6" customHeight="1">
      <c r="A38" s="385"/>
      <c r="B38" s="329" t="s">
        <v>486</v>
      </c>
      <c r="C38" s="204">
        <v>370000</v>
      </c>
      <c r="D38" s="204"/>
      <c r="E38" s="204">
        <v>370000</v>
      </c>
      <c r="F38" s="150"/>
      <c r="G38" s="150"/>
      <c r="H38" s="144"/>
      <c r="I38" s="144"/>
      <c r="J38" s="148"/>
    </row>
    <row r="39" spans="1:10" s="149" customFormat="1" ht="50.45" customHeight="1">
      <c r="A39" s="385"/>
      <c r="B39" s="329" t="s">
        <v>487</v>
      </c>
      <c r="C39" s="204">
        <v>30000</v>
      </c>
      <c r="D39" s="204">
        <v>30000</v>
      </c>
      <c r="E39" s="204"/>
      <c r="F39" s="150"/>
      <c r="G39" s="150"/>
      <c r="H39" s="144"/>
      <c r="I39" s="144"/>
      <c r="J39" s="148"/>
    </row>
    <row r="40" spans="1:10" s="149" customFormat="1" ht="39" customHeight="1">
      <c r="A40" s="386"/>
      <c r="B40" s="328" t="s">
        <v>171</v>
      </c>
      <c r="C40" s="197">
        <f>C35+C36+C37+C38+C39</f>
        <v>652000</v>
      </c>
      <c r="D40" s="197">
        <f>D35+D36+D37+D38+D39</f>
        <v>137000</v>
      </c>
      <c r="E40" s="197">
        <f>E35+E36+E37+E38+E39</f>
        <v>515000</v>
      </c>
      <c r="F40" s="150"/>
      <c r="G40" s="150"/>
      <c r="H40" s="144"/>
      <c r="I40" s="144"/>
      <c r="J40" s="148"/>
    </row>
    <row r="41" spans="1:10" s="149" customFormat="1" ht="24" customHeight="1">
      <c r="A41" s="343"/>
      <c r="B41" s="343" t="s">
        <v>175</v>
      </c>
      <c r="C41" s="197">
        <f>D41+E41</f>
        <v>5631853</v>
      </c>
      <c r="D41" s="197">
        <f>D20+D27+D29+D34+D40</f>
        <v>958203</v>
      </c>
      <c r="E41" s="197">
        <f>E20+E27+E29+E34+E40</f>
        <v>4673650</v>
      </c>
      <c r="F41" s="196">
        <f>F27+F20</f>
        <v>0</v>
      </c>
      <c r="G41" s="196">
        <f>G27+G20</f>
        <v>0</v>
      </c>
      <c r="H41" s="144"/>
      <c r="I41" s="144"/>
      <c r="J41" s="148"/>
    </row>
    <row r="42" spans="1:10" s="149" customFormat="1" ht="40.15" customHeight="1">
      <c r="A42" s="342"/>
      <c r="B42" s="73" t="s">
        <v>524</v>
      </c>
      <c r="C42" s="151"/>
      <c r="D42" s="378" t="s">
        <v>525</v>
      </c>
      <c r="E42" s="378"/>
      <c r="F42" s="150"/>
      <c r="G42" s="150"/>
      <c r="H42" s="144"/>
      <c r="I42" s="144"/>
      <c r="J42" s="148"/>
    </row>
    <row r="43" spans="1:10">
      <c r="E43" s="151"/>
      <c r="F43" s="143"/>
      <c r="G43" s="143"/>
      <c r="H43" s="144"/>
      <c r="I43" s="144"/>
      <c r="J43" s="145"/>
    </row>
    <row r="44" spans="1:10">
      <c r="A44" s="152"/>
      <c r="C44" s="151"/>
      <c r="D44" s="151"/>
      <c r="E44" s="151"/>
      <c r="F44" s="143"/>
      <c r="G44" s="143"/>
      <c r="H44" s="144"/>
      <c r="I44" s="144"/>
      <c r="J44" s="145"/>
    </row>
    <row r="45" spans="1:10" s="149" customFormat="1">
      <c r="B45" s="141"/>
      <c r="C45" s="151"/>
      <c r="D45" s="151"/>
      <c r="E45" s="151"/>
      <c r="F45" s="153"/>
      <c r="G45" s="153"/>
      <c r="H45" s="144"/>
      <c r="I45" s="144"/>
      <c r="J45" s="148"/>
    </row>
    <row r="46" spans="1:10">
      <c r="C46" s="151"/>
      <c r="D46" s="151"/>
      <c r="E46" s="151"/>
      <c r="H46" s="145"/>
      <c r="I46" s="144"/>
      <c r="J46" s="145"/>
    </row>
    <row r="47" spans="1:10">
      <c r="B47" s="154"/>
      <c r="C47" s="155"/>
      <c r="D47" s="155"/>
      <c r="E47" s="155"/>
      <c r="H47" s="145"/>
      <c r="I47" s="144"/>
      <c r="J47" s="145"/>
    </row>
    <row r="48" spans="1:10">
      <c r="C48" s="151"/>
      <c r="D48" s="151"/>
      <c r="E48" s="151"/>
      <c r="H48" s="145"/>
      <c r="I48" s="144"/>
      <c r="J48" s="145"/>
    </row>
    <row r="49" spans="1:10">
      <c r="A49" s="154"/>
      <c r="C49" s="151"/>
      <c r="D49" s="151"/>
      <c r="E49" s="151"/>
      <c r="F49" s="133"/>
      <c r="H49" s="145"/>
      <c r="I49" s="144"/>
      <c r="J49" s="145"/>
    </row>
    <row r="50" spans="1:10">
      <c r="C50" s="151"/>
      <c r="D50" s="151"/>
      <c r="E50" s="151"/>
      <c r="H50" s="145"/>
      <c r="I50" s="144"/>
      <c r="J50" s="145"/>
    </row>
    <row r="51" spans="1:10">
      <c r="C51" s="151"/>
      <c r="D51" s="151"/>
      <c r="E51" s="151"/>
      <c r="H51" s="145"/>
      <c r="I51" s="144"/>
      <c r="J51" s="145"/>
    </row>
    <row r="52" spans="1:10">
      <c r="C52" s="151"/>
      <c r="D52" s="151"/>
      <c r="E52" s="151"/>
      <c r="H52" s="145"/>
      <c r="I52" s="144"/>
      <c r="J52" s="145"/>
    </row>
    <row r="53" spans="1:10">
      <c r="C53" s="151"/>
      <c r="D53" s="151"/>
      <c r="E53" s="151"/>
      <c r="H53" s="145"/>
      <c r="I53" s="144"/>
      <c r="J53" s="145"/>
    </row>
    <row r="54" spans="1:10" s="154" customFormat="1">
      <c r="A54" s="141"/>
      <c r="B54" s="141"/>
      <c r="C54" s="151"/>
      <c r="D54" s="151"/>
      <c r="E54" s="151"/>
    </row>
    <row r="55" spans="1:10">
      <c r="C55" s="151"/>
      <c r="D55" s="151"/>
      <c r="E55" s="151"/>
    </row>
    <row r="56" spans="1:10">
      <c r="C56" s="151"/>
      <c r="D56" s="151"/>
      <c r="E56" s="151"/>
    </row>
    <row r="57" spans="1:10">
      <c r="C57" s="151"/>
      <c r="D57" s="151"/>
      <c r="E57" s="151"/>
    </row>
    <row r="58" spans="1:10">
      <c r="C58" s="151"/>
      <c r="D58" s="151"/>
      <c r="E58" s="151"/>
    </row>
    <row r="59" spans="1:10">
      <c r="C59" s="151"/>
      <c r="D59" s="151"/>
      <c r="E59" s="151"/>
    </row>
    <row r="60" spans="1:10">
      <c r="C60" s="151"/>
      <c r="D60" s="151"/>
      <c r="E60" s="151"/>
    </row>
    <row r="61" spans="1:10">
      <c r="B61" s="156"/>
      <c r="C61" s="157"/>
      <c r="D61" s="157"/>
      <c r="E61" s="157"/>
    </row>
    <row r="63" spans="1:10">
      <c r="A63" s="156"/>
    </row>
    <row r="68" spans="1:7" s="156" customFormat="1">
      <c r="A68" s="141"/>
      <c r="B68" s="141"/>
      <c r="C68" s="141"/>
      <c r="D68" s="141"/>
      <c r="E68" s="141"/>
      <c r="F68" s="141"/>
      <c r="G68" s="141"/>
    </row>
  </sheetData>
  <mergeCells count="9">
    <mergeCell ref="C2:E2"/>
    <mergeCell ref="A5:F5"/>
    <mergeCell ref="A11:A20"/>
    <mergeCell ref="D42:E42"/>
    <mergeCell ref="A28:A29"/>
    <mergeCell ref="A21:A27"/>
    <mergeCell ref="C4:E4"/>
    <mergeCell ref="A30:A34"/>
    <mergeCell ref="A35:A40"/>
  </mergeCells>
  <phoneticPr fontId="53" type="noConversion"/>
  <pageMargins left="0.35433070866141736" right="0.35433070866141736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5"/>
  </sheetPr>
  <dimension ref="A1:F44"/>
  <sheetViews>
    <sheetView view="pageBreakPreview" zoomScaleNormal="100" zoomScaleSheetLayoutView="100" workbookViewId="0">
      <selection activeCell="C2" sqref="C2"/>
    </sheetView>
  </sheetViews>
  <sheetFormatPr defaultRowHeight="12.75"/>
  <cols>
    <col min="1" max="1" width="10.5" bestFit="1" customWidth="1"/>
    <col min="2" max="2" width="79.83203125" customWidth="1"/>
    <col min="3" max="3" width="15.5" customWidth="1"/>
    <col min="4" max="6" width="16.1640625" bestFit="1" customWidth="1"/>
  </cols>
  <sheetData>
    <row r="1" spans="1:6">
      <c r="D1" t="s">
        <v>291</v>
      </c>
    </row>
    <row r="2" spans="1:6" ht="64.5" customHeight="1">
      <c r="D2" s="363" t="s">
        <v>536</v>
      </c>
      <c r="E2" s="363"/>
      <c r="F2" s="363"/>
    </row>
    <row r="3" spans="1:6" ht="55.9" customHeight="1">
      <c r="D3" s="362" t="s">
        <v>398</v>
      </c>
      <c r="E3" s="362"/>
      <c r="F3" s="362"/>
    </row>
    <row r="4" spans="1:6" ht="18.75">
      <c r="A4" s="388" t="s">
        <v>392</v>
      </c>
      <c r="B4" s="388"/>
      <c r="C4" s="388"/>
      <c r="D4" s="388"/>
      <c r="E4" s="388"/>
      <c r="F4" s="388"/>
    </row>
    <row r="5" spans="1:6" ht="20.25">
      <c r="A5" s="128"/>
      <c r="B5" s="129" t="str">
        <f>Дод1!A7</f>
        <v>06513000000</v>
      </c>
      <c r="C5" s="79"/>
      <c r="D5" s="79"/>
      <c r="E5" s="79"/>
      <c r="F5" s="79"/>
    </row>
    <row r="6" spans="1:6" ht="18.75">
      <c r="A6" s="389" t="s">
        <v>224</v>
      </c>
      <c r="B6" s="389"/>
      <c r="C6" s="79"/>
      <c r="D6" s="79"/>
      <c r="E6" s="79"/>
      <c r="F6" s="79"/>
    </row>
    <row r="7" spans="1:6" ht="18.75">
      <c r="A7" s="35"/>
      <c r="B7" s="35"/>
      <c r="C7" s="35"/>
      <c r="D7" s="35"/>
      <c r="E7" s="35"/>
      <c r="F7" s="35" t="s">
        <v>292</v>
      </c>
    </row>
    <row r="8" spans="1:6" ht="31.5">
      <c r="A8" s="60" t="s">
        <v>301</v>
      </c>
      <c r="B8" s="60" t="s">
        <v>293</v>
      </c>
      <c r="C8" s="60" t="s">
        <v>294</v>
      </c>
      <c r="D8" s="61" t="s">
        <v>305</v>
      </c>
      <c r="E8" s="60" t="s">
        <v>306</v>
      </c>
      <c r="F8" s="60"/>
    </row>
    <row r="9" spans="1:6" ht="47.25">
      <c r="A9" s="60"/>
      <c r="B9" s="60"/>
      <c r="C9" s="60"/>
      <c r="D9" s="60"/>
      <c r="E9" s="60" t="s">
        <v>295</v>
      </c>
      <c r="F9" s="61" t="s">
        <v>296</v>
      </c>
    </row>
    <row r="10" spans="1:6" ht="15.75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</row>
    <row r="11" spans="1:6" ht="33.6" customHeight="1">
      <c r="A11" s="62" t="s">
        <v>297</v>
      </c>
      <c r="B11" s="62"/>
      <c r="C11" s="243"/>
      <c r="D11" s="243"/>
      <c r="E11" s="243"/>
      <c r="F11" s="243"/>
    </row>
    <row r="12" spans="1:6" ht="15.75">
      <c r="A12" s="60">
        <v>200000</v>
      </c>
      <c r="B12" s="60" t="s">
        <v>11</v>
      </c>
      <c r="C12" s="242">
        <f>C16</f>
        <v>7057639</v>
      </c>
      <c r="D12" s="242">
        <f>D16</f>
        <v>-4376078</v>
      </c>
      <c r="E12" s="242">
        <f>E16</f>
        <v>11433717</v>
      </c>
      <c r="F12" s="242">
        <f>F16</f>
        <v>11433717</v>
      </c>
    </row>
    <row r="13" spans="1:6" ht="31.5">
      <c r="A13" s="295">
        <v>206000</v>
      </c>
      <c r="B13" s="296" t="s">
        <v>357</v>
      </c>
      <c r="C13" s="242">
        <v>0</v>
      </c>
      <c r="D13" s="242"/>
      <c r="E13" s="242">
        <v>0</v>
      </c>
      <c r="F13" s="242">
        <v>0</v>
      </c>
    </row>
    <row r="14" spans="1:6" ht="15.75">
      <c r="A14" s="297">
        <v>206110</v>
      </c>
      <c r="B14" s="298" t="s">
        <v>358</v>
      </c>
      <c r="C14" s="242">
        <f>D14+E14</f>
        <v>6100000</v>
      </c>
      <c r="D14" s="242">
        <v>5500000</v>
      </c>
      <c r="E14" s="242">
        <v>600000</v>
      </c>
      <c r="F14" s="242">
        <v>600000</v>
      </c>
    </row>
    <row r="15" spans="1:6" ht="15.75">
      <c r="A15" s="297">
        <v>206210</v>
      </c>
      <c r="B15" s="298" t="s">
        <v>359</v>
      </c>
      <c r="C15" s="242">
        <f>D15+E15</f>
        <v>-6100000</v>
      </c>
      <c r="D15" s="242">
        <v>-5500000</v>
      </c>
      <c r="E15" s="242">
        <v>-600000</v>
      </c>
      <c r="F15" s="242">
        <v>-600000</v>
      </c>
    </row>
    <row r="16" spans="1:6" ht="29.25" customHeight="1">
      <c r="A16" s="62">
        <v>208000</v>
      </c>
      <c r="B16" s="62" t="s">
        <v>12</v>
      </c>
      <c r="C16" s="244">
        <f>D16+E16</f>
        <v>7057639</v>
      </c>
      <c r="D16" s="244">
        <f>D17-D18+D19</f>
        <v>-4376078</v>
      </c>
      <c r="E16" s="244">
        <f>E17-E18+E19</f>
        <v>11433717</v>
      </c>
      <c r="F16" s="244">
        <f>F17-F18+F19</f>
        <v>11433717</v>
      </c>
    </row>
    <row r="17" spans="1:6" ht="29.25" customHeight="1">
      <c r="A17" s="195">
        <v>208100</v>
      </c>
      <c r="B17" s="314" t="s">
        <v>421</v>
      </c>
      <c r="C17" s="244">
        <f>D17+E17</f>
        <v>7457825</v>
      </c>
      <c r="D17" s="242">
        <v>6925481</v>
      </c>
      <c r="E17" s="242">
        <v>532344</v>
      </c>
      <c r="F17" s="242">
        <v>391523</v>
      </c>
    </row>
    <row r="18" spans="1:6" ht="29.25" customHeight="1">
      <c r="A18" s="195">
        <v>208200</v>
      </c>
      <c r="B18" s="314" t="s">
        <v>422</v>
      </c>
      <c r="C18" s="244">
        <f>D18+E18</f>
        <v>400186</v>
      </c>
      <c r="D18" s="242">
        <v>258842</v>
      </c>
      <c r="E18" s="242">
        <v>141344</v>
      </c>
      <c r="F18" s="242">
        <v>523</v>
      </c>
    </row>
    <row r="19" spans="1:6" ht="38.450000000000003" customHeight="1">
      <c r="A19" s="60">
        <v>208400</v>
      </c>
      <c r="B19" s="61" t="s">
        <v>13</v>
      </c>
      <c r="C19" s="195">
        <v>0</v>
      </c>
      <c r="D19" s="242">
        <v>-11042717</v>
      </c>
      <c r="E19" s="242">
        <v>11042717</v>
      </c>
      <c r="F19" s="242">
        <v>11042717</v>
      </c>
    </row>
    <row r="20" spans="1:6" ht="21.75" customHeight="1">
      <c r="A20" s="62">
        <v>300000</v>
      </c>
      <c r="B20" s="62" t="s">
        <v>313</v>
      </c>
      <c r="C20" s="244">
        <f>C22+C23</f>
        <v>6466346</v>
      </c>
      <c r="D20" s="244">
        <f>D22+D23</f>
        <v>0</v>
      </c>
      <c r="E20" s="244">
        <f>E22+E23</f>
        <v>6466346</v>
      </c>
      <c r="F20" s="244">
        <f>F22+F23</f>
        <v>6466346</v>
      </c>
    </row>
    <row r="21" spans="1:6" ht="21.75" customHeight="1">
      <c r="A21" s="64">
        <v>301000</v>
      </c>
      <c r="B21" s="62" t="s">
        <v>314</v>
      </c>
      <c r="C21" s="244">
        <f>C22+C23</f>
        <v>6466346</v>
      </c>
      <c r="D21" s="244"/>
      <c r="E21" s="244">
        <f>E22+E23</f>
        <v>6466346</v>
      </c>
      <c r="F21" s="244">
        <f>F22+F23</f>
        <v>6466346</v>
      </c>
    </row>
    <row r="22" spans="1:6" ht="20.25" customHeight="1">
      <c r="A22" s="62">
        <v>301100</v>
      </c>
      <c r="B22" s="62" t="s">
        <v>315</v>
      </c>
      <c r="C22" s="244">
        <v>8750000</v>
      </c>
      <c r="D22" s="243"/>
      <c r="E22" s="244">
        <v>8750000</v>
      </c>
      <c r="F22" s="244">
        <v>8750000</v>
      </c>
    </row>
    <row r="23" spans="1:6" ht="19.149999999999999" customHeight="1">
      <c r="A23" s="62">
        <v>301200</v>
      </c>
      <c r="B23" s="63" t="s">
        <v>316</v>
      </c>
      <c r="C23" s="244">
        <v>-2283654</v>
      </c>
      <c r="D23" s="243"/>
      <c r="E23" s="244">
        <v>-2283654</v>
      </c>
      <c r="F23" s="244">
        <v>-2283654</v>
      </c>
    </row>
    <row r="24" spans="1:6" ht="15.75">
      <c r="A24" s="60" t="s">
        <v>298</v>
      </c>
      <c r="B24" s="62" t="s">
        <v>299</v>
      </c>
      <c r="C24" s="244">
        <f>C16+C20</f>
        <v>13523985</v>
      </c>
      <c r="D24" s="244">
        <f>D16+D20</f>
        <v>-4376078</v>
      </c>
      <c r="E24" s="244">
        <f>E16+E20</f>
        <v>17900063</v>
      </c>
      <c r="F24" s="244">
        <f>F16+F20</f>
        <v>17900063</v>
      </c>
    </row>
    <row r="25" spans="1:6" ht="15.75">
      <c r="A25" s="60" t="s">
        <v>300</v>
      </c>
      <c r="B25" s="60"/>
      <c r="C25" s="195"/>
      <c r="D25" s="195"/>
      <c r="E25" s="195"/>
      <c r="F25" s="195"/>
    </row>
    <row r="26" spans="1:6" ht="21.75" customHeight="1">
      <c r="A26" s="62">
        <v>400000</v>
      </c>
      <c r="B26" s="62" t="s">
        <v>317</v>
      </c>
      <c r="C26" s="244">
        <f>C27+C30</f>
        <v>6466346</v>
      </c>
      <c r="D26" s="244">
        <f>D27+D30</f>
        <v>0</v>
      </c>
      <c r="E26" s="244">
        <f>E27+E30</f>
        <v>6466346</v>
      </c>
      <c r="F26" s="244">
        <f>F27+F30</f>
        <v>6466346</v>
      </c>
    </row>
    <row r="27" spans="1:6" ht="15.75">
      <c r="A27" s="60">
        <v>401000</v>
      </c>
      <c r="B27" s="60" t="s">
        <v>318</v>
      </c>
      <c r="C27" s="242">
        <v>8750000</v>
      </c>
      <c r="D27" s="195"/>
      <c r="E27" s="242">
        <v>8750000</v>
      </c>
      <c r="F27" s="242">
        <v>8750000</v>
      </c>
    </row>
    <row r="28" spans="1:6" ht="15.75">
      <c r="A28" s="60">
        <v>401200</v>
      </c>
      <c r="B28" s="60" t="s">
        <v>319</v>
      </c>
      <c r="C28" s="242">
        <v>8750000</v>
      </c>
      <c r="D28" s="242"/>
      <c r="E28" s="242">
        <v>8750000</v>
      </c>
      <c r="F28" s="242">
        <v>8750000</v>
      </c>
    </row>
    <row r="29" spans="1:6" ht="15.75">
      <c r="A29" s="60">
        <v>401201</v>
      </c>
      <c r="B29" s="60" t="s">
        <v>320</v>
      </c>
      <c r="C29" s="242">
        <v>8750000</v>
      </c>
      <c r="D29" s="242"/>
      <c r="E29" s="242">
        <v>8750000</v>
      </c>
      <c r="F29" s="242">
        <v>8750000</v>
      </c>
    </row>
    <row r="30" spans="1:6" ht="15.75">
      <c r="A30" s="62">
        <v>402000</v>
      </c>
      <c r="B30" s="62" t="s">
        <v>321</v>
      </c>
      <c r="C30" s="244">
        <v>-2283654</v>
      </c>
      <c r="D30" s="243"/>
      <c r="E30" s="244">
        <v>-2283654</v>
      </c>
      <c r="F30" s="244">
        <v>-2283654</v>
      </c>
    </row>
    <row r="31" spans="1:6" ht="15.75">
      <c r="A31" s="60">
        <v>402200</v>
      </c>
      <c r="B31" s="60" t="s">
        <v>322</v>
      </c>
      <c r="C31" s="244">
        <v>-2283654</v>
      </c>
      <c r="D31" s="243"/>
      <c r="E31" s="244">
        <v>-2283654</v>
      </c>
      <c r="F31" s="244">
        <v>-2283654</v>
      </c>
    </row>
    <row r="32" spans="1:6" ht="15.75">
      <c r="A32" s="60">
        <v>402201</v>
      </c>
      <c r="B32" s="195" t="s">
        <v>320</v>
      </c>
      <c r="C32" s="244">
        <v>-2283654</v>
      </c>
      <c r="D32" s="243"/>
      <c r="E32" s="244">
        <v>-2283654</v>
      </c>
      <c r="F32" s="244">
        <v>-2283654</v>
      </c>
    </row>
    <row r="33" spans="1:6" ht="24.6" customHeight="1">
      <c r="A33" s="60">
        <v>600000</v>
      </c>
      <c r="B33" s="60" t="s">
        <v>302</v>
      </c>
      <c r="C33" s="242">
        <f>C16</f>
        <v>7057639</v>
      </c>
      <c r="D33" s="242">
        <f>D16</f>
        <v>-4376078</v>
      </c>
      <c r="E33" s="242">
        <f>E16</f>
        <v>11433717</v>
      </c>
      <c r="F33" s="242">
        <f>F16</f>
        <v>11433717</v>
      </c>
    </row>
    <row r="34" spans="1:6" ht="40.9" customHeight="1">
      <c r="A34" s="295">
        <v>601000</v>
      </c>
      <c r="B34" s="296" t="s">
        <v>357</v>
      </c>
      <c r="C34" s="242">
        <v>0</v>
      </c>
      <c r="D34" s="242"/>
      <c r="E34" s="242">
        <v>0</v>
      </c>
      <c r="F34" s="242">
        <v>0</v>
      </c>
    </row>
    <row r="35" spans="1:6" ht="24.6" customHeight="1">
      <c r="A35" s="297">
        <v>601110</v>
      </c>
      <c r="B35" s="298" t="s">
        <v>358</v>
      </c>
      <c r="C35" s="242">
        <f>D35+E35</f>
        <v>6100000</v>
      </c>
      <c r="D35" s="242">
        <v>5500000</v>
      </c>
      <c r="E35" s="242">
        <v>600000</v>
      </c>
      <c r="F35" s="242">
        <v>600000</v>
      </c>
    </row>
    <row r="36" spans="1:6" ht="19.899999999999999" customHeight="1">
      <c r="A36" s="297">
        <v>601210</v>
      </c>
      <c r="B36" s="298" t="s">
        <v>359</v>
      </c>
      <c r="C36" s="242">
        <f>D36+E36</f>
        <v>-6100000</v>
      </c>
      <c r="D36" s="242">
        <v>-5500000</v>
      </c>
      <c r="E36" s="242">
        <v>-600000</v>
      </c>
      <c r="F36" s="242">
        <v>-600000</v>
      </c>
    </row>
    <row r="37" spans="1:6" ht="21.6" customHeight="1">
      <c r="A37" s="62">
        <v>602000</v>
      </c>
      <c r="B37" s="62" t="s">
        <v>303</v>
      </c>
      <c r="C37" s="244">
        <f>D37+E37</f>
        <v>7084350</v>
      </c>
      <c r="D37" s="244">
        <f>D38-D39+D40</f>
        <v>-4376078</v>
      </c>
      <c r="E37" s="244">
        <f>E38-E39+E40</f>
        <v>11460428</v>
      </c>
      <c r="F37" s="244">
        <f>F38-F39+F40</f>
        <v>11043240</v>
      </c>
    </row>
    <row r="38" spans="1:6" ht="21.6" customHeight="1">
      <c r="A38" s="195">
        <v>602100</v>
      </c>
      <c r="B38" s="314" t="s">
        <v>421</v>
      </c>
      <c r="C38" s="244">
        <f>D38+E38</f>
        <v>7457825</v>
      </c>
      <c r="D38" s="242">
        <v>6925481</v>
      </c>
      <c r="E38" s="242">
        <v>532344</v>
      </c>
      <c r="F38" s="242">
        <v>391523</v>
      </c>
    </row>
    <row r="39" spans="1:6" ht="21.6" customHeight="1">
      <c r="A39" s="195">
        <v>602200</v>
      </c>
      <c r="B39" s="314" t="s">
        <v>422</v>
      </c>
      <c r="C39" s="244">
        <f>D39+E39</f>
        <v>373475</v>
      </c>
      <c r="D39" s="242">
        <v>258842</v>
      </c>
      <c r="E39" s="242">
        <v>114633</v>
      </c>
      <c r="F39" s="242">
        <v>391000</v>
      </c>
    </row>
    <row r="40" spans="1:6" ht="31.5">
      <c r="A40" s="60">
        <v>602400</v>
      </c>
      <c r="B40" s="61" t="s">
        <v>13</v>
      </c>
      <c r="C40" s="195">
        <v>0</v>
      </c>
      <c r="D40" s="242">
        <v>-11042717</v>
      </c>
      <c r="E40" s="242">
        <v>11042717</v>
      </c>
      <c r="F40" s="242">
        <v>11042717</v>
      </c>
    </row>
    <row r="41" spans="1:6" ht="15.75">
      <c r="A41" s="60" t="s">
        <v>298</v>
      </c>
      <c r="B41" s="62" t="s">
        <v>299</v>
      </c>
      <c r="C41" s="244">
        <f>C26+C33</f>
        <v>13523985</v>
      </c>
      <c r="D41" s="244">
        <f>D26+D33</f>
        <v>-4376078</v>
      </c>
      <c r="E41" s="244">
        <f>E26+E33</f>
        <v>17900063</v>
      </c>
      <c r="F41" s="244">
        <f>F26+F33</f>
        <v>17900063</v>
      </c>
    </row>
    <row r="44" spans="1:6" ht="21" customHeight="1">
      <c r="B44" s="73" t="s">
        <v>524</v>
      </c>
      <c r="C44" s="14"/>
      <c r="D44" s="14"/>
      <c r="E44" s="387" t="s">
        <v>525</v>
      </c>
      <c r="F44" s="387"/>
    </row>
  </sheetData>
  <mergeCells count="5">
    <mergeCell ref="E44:F44"/>
    <mergeCell ref="A4:F4"/>
    <mergeCell ref="D2:F2"/>
    <mergeCell ref="A6:B6"/>
    <mergeCell ref="D3:F3"/>
  </mergeCells>
  <phoneticPr fontId="0" type="noConversion"/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A1:W72"/>
  <sheetViews>
    <sheetView showGridLines="0" showZeros="0" topLeftCell="E1" zoomScale="57" zoomScaleNormal="57" zoomScaleSheetLayoutView="100" workbookViewId="0">
      <selection activeCell="L2" sqref="L2"/>
    </sheetView>
  </sheetViews>
  <sheetFormatPr defaultColWidth="8.83203125" defaultRowHeight="20.25"/>
  <cols>
    <col min="1" max="1" width="3.83203125" style="19" hidden="1" customWidth="1"/>
    <col min="2" max="2" width="20.1640625" style="19" customWidth="1"/>
    <col min="3" max="3" width="15.83203125" style="19" customWidth="1"/>
    <col min="4" max="4" width="12.6640625" style="19" customWidth="1"/>
    <col min="5" max="5" width="45" style="19" customWidth="1"/>
    <col min="6" max="6" width="27" style="19" customWidth="1"/>
    <col min="7" max="7" width="27.33203125" style="19" customWidth="1"/>
    <col min="8" max="8" width="28.33203125" style="19" customWidth="1"/>
    <col min="9" max="9" width="24.1640625" style="19" customWidth="1"/>
    <col min="10" max="10" width="27.5" style="19" customWidth="1"/>
    <col min="11" max="12" width="24.83203125" style="19" customWidth="1"/>
    <col min="13" max="13" width="23.6640625" style="19" customWidth="1"/>
    <col min="14" max="14" width="20.83203125" style="19" bestFit="1" customWidth="1"/>
    <col min="15" max="15" width="18.83203125" style="19" customWidth="1"/>
    <col min="16" max="16" width="23" style="19" customWidth="1"/>
    <col min="17" max="17" width="29.5" style="19" customWidth="1"/>
    <col min="18" max="18" width="28.33203125" style="20" customWidth="1"/>
    <col min="19" max="19" width="8.83203125" style="20"/>
    <col min="20" max="20" width="17.1640625" style="20" customWidth="1"/>
    <col min="21" max="16384" width="8.83203125" style="20"/>
  </cols>
  <sheetData>
    <row r="1" spans="1:19" ht="18.75" customHeight="1"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 t="s">
        <v>254</v>
      </c>
      <c r="P1" s="84"/>
      <c r="Q1" s="84"/>
    </row>
    <row r="2" spans="1:19" ht="54" customHeight="1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363" t="s">
        <v>536</v>
      </c>
      <c r="P2" s="363"/>
      <c r="Q2" s="363"/>
    </row>
    <row r="3" spans="1:19" ht="36" customHeight="1">
      <c r="F3" s="21"/>
      <c r="G3" s="21"/>
      <c r="H3" s="21"/>
      <c r="I3" s="21"/>
      <c r="J3" s="21"/>
      <c r="K3" s="21"/>
      <c r="L3" s="21"/>
      <c r="M3" s="21"/>
      <c r="N3" s="21"/>
      <c r="O3" s="363" t="s">
        <v>398</v>
      </c>
      <c r="P3" s="363"/>
      <c r="Q3" s="363"/>
    </row>
    <row r="4" spans="1:19" ht="54.6" customHeight="1">
      <c r="B4" s="390" t="s">
        <v>393</v>
      </c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  <c r="N4" s="390"/>
      <c r="O4" s="390"/>
      <c r="P4" s="390"/>
      <c r="Q4" s="390"/>
    </row>
    <row r="5" spans="1:19" ht="24" customHeight="1">
      <c r="B5" s="391" t="str">
        <f>Дод1!A7</f>
        <v>06513000000</v>
      </c>
      <c r="C5" s="392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9" ht="15.75" customHeight="1">
      <c r="B6" s="399" t="s">
        <v>224</v>
      </c>
      <c r="C6" s="399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9" ht="18.600000000000001" customHeight="1">
      <c r="B7" s="22"/>
      <c r="C7" s="23"/>
      <c r="D7" s="23"/>
      <c r="E7" s="23"/>
      <c r="F7" s="23"/>
      <c r="G7" s="23"/>
      <c r="H7" s="24"/>
      <c r="I7" s="23"/>
      <c r="J7" s="23"/>
      <c r="K7" s="25"/>
      <c r="L7" s="25"/>
      <c r="M7" s="26"/>
      <c r="N7" s="26"/>
      <c r="O7" s="26"/>
      <c r="P7" s="26"/>
      <c r="Q7" s="27" t="s">
        <v>31</v>
      </c>
    </row>
    <row r="8" spans="1:19" ht="21" customHeight="1">
      <c r="A8" s="257"/>
      <c r="B8" s="393" t="s">
        <v>225</v>
      </c>
      <c r="C8" s="393" t="s">
        <v>226</v>
      </c>
      <c r="D8" s="393" t="s">
        <v>267</v>
      </c>
      <c r="E8" s="393" t="s">
        <v>227</v>
      </c>
      <c r="F8" s="400" t="s">
        <v>305</v>
      </c>
      <c r="G8" s="401"/>
      <c r="H8" s="401"/>
      <c r="I8" s="401"/>
      <c r="J8" s="402"/>
      <c r="K8" s="400" t="s">
        <v>32</v>
      </c>
      <c r="L8" s="401"/>
      <c r="M8" s="401"/>
      <c r="N8" s="401"/>
      <c r="O8" s="401"/>
      <c r="P8" s="402"/>
      <c r="Q8" s="393" t="s">
        <v>307</v>
      </c>
    </row>
    <row r="9" spans="1:19" ht="31.15" customHeight="1">
      <c r="A9" s="258"/>
      <c r="B9" s="394"/>
      <c r="C9" s="394"/>
      <c r="D9" s="394"/>
      <c r="E9" s="394"/>
      <c r="F9" s="393" t="s">
        <v>295</v>
      </c>
      <c r="G9" s="396" t="s">
        <v>309</v>
      </c>
      <c r="H9" s="400" t="s">
        <v>310</v>
      </c>
      <c r="I9" s="402"/>
      <c r="J9" s="396" t="s">
        <v>311</v>
      </c>
      <c r="K9" s="393" t="s">
        <v>295</v>
      </c>
      <c r="L9" s="393" t="s">
        <v>269</v>
      </c>
      <c r="M9" s="396" t="s">
        <v>309</v>
      </c>
      <c r="N9" s="400" t="s">
        <v>310</v>
      </c>
      <c r="O9" s="402"/>
      <c r="P9" s="396" t="s">
        <v>311</v>
      </c>
      <c r="Q9" s="394"/>
    </row>
    <row r="10" spans="1:19" ht="20.25" customHeight="1">
      <c r="A10" s="259"/>
      <c r="B10" s="394"/>
      <c r="C10" s="394"/>
      <c r="D10" s="394"/>
      <c r="E10" s="394"/>
      <c r="F10" s="394"/>
      <c r="G10" s="397"/>
      <c r="H10" s="393" t="s">
        <v>312</v>
      </c>
      <c r="I10" s="393" t="s">
        <v>0</v>
      </c>
      <c r="J10" s="397"/>
      <c r="K10" s="394"/>
      <c r="L10" s="394"/>
      <c r="M10" s="397"/>
      <c r="N10" s="393" t="s">
        <v>312</v>
      </c>
      <c r="O10" s="393" t="s">
        <v>0</v>
      </c>
      <c r="P10" s="397"/>
      <c r="Q10" s="394"/>
    </row>
    <row r="11" spans="1:19" ht="203.25" customHeight="1">
      <c r="A11" s="260"/>
      <c r="B11" s="395"/>
      <c r="C11" s="395"/>
      <c r="D11" s="395"/>
      <c r="E11" s="395"/>
      <c r="F11" s="395"/>
      <c r="G11" s="398"/>
      <c r="H11" s="395"/>
      <c r="I11" s="395"/>
      <c r="J11" s="398"/>
      <c r="K11" s="395"/>
      <c r="L11" s="395"/>
      <c r="M11" s="398"/>
      <c r="N11" s="395"/>
      <c r="O11" s="395"/>
      <c r="P11" s="398"/>
      <c r="Q11" s="395"/>
    </row>
    <row r="12" spans="1:19" ht="25.5" customHeight="1">
      <c r="A12" s="260"/>
      <c r="B12" s="255">
        <v>1</v>
      </c>
      <c r="C12" s="255">
        <v>2</v>
      </c>
      <c r="D12" s="261">
        <v>3</v>
      </c>
      <c r="E12" s="261">
        <v>4</v>
      </c>
      <c r="F12" s="261">
        <v>5</v>
      </c>
      <c r="G12" s="262">
        <v>6</v>
      </c>
      <c r="H12" s="261">
        <v>7</v>
      </c>
      <c r="I12" s="261">
        <v>8</v>
      </c>
      <c r="J12" s="262">
        <v>9</v>
      </c>
      <c r="K12" s="261">
        <v>10</v>
      </c>
      <c r="L12" s="262">
        <v>11</v>
      </c>
      <c r="M12" s="261">
        <v>12</v>
      </c>
      <c r="N12" s="262">
        <v>13</v>
      </c>
      <c r="O12" s="261">
        <v>14</v>
      </c>
      <c r="P12" s="262">
        <v>15</v>
      </c>
      <c r="Q12" s="261">
        <v>16</v>
      </c>
    </row>
    <row r="13" spans="1:19" s="264" customFormat="1" ht="41.45" customHeight="1">
      <c r="A13" s="263"/>
      <c r="B13" s="335" t="s">
        <v>9</v>
      </c>
      <c r="C13" s="332"/>
      <c r="D13" s="333"/>
      <c r="E13" s="336" t="s">
        <v>68</v>
      </c>
      <c r="F13" s="339">
        <v>90850476</v>
      </c>
      <c r="G13" s="339">
        <v>90508615</v>
      </c>
      <c r="H13" s="339">
        <v>47628148</v>
      </c>
      <c r="I13" s="339">
        <v>3908493</v>
      </c>
      <c r="J13" s="339">
        <v>300000</v>
      </c>
      <c r="K13" s="339">
        <v>19798280</v>
      </c>
      <c r="L13" s="339">
        <v>17598280</v>
      </c>
      <c r="M13" s="339">
        <v>2200000</v>
      </c>
      <c r="N13" s="339">
        <v>73100</v>
      </c>
      <c r="O13" s="339">
        <v>1100</v>
      </c>
      <c r="P13" s="339">
        <v>17598280</v>
      </c>
      <c r="Q13" s="339">
        <v>110648756</v>
      </c>
      <c r="S13" s="308"/>
    </row>
    <row r="14" spans="1:19" ht="37.9" customHeight="1">
      <c r="B14" s="335" t="s">
        <v>1</v>
      </c>
      <c r="C14" s="332"/>
      <c r="D14" s="333"/>
      <c r="E14" s="336" t="s">
        <v>68</v>
      </c>
      <c r="F14" s="339">
        <v>90850476</v>
      </c>
      <c r="G14" s="339">
        <v>90508615</v>
      </c>
      <c r="H14" s="339">
        <v>47628148</v>
      </c>
      <c r="I14" s="339">
        <v>3908493</v>
      </c>
      <c r="J14" s="339">
        <v>300000</v>
      </c>
      <c r="K14" s="339">
        <v>19798280</v>
      </c>
      <c r="L14" s="339">
        <v>17598280</v>
      </c>
      <c r="M14" s="339">
        <v>2200000</v>
      </c>
      <c r="N14" s="339">
        <v>73100</v>
      </c>
      <c r="O14" s="339">
        <v>1100</v>
      </c>
      <c r="P14" s="339">
        <v>17598280</v>
      </c>
      <c r="Q14" s="339">
        <v>110648756</v>
      </c>
      <c r="R14" s="117"/>
    </row>
    <row r="15" spans="1:19" ht="136.15" customHeight="1">
      <c r="B15" s="337" t="s">
        <v>131</v>
      </c>
      <c r="C15" s="337" t="s">
        <v>132</v>
      </c>
      <c r="D15" s="338" t="s">
        <v>2</v>
      </c>
      <c r="E15" s="338" t="s">
        <v>133</v>
      </c>
      <c r="F15" s="340">
        <v>21762500</v>
      </c>
      <c r="G15" s="340">
        <v>21762500</v>
      </c>
      <c r="H15" s="340">
        <v>16084700</v>
      </c>
      <c r="I15" s="340">
        <v>335000</v>
      </c>
      <c r="J15" s="340">
        <v>0</v>
      </c>
      <c r="K15" s="340">
        <v>620000</v>
      </c>
      <c r="L15" s="340">
        <v>600000</v>
      </c>
      <c r="M15" s="340">
        <v>20000</v>
      </c>
      <c r="N15" s="340">
        <v>0</v>
      </c>
      <c r="O15" s="340">
        <v>0</v>
      </c>
      <c r="P15" s="340">
        <v>600000</v>
      </c>
      <c r="Q15" s="340">
        <v>22382500</v>
      </c>
    </row>
    <row r="16" spans="1:19" ht="57" customHeight="1">
      <c r="B16" s="337" t="s">
        <v>135</v>
      </c>
      <c r="C16" s="337" t="s">
        <v>30</v>
      </c>
      <c r="D16" s="338" t="s">
        <v>29</v>
      </c>
      <c r="E16" s="338" t="s">
        <v>136</v>
      </c>
      <c r="F16" s="340">
        <v>322800</v>
      </c>
      <c r="G16" s="340">
        <v>322800</v>
      </c>
      <c r="H16" s="340">
        <v>252670</v>
      </c>
      <c r="I16" s="340">
        <v>14405</v>
      </c>
      <c r="J16" s="340">
        <v>0</v>
      </c>
      <c r="K16" s="340">
        <v>0</v>
      </c>
      <c r="L16" s="340">
        <v>0</v>
      </c>
      <c r="M16" s="340">
        <v>0</v>
      </c>
      <c r="N16" s="340">
        <v>0</v>
      </c>
      <c r="O16" s="340">
        <v>0</v>
      </c>
      <c r="P16" s="340">
        <v>0</v>
      </c>
      <c r="Q16" s="340">
        <v>322800</v>
      </c>
    </row>
    <row r="17" spans="1:23" ht="48" customHeight="1">
      <c r="B17" s="337" t="s">
        <v>14</v>
      </c>
      <c r="C17" s="337" t="s">
        <v>21</v>
      </c>
      <c r="D17" s="338" t="s">
        <v>15</v>
      </c>
      <c r="E17" s="338" t="s">
        <v>87</v>
      </c>
      <c r="F17" s="340">
        <v>35443868</v>
      </c>
      <c r="G17" s="340">
        <v>35443868</v>
      </c>
      <c r="H17" s="340">
        <v>24374508</v>
      </c>
      <c r="I17" s="340">
        <v>2223288</v>
      </c>
      <c r="J17" s="340">
        <v>0</v>
      </c>
      <c r="K17" s="340">
        <v>1366816</v>
      </c>
      <c r="L17" s="340">
        <v>66816</v>
      </c>
      <c r="M17" s="340">
        <v>1300000</v>
      </c>
      <c r="N17" s="340">
        <v>0</v>
      </c>
      <c r="O17" s="340">
        <v>0</v>
      </c>
      <c r="P17" s="340">
        <v>66816</v>
      </c>
      <c r="Q17" s="340">
        <v>36810684</v>
      </c>
    </row>
    <row r="18" spans="1:23" ht="55.15" customHeight="1">
      <c r="B18" s="337" t="s">
        <v>80</v>
      </c>
      <c r="C18" s="337" t="s">
        <v>81</v>
      </c>
      <c r="D18" s="338" t="s">
        <v>82</v>
      </c>
      <c r="E18" s="338" t="s">
        <v>83</v>
      </c>
      <c r="F18" s="340">
        <v>10123156</v>
      </c>
      <c r="G18" s="340">
        <v>10123156</v>
      </c>
      <c r="H18" s="340">
        <v>0</v>
      </c>
      <c r="I18" s="340">
        <v>0</v>
      </c>
      <c r="J18" s="340">
        <v>0</v>
      </c>
      <c r="K18" s="340">
        <v>3195000</v>
      </c>
      <c r="L18" s="340">
        <v>3195000</v>
      </c>
      <c r="M18" s="340">
        <v>0</v>
      </c>
      <c r="N18" s="340">
        <v>0</v>
      </c>
      <c r="O18" s="340">
        <v>0</v>
      </c>
      <c r="P18" s="340">
        <v>3195000</v>
      </c>
      <c r="Q18" s="340">
        <v>13318156</v>
      </c>
    </row>
    <row r="19" spans="1:23" ht="91.15" customHeight="1">
      <c r="B19" s="337" t="s">
        <v>98</v>
      </c>
      <c r="C19" s="337" t="s">
        <v>144</v>
      </c>
      <c r="D19" s="338" t="s">
        <v>141</v>
      </c>
      <c r="E19" s="338" t="s">
        <v>96</v>
      </c>
      <c r="F19" s="340">
        <v>1740812</v>
      </c>
      <c r="G19" s="340">
        <v>1740812</v>
      </c>
      <c r="H19" s="340">
        <v>0</v>
      </c>
      <c r="I19" s="340">
        <v>0</v>
      </c>
      <c r="J19" s="340">
        <v>0</v>
      </c>
      <c r="K19" s="340">
        <v>49900</v>
      </c>
      <c r="L19" s="340">
        <v>49900</v>
      </c>
      <c r="M19" s="340">
        <v>0</v>
      </c>
      <c r="N19" s="340">
        <v>0</v>
      </c>
      <c r="O19" s="340">
        <v>0</v>
      </c>
      <c r="P19" s="340">
        <v>49900</v>
      </c>
      <c r="Q19" s="340">
        <v>1790712</v>
      </c>
    </row>
    <row r="20" spans="1:23" ht="86.25" customHeight="1">
      <c r="B20" s="337" t="s">
        <v>99</v>
      </c>
      <c r="C20" s="337" t="s">
        <v>100</v>
      </c>
      <c r="D20" s="338" t="s">
        <v>84</v>
      </c>
      <c r="E20" s="338" t="s">
        <v>97</v>
      </c>
      <c r="F20" s="340">
        <v>638930</v>
      </c>
      <c r="G20" s="340">
        <v>638930</v>
      </c>
      <c r="H20" s="340">
        <v>0</v>
      </c>
      <c r="I20" s="340">
        <v>0</v>
      </c>
      <c r="J20" s="340">
        <v>0</v>
      </c>
      <c r="K20" s="340">
        <v>0</v>
      </c>
      <c r="L20" s="340">
        <v>0</v>
      </c>
      <c r="M20" s="340">
        <v>0</v>
      </c>
      <c r="N20" s="340">
        <v>0</v>
      </c>
      <c r="O20" s="340">
        <v>0</v>
      </c>
      <c r="P20" s="340">
        <v>0</v>
      </c>
      <c r="Q20" s="340">
        <v>638930</v>
      </c>
    </row>
    <row r="21" spans="1:23" ht="59.25" customHeight="1">
      <c r="B21" s="337" t="s">
        <v>117</v>
      </c>
      <c r="C21" s="337" t="s">
        <v>145</v>
      </c>
      <c r="D21" s="338" t="s">
        <v>84</v>
      </c>
      <c r="E21" s="338" t="s">
        <v>146</v>
      </c>
      <c r="F21" s="340">
        <v>199000</v>
      </c>
      <c r="G21" s="340">
        <v>199000</v>
      </c>
      <c r="H21" s="340">
        <v>0</v>
      </c>
      <c r="I21" s="340">
        <v>0</v>
      </c>
      <c r="J21" s="340">
        <v>0</v>
      </c>
      <c r="K21" s="340">
        <v>0</v>
      </c>
      <c r="L21" s="340">
        <v>0</v>
      </c>
      <c r="M21" s="340">
        <v>0</v>
      </c>
      <c r="N21" s="340">
        <v>0</v>
      </c>
      <c r="O21" s="340">
        <v>0</v>
      </c>
      <c r="P21" s="340">
        <v>0</v>
      </c>
      <c r="Q21" s="340">
        <v>199000</v>
      </c>
    </row>
    <row r="22" spans="1:23" ht="73.900000000000006" customHeight="1">
      <c r="B22" s="337" t="s">
        <v>242</v>
      </c>
      <c r="C22" s="337" t="s">
        <v>243</v>
      </c>
      <c r="D22" s="338" t="s">
        <v>244</v>
      </c>
      <c r="E22" s="338" t="s">
        <v>245</v>
      </c>
      <c r="F22" s="340">
        <v>53300</v>
      </c>
      <c r="G22" s="340">
        <v>53300</v>
      </c>
      <c r="H22" s="340">
        <v>0</v>
      </c>
      <c r="I22" s="340">
        <v>0</v>
      </c>
      <c r="J22" s="340">
        <v>0</v>
      </c>
      <c r="K22" s="340">
        <v>0</v>
      </c>
      <c r="L22" s="340">
        <v>0</v>
      </c>
      <c r="M22" s="340">
        <v>0</v>
      </c>
      <c r="N22" s="340">
        <v>0</v>
      </c>
      <c r="O22" s="340">
        <v>0</v>
      </c>
      <c r="P22" s="340">
        <v>0</v>
      </c>
      <c r="Q22" s="340">
        <v>53300</v>
      </c>
    </row>
    <row r="23" spans="1:23" ht="105.6" customHeight="1">
      <c r="B23" s="337" t="s">
        <v>20</v>
      </c>
      <c r="C23" s="337" t="s">
        <v>18</v>
      </c>
      <c r="D23" s="338" t="s">
        <v>19</v>
      </c>
      <c r="E23" s="338" t="s">
        <v>85</v>
      </c>
      <c r="F23" s="340">
        <v>4580180</v>
      </c>
      <c r="G23" s="340">
        <v>4580180</v>
      </c>
      <c r="H23" s="340">
        <v>3482620</v>
      </c>
      <c r="I23" s="340">
        <v>269000</v>
      </c>
      <c r="J23" s="340">
        <v>0</v>
      </c>
      <c r="K23" s="340">
        <v>824000</v>
      </c>
      <c r="L23" s="340">
        <v>0</v>
      </c>
      <c r="M23" s="340">
        <v>824000</v>
      </c>
      <c r="N23" s="340">
        <v>73100</v>
      </c>
      <c r="O23" s="340">
        <v>1100</v>
      </c>
      <c r="P23" s="340">
        <v>0</v>
      </c>
      <c r="Q23" s="340">
        <v>5404180</v>
      </c>
    </row>
    <row r="24" spans="1:23" ht="69.599999999999994" customHeight="1">
      <c r="B24" s="337" t="s">
        <v>66</v>
      </c>
      <c r="C24" s="337" t="s">
        <v>65</v>
      </c>
      <c r="D24" s="338" t="s">
        <v>21</v>
      </c>
      <c r="E24" s="338" t="s">
        <v>134</v>
      </c>
      <c r="F24" s="340">
        <v>906200</v>
      </c>
      <c r="G24" s="340">
        <v>906200</v>
      </c>
      <c r="H24" s="340">
        <v>705080</v>
      </c>
      <c r="I24" s="340">
        <v>27800</v>
      </c>
      <c r="J24" s="340">
        <v>0</v>
      </c>
      <c r="K24" s="340">
        <v>0</v>
      </c>
      <c r="L24" s="340">
        <v>0</v>
      </c>
      <c r="M24" s="340">
        <v>0</v>
      </c>
      <c r="N24" s="340">
        <v>0</v>
      </c>
      <c r="O24" s="340">
        <v>0</v>
      </c>
      <c r="P24" s="340">
        <v>0</v>
      </c>
      <c r="Q24" s="340">
        <v>906200</v>
      </c>
    </row>
    <row r="25" spans="1:23" ht="90.75" customHeight="1">
      <c r="B25" s="337" t="s">
        <v>147</v>
      </c>
      <c r="C25" s="337" t="s">
        <v>148</v>
      </c>
      <c r="D25" s="338" t="s">
        <v>149</v>
      </c>
      <c r="E25" s="338" t="s">
        <v>150</v>
      </c>
      <c r="F25" s="340">
        <v>1366000</v>
      </c>
      <c r="G25" s="340">
        <v>1366000</v>
      </c>
      <c r="H25" s="340">
        <v>1043340</v>
      </c>
      <c r="I25" s="340">
        <v>30000</v>
      </c>
      <c r="J25" s="340">
        <v>0</v>
      </c>
      <c r="K25" s="340">
        <v>0</v>
      </c>
      <c r="L25" s="340">
        <v>0</v>
      </c>
      <c r="M25" s="340">
        <v>0</v>
      </c>
      <c r="N25" s="340">
        <v>0</v>
      </c>
      <c r="O25" s="340">
        <v>0</v>
      </c>
      <c r="P25" s="340">
        <v>0</v>
      </c>
      <c r="Q25" s="340">
        <v>1366000</v>
      </c>
    </row>
    <row r="26" spans="1:23" ht="54" customHeight="1">
      <c r="B26" s="337" t="s">
        <v>118</v>
      </c>
      <c r="C26" s="337" t="s">
        <v>151</v>
      </c>
      <c r="D26" s="338" t="s">
        <v>17</v>
      </c>
      <c r="E26" s="338" t="s">
        <v>90</v>
      </c>
      <c r="F26" s="340">
        <v>718290</v>
      </c>
      <c r="G26" s="340">
        <v>718290</v>
      </c>
      <c r="H26" s="340">
        <v>0</v>
      </c>
      <c r="I26" s="340">
        <v>0</v>
      </c>
      <c r="J26" s="340">
        <v>0</v>
      </c>
      <c r="K26" s="340">
        <v>0</v>
      </c>
      <c r="L26" s="340">
        <v>0</v>
      </c>
      <c r="M26" s="340">
        <v>0</v>
      </c>
      <c r="N26" s="340">
        <v>0</v>
      </c>
      <c r="O26" s="340">
        <v>0</v>
      </c>
      <c r="P26" s="340">
        <v>0</v>
      </c>
      <c r="Q26" s="340">
        <v>718290</v>
      </c>
    </row>
    <row r="27" spans="1:23" ht="47.45" customHeight="1">
      <c r="B27" s="337" t="s">
        <v>95</v>
      </c>
      <c r="C27" s="337" t="s">
        <v>152</v>
      </c>
      <c r="D27" s="338" t="s">
        <v>24</v>
      </c>
      <c r="E27" s="338" t="s">
        <v>88</v>
      </c>
      <c r="F27" s="340">
        <v>629805</v>
      </c>
      <c r="G27" s="340">
        <v>629805</v>
      </c>
      <c r="H27" s="340">
        <v>0</v>
      </c>
      <c r="I27" s="340">
        <v>0</v>
      </c>
      <c r="J27" s="340">
        <v>0</v>
      </c>
      <c r="K27" s="340">
        <v>0</v>
      </c>
      <c r="L27" s="340">
        <v>0</v>
      </c>
      <c r="M27" s="340">
        <v>0</v>
      </c>
      <c r="N27" s="340">
        <v>0</v>
      </c>
      <c r="O27" s="340">
        <v>0</v>
      </c>
      <c r="P27" s="340">
        <v>0</v>
      </c>
      <c r="Q27" s="340">
        <v>629805</v>
      </c>
    </row>
    <row r="28" spans="1:23" s="300" customFormat="1" ht="76.150000000000006" customHeight="1">
      <c r="A28" s="299"/>
      <c r="B28" s="337" t="s">
        <v>430</v>
      </c>
      <c r="C28" s="337" t="s">
        <v>431</v>
      </c>
      <c r="D28" s="338" t="s">
        <v>26</v>
      </c>
      <c r="E28" s="338" t="s">
        <v>432</v>
      </c>
      <c r="F28" s="340">
        <v>0</v>
      </c>
      <c r="G28" s="340">
        <v>0</v>
      </c>
      <c r="H28" s="340">
        <v>0</v>
      </c>
      <c r="I28" s="340">
        <v>0</v>
      </c>
      <c r="J28" s="340">
        <v>0</v>
      </c>
      <c r="K28" s="340">
        <v>500000</v>
      </c>
      <c r="L28" s="340">
        <v>500000</v>
      </c>
      <c r="M28" s="340">
        <v>0</v>
      </c>
      <c r="N28" s="340">
        <v>0</v>
      </c>
      <c r="O28" s="340">
        <v>0</v>
      </c>
      <c r="P28" s="340">
        <v>500000</v>
      </c>
      <c r="Q28" s="340">
        <v>500000</v>
      </c>
      <c r="R28" s="20"/>
      <c r="S28" s="20"/>
      <c r="T28" s="20"/>
      <c r="U28" s="20"/>
      <c r="V28" s="20"/>
      <c r="W28" s="20"/>
    </row>
    <row r="29" spans="1:23" ht="78.599999999999994" customHeight="1">
      <c r="B29" s="337" t="s">
        <v>433</v>
      </c>
      <c r="C29" s="337" t="s">
        <v>434</v>
      </c>
      <c r="D29" s="338" t="s">
        <v>27</v>
      </c>
      <c r="E29" s="338" t="s">
        <v>435</v>
      </c>
      <c r="F29" s="340">
        <v>41095</v>
      </c>
      <c r="G29" s="340">
        <v>41095</v>
      </c>
      <c r="H29" s="340">
        <v>0</v>
      </c>
      <c r="I29" s="340">
        <v>0</v>
      </c>
      <c r="J29" s="340">
        <v>0</v>
      </c>
      <c r="K29" s="340">
        <v>0</v>
      </c>
      <c r="L29" s="340">
        <v>0</v>
      </c>
      <c r="M29" s="340">
        <v>0</v>
      </c>
      <c r="N29" s="340">
        <v>0</v>
      </c>
      <c r="O29" s="340">
        <v>0</v>
      </c>
      <c r="P29" s="340">
        <v>0</v>
      </c>
      <c r="Q29" s="340">
        <v>41095</v>
      </c>
    </row>
    <row r="30" spans="1:23" ht="60" customHeight="1">
      <c r="B30" s="337" t="s">
        <v>114</v>
      </c>
      <c r="C30" s="337" t="s">
        <v>153</v>
      </c>
      <c r="D30" s="338" t="s">
        <v>27</v>
      </c>
      <c r="E30" s="338" t="s">
        <v>113</v>
      </c>
      <c r="F30" s="340">
        <v>7111751</v>
      </c>
      <c r="G30" s="340">
        <v>7111751</v>
      </c>
      <c r="H30" s="340">
        <v>1509000</v>
      </c>
      <c r="I30" s="340">
        <v>1006000</v>
      </c>
      <c r="J30" s="340">
        <v>0</v>
      </c>
      <c r="K30" s="340">
        <v>50000</v>
      </c>
      <c r="L30" s="340">
        <v>50000</v>
      </c>
      <c r="M30" s="340">
        <v>0</v>
      </c>
      <c r="N30" s="340">
        <v>0</v>
      </c>
      <c r="O30" s="340">
        <v>0</v>
      </c>
      <c r="P30" s="340">
        <v>50000</v>
      </c>
      <c r="Q30" s="340">
        <v>7161751</v>
      </c>
    </row>
    <row r="31" spans="1:23" s="300" customFormat="1" ht="154.15" customHeight="1">
      <c r="A31" s="299"/>
      <c r="B31" s="337" t="s">
        <v>137</v>
      </c>
      <c r="C31" s="337" t="s">
        <v>154</v>
      </c>
      <c r="D31" s="338" t="s">
        <v>138</v>
      </c>
      <c r="E31" s="338" t="s">
        <v>246</v>
      </c>
      <c r="F31" s="340">
        <v>0</v>
      </c>
      <c r="G31" s="340">
        <v>0</v>
      </c>
      <c r="H31" s="340">
        <v>0</v>
      </c>
      <c r="I31" s="340">
        <v>0</v>
      </c>
      <c r="J31" s="340">
        <v>0</v>
      </c>
      <c r="K31" s="340">
        <v>248000</v>
      </c>
      <c r="L31" s="340">
        <v>248000</v>
      </c>
      <c r="M31" s="340">
        <v>0</v>
      </c>
      <c r="N31" s="340">
        <v>0</v>
      </c>
      <c r="O31" s="340">
        <v>0</v>
      </c>
      <c r="P31" s="340">
        <v>248000</v>
      </c>
      <c r="Q31" s="340">
        <v>248000</v>
      </c>
      <c r="R31" s="20"/>
      <c r="S31" s="20"/>
      <c r="T31" s="20"/>
      <c r="U31" s="20"/>
      <c r="V31" s="20"/>
      <c r="W31" s="20"/>
    </row>
    <row r="32" spans="1:23" s="300" customFormat="1" ht="40.15" customHeight="1">
      <c r="A32" s="299"/>
      <c r="B32" s="337" t="s">
        <v>217</v>
      </c>
      <c r="C32" s="337" t="s">
        <v>218</v>
      </c>
      <c r="D32" s="338" t="s">
        <v>219</v>
      </c>
      <c r="E32" s="338" t="s">
        <v>220</v>
      </c>
      <c r="F32" s="340">
        <v>471114</v>
      </c>
      <c r="G32" s="340">
        <v>471114</v>
      </c>
      <c r="H32" s="340">
        <v>0</v>
      </c>
      <c r="I32" s="340">
        <v>0</v>
      </c>
      <c r="J32" s="340">
        <v>0</v>
      </c>
      <c r="K32" s="340">
        <v>0</v>
      </c>
      <c r="L32" s="340">
        <v>0</v>
      </c>
      <c r="M32" s="340">
        <v>0</v>
      </c>
      <c r="N32" s="340">
        <v>0</v>
      </c>
      <c r="O32" s="340">
        <v>0</v>
      </c>
      <c r="P32" s="340">
        <v>0</v>
      </c>
      <c r="Q32" s="340">
        <v>471114</v>
      </c>
      <c r="R32" s="20"/>
      <c r="S32" s="20"/>
      <c r="T32" s="20"/>
      <c r="U32" s="20"/>
      <c r="V32" s="20"/>
      <c r="W32" s="20"/>
    </row>
    <row r="33" spans="1:23" ht="54.6" customHeight="1">
      <c r="B33" s="337" t="s">
        <v>376</v>
      </c>
      <c r="C33" s="337" t="s">
        <v>378</v>
      </c>
      <c r="D33" s="338" t="s">
        <v>121</v>
      </c>
      <c r="E33" s="338" t="s">
        <v>388</v>
      </c>
      <c r="F33" s="340">
        <v>0</v>
      </c>
      <c r="G33" s="340">
        <v>0</v>
      </c>
      <c r="H33" s="340">
        <v>0</v>
      </c>
      <c r="I33" s="340">
        <v>0</v>
      </c>
      <c r="J33" s="340">
        <v>0</v>
      </c>
      <c r="K33" s="340">
        <v>685000</v>
      </c>
      <c r="L33" s="340">
        <v>685000</v>
      </c>
      <c r="M33" s="340">
        <v>0</v>
      </c>
      <c r="N33" s="340">
        <v>0</v>
      </c>
      <c r="O33" s="340">
        <v>0</v>
      </c>
      <c r="P33" s="340">
        <v>685000</v>
      </c>
      <c r="Q33" s="340">
        <v>685000</v>
      </c>
    </row>
    <row r="34" spans="1:23" s="300" customFormat="1" ht="67.150000000000006" customHeight="1">
      <c r="A34" s="299"/>
      <c r="B34" s="337" t="s">
        <v>377</v>
      </c>
      <c r="C34" s="337" t="s">
        <v>436</v>
      </c>
      <c r="D34" s="338" t="s">
        <v>121</v>
      </c>
      <c r="E34" s="338" t="s">
        <v>530</v>
      </c>
      <c r="F34" s="340">
        <v>0</v>
      </c>
      <c r="G34" s="340">
        <v>0</v>
      </c>
      <c r="H34" s="340">
        <v>0</v>
      </c>
      <c r="I34" s="340">
        <v>0</v>
      </c>
      <c r="J34" s="340">
        <v>0</v>
      </c>
      <c r="K34" s="340">
        <v>683561</v>
      </c>
      <c r="L34" s="340">
        <v>683561</v>
      </c>
      <c r="M34" s="340">
        <v>0</v>
      </c>
      <c r="N34" s="340">
        <v>0</v>
      </c>
      <c r="O34" s="340">
        <v>0</v>
      </c>
      <c r="P34" s="340">
        <v>683561</v>
      </c>
      <c r="Q34" s="340">
        <v>683561</v>
      </c>
      <c r="R34" s="20"/>
      <c r="S34" s="20"/>
      <c r="T34" s="20"/>
      <c r="U34" s="20"/>
      <c r="V34" s="20"/>
      <c r="W34" s="20"/>
    </row>
    <row r="35" spans="1:23" ht="73.900000000000006" customHeight="1">
      <c r="B35" s="337" t="s">
        <v>119</v>
      </c>
      <c r="C35" s="337" t="s">
        <v>155</v>
      </c>
      <c r="D35" s="338" t="s">
        <v>121</v>
      </c>
      <c r="E35" s="338" t="s">
        <v>120</v>
      </c>
      <c r="F35" s="340">
        <v>0</v>
      </c>
      <c r="G35" s="340">
        <v>0</v>
      </c>
      <c r="H35" s="340">
        <v>0</v>
      </c>
      <c r="I35" s="340">
        <v>0</v>
      </c>
      <c r="J35" s="340">
        <v>0</v>
      </c>
      <c r="K35" s="340">
        <v>285000</v>
      </c>
      <c r="L35" s="340">
        <v>285000</v>
      </c>
      <c r="M35" s="340">
        <v>0</v>
      </c>
      <c r="N35" s="340">
        <v>0</v>
      </c>
      <c r="O35" s="340">
        <v>0</v>
      </c>
      <c r="P35" s="340">
        <v>285000</v>
      </c>
      <c r="Q35" s="340">
        <v>285000</v>
      </c>
    </row>
    <row r="36" spans="1:23" ht="77.45" customHeight="1">
      <c r="B36" s="337" t="s">
        <v>123</v>
      </c>
      <c r="C36" s="337" t="s">
        <v>157</v>
      </c>
      <c r="D36" s="338" t="s">
        <v>115</v>
      </c>
      <c r="E36" s="338" t="s">
        <v>122</v>
      </c>
      <c r="F36" s="340">
        <v>2631900</v>
      </c>
      <c r="G36" s="340">
        <v>2631900</v>
      </c>
      <c r="H36" s="340">
        <v>0</v>
      </c>
      <c r="I36" s="340">
        <v>0</v>
      </c>
      <c r="J36" s="340">
        <v>0</v>
      </c>
      <c r="K36" s="340">
        <v>0</v>
      </c>
      <c r="L36" s="340">
        <v>0</v>
      </c>
      <c r="M36" s="340">
        <v>0</v>
      </c>
      <c r="N36" s="340">
        <v>0</v>
      </c>
      <c r="O36" s="340">
        <v>0</v>
      </c>
      <c r="P36" s="340">
        <v>0</v>
      </c>
      <c r="Q36" s="340">
        <v>2631900</v>
      </c>
    </row>
    <row r="37" spans="1:23" ht="42.6" customHeight="1">
      <c r="B37" s="337" t="s">
        <v>282</v>
      </c>
      <c r="C37" s="337" t="s">
        <v>283</v>
      </c>
      <c r="D37" s="338" t="s">
        <v>284</v>
      </c>
      <c r="E37" s="338" t="s">
        <v>285</v>
      </c>
      <c r="F37" s="340">
        <v>0</v>
      </c>
      <c r="G37" s="340">
        <v>0</v>
      </c>
      <c r="H37" s="340">
        <v>0</v>
      </c>
      <c r="I37" s="340">
        <v>0</v>
      </c>
      <c r="J37" s="340">
        <v>0</v>
      </c>
      <c r="K37" s="340">
        <v>9780000</v>
      </c>
      <c r="L37" s="340">
        <v>9780000</v>
      </c>
      <c r="M37" s="340">
        <v>0</v>
      </c>
      <c r="N37" s="340">
        <v>0</v>
      </c>
      <c r="O37" s="340">
        <v>0</v>
      </c>
      <c r="P37" s="340">
        <v>9780000</v>
      </c>
      <c r="Q37" s="340">
        <v>9780000</v>
      </c>
    </row>
    <row r="38" spans="1:23" ht="56.45" customHeight="1">
      <c r="B38" s="337" t="s">
        <v>221</v>
      </c>
      <c r="C38" s="337" t="s">
        <v>222</v>
      </c>
      <c r="D38" s="338" t="s">
        <v>156</v>
      </c>
      <c r="E38" s="338" t="s">
        <v>223</v>
      </c>
      <c r="F38" s="340">
        <v>60000</v>
      </c>
      <c r="G38" s="340">
        <v>60000</v>
      </c>
      <c r="H38" s="340">
        <v>0</v>
      </c>
      <c r="I38" s="340">
        <v>0</v>
      </c>
      <c r="J38" s="340">
        <v>0</v>
      </c>
      <c r="K38" s="340">
        <v>0</v>
      </c>
      <c r="L38" s="340">
        <v>0</v>
      </c>
      <c r="M38" s="340">
        <v>0</v>
      </c>
      <c r="N38" s="340">
        <v>0</v>
      </c>
      <c r="O38" s="340">
        <v>0</v>
      </c>
      <c r="P38" s="340">
        <v>0</v>
      </c>
      <c r="Q38" s="340">
        <v>60000</v>
      </c>
    </row>
    <row r="39" spans="1:23" ht="55.5" customHeight="1">
      <c r="B39" s="337" t="s">
        <v>437</v>
      </c>
      <c r="C39" s="337" t="s">
        <v>438</v>
      </c>
      <c r="D39" s="338" t="s">
        <v>156</v>
      </c>
      <c r="E39" s="338" t="s">
        <v>439</v>
      </c>
      <c r="F39" s="340">
        <v>328417</v>
      </c>
      <c r="G39" s="340">
        <v>28417</v>
      </c>
      <c r="H39" s="340">
        <v>0</v>
      </c>
      <c r="I39" s="340">
        <v>0</v>
      </c>
      <c r="J39" s="340">
        <v>300000</v>
      </c>
      <c r="K39" s="340">
        <v>8000</v>
      </c>
      <c r="L39" s="340">
        <v>8000</v>
      </c>
      <c r="M39" s="340">
        <v>0</v>
      </c>
      <c r="N39" s="340">
        <v>0</v>
      </c>
      <c r="O39" s="340">
        <v>0</v>
      </c>
      <c r="P39" s="340">
        <v>8000</v>
      </c>
      <c r="Q39" s="340">
        <v>336417</v>
      </c>
    </row>
    <row r="40" spans="1:23" ht="64.900000000000006" customHeight="1">
      <c r="B40" s="337" t="s">
        <v>124</v>
      </c>
      <c r="C40" s="337" t="s">
        <v>158</v>
      </c>
      <c r="D40" s="338" t="s">
        <v>273</v>
      </c>
      <c r="E40" s="338" t="s">
        <v>125</v>
      </c>
      <c r="F40" s="340">
        <v>265456</v>
      </c>
      <c r="G40" s="340">
        <v>265456</v>
      </c>
      <c r="H40" s="340">
        <v>176230</v>
      </c>
      <c r="I40" s="340">
        <v>3000</v>
      </c>
      <c r="J40" s="340">
        <v>0</v>
      </c>
      <c r="K40" s="340">
        <v>0</v>
      </c>
      <c r="L40" s="340">
        <v>0</v>
      </c>
      <c r="M40" s="340">
        <v>0</v>
      </c>
      <c r="N40" s="340">
        <v>0</v>
      </c>
      <c r="O40" s="340">
        <v>0</v>
      </c>
      <c r="P40" s="340">
        <v>0</v>
      </c>
      <c r="Q40" s="340">
        <v>265456</v>
      </c>
    </row>
    <row r="41" spans="1:23" ht="79.900000000000006" customHeight="1">
      <c r="B41" s="337" t="s">
        <v>159</v>
      </c>
      <c r="C41" s="337" t="s">
        <v>440</v>
      </c>
      <c r="D41" s="338" t="s">
        <v>160</v>
      </c>
      <c r="E41" s="338" t="s">
        <v>190</v>
      </c>
      <c r="F41" s="340">
        <v>0</v>
      </c>
      <c r="G41" s="340">
        <v>0</v>
      </c>
      <c r="H41" s="340">
        <v>0</v>
      </c>
      <c r="I41" s="340">
        <v>0</v>
      </c>
      <c r="J41" s="340">
        <v>0</v>
      </c>
      <c r="K41" s="340">
        <v>56000</v>
      </c>
      <c r="L41" s="340">
        <v>0</v>
      </c>
      <c r="M41" s="340">
        <v>56000</v>
      </c>
      <c r="N41" s="340">
        <v>0</v>
      </c>
      <c r="O41" s="340">
        <v>0</v>
      </c>
      <c r="P41" s="340">
        <v>0</v>
      </c>
      <c r="Q41" s="340">
        <v>56000</v>
      </c>
    </row>
    <row r="42" spans="1:23" ht="51.6" customHeight="1">
      <c r="B42" s="337" t="s">
        <v>247</v>
      </c>
      <c r="C42" s="337" t="s">
        <v>248</v>
      </c>
      <c r="D42" s="338" t="s">
        <v>249</v>
      </c>
      <c r="E42" s="338" t="s">
        <v>250</v>
      </c>
      <c r="F42" s="340">
        <v>249853</v>
      </c>
      <c r="G42" s="340">
        <v>249853</v>
      </c>
      <c r="H42" s="340">
        <v>0</v>
      </c>
      <c r="I42" s="340">
        <v>0</v>
      </c>
      <c r="J42" s="340">
        <v>0</v>
      </c>
      <c r="K42" s="340">
        <v>0</v>
      </c>
      <c r="L42" s="340">
        <v>0</v>
      </c>
      <c r="M42" s="340">
        <v>0</v>
      </c>
      <c r="N42" s="340">
        <v>0</v>
      </c>
      <c r="O42" s="340">
        <v>0</v>
      </c>
      <c r="P42" s="340">
        <v>0</v>
      </c>
      <c r="Q42" s="340">
        <v>249853</v>
      </c>
    </row>
    <row r="43" spans="1:23" ht="39" customHeight="1">
      <c r="B43" s="337" t="s">
        <v>126</v>
      </c>
      <c r="C43" s="337" t="s">
        <v>191</v>
      </c>
      <c r="D43" s="338" t="s">
        <v>29</v>
      </c>
      <c r="E43" s="338" t="s">
        <v>28</v>
      </c>
      <c r="F43" s="340">
        <v>41861</v>
      </c>
      <c r="G43" s="340">
        <v>0</v>
      </c>
      <c r="H43" s="340">
        <v>0</v>
      </c>
      <c r="I43" s="340">
        <v>0</v>
      </c>
      <c r="J43" s="340">
        <v>0</v>
      </c>
      <c r="K43" s="340">
        <v>0</v>
      </c>
      <c r="L43" s="340">
        <v>0</v>
      </c>
      <c r="M43" s="340">
        <v>0</v>
      </c>
      <c r="N43" s="340">
        <v>0</v>
      </c>
      <c r="O43" s="340">
        <v>0</v>
      </c>
      <c r="P43" s="340">
        <v>0</v>
      </c>
      <c r="Q43" s="340">
        <v>41861</v>
      </c>
    </row>
    <row r="44" spans="1:23" ht="67.900000000000006" customHeight="1">
      <c r="B44" s="337" t="s">
        <v>423</v>
      </c>
      <c r="C44" s="337" t="s">
        <v>441</v>
      </c>
      <c r="D44" s="338" t="s">
        <v>30</v>
      </c>
      <c r="E44" s="338" t="s">
        <v>442</v>
      </c>
      <c r="F44" s="340">
        <v>0</v>
      </c>
      <c r="G44" s="340">
        <v>0</v>
      </c>
      <c r="H44" s="340">
        <v>0</v>
      </c>
      <c r="I44" s="340">
        <v>0</v>
      </c>
      <c r="J44" s="340">
        <v>0</v>
      </c>
      <c r="K44" s="340">
        <v>1437003</v>
      </c>
      <c r="L44" s="340">
        <v>1437003</v>
      </c>
      <c r="M44" s="340">
        <v>0</v>
      </c>
      <c r="N44" s="340">
        <v>0</v>
      </c>
      <c r="O44" s="340">
        <v>0</v>
      </c>
      <c r="P44" s="340">
        <v>1437003</v>
      </c>
      <c r="Q44" s="340">
        <v>1437003</v>
      </c>
    </row>
    <row r="45" spans="1:23" ht="49.9" customHeight="1">
      <c r="B45" s="337" t="s">
        <v>127</v>
      </c>
      <c r="C45" s="337" t="s">
        <v>192</v>
      </c>
      <c r="D45" s="338" t="s">
        <v>30</v>
      </c>
      <c r="E45" s="338" t="s">
        <v>86</v>
      </c>
      <c r="F45" s="340">
        <v>855000</v>
      </c>
      <c r="G45" s="340">
        <v>855000</v>
      </c>
      <c r="H45" s="340">
        <v>0</v>
      </c>
      <c r="I45" s="340">
        <v>0</v>
      </c>
      <c r="J45" s="340">
        <v>0</v>
      </c>
      <c r="K45" s="340">
        <v>0</v>
      </c>
      <c r="L45" s="340">
        <v>0</v>
      </c>
      <c r="M45" s="340">
        <v>0</v>
      </c>
      <c r="N45" s="340">
        <v>0</v>
      </c>
      <c r="O45" s="340">
        <v>0</v>
      </c>
      <c r="P45" s="340">
        <v>0</v>
      </c>
      <c r="Q45" s="340">
        <v>855000</v>
      </c>
    </row>
    <row r="46" spans="1:23" ht="83.45" customHeight="1">
      <c r="B46" s="337" t="s">
        <v>443</v>
      </c>
      <c r="C46" s="337" t="s">
        <v>444</v>
      </c>
      <c r="D46" s="338" t="s">
        <v>30</v>
      </c>
      <c r="E46" s="338" t="s">
        <v>445</v>
      </c>
      <c r="F46" s="340">
        <v>309188</v>
      </c>
      <c r="G46" s="340">
        <v>309188</v>
      </c>
      <c r="H46" s="340">
        <v>0</v>
      </c>
      <c r="I46" s="340">
        <v>0</v>
      </c>
      <c r="J46" s="340">
        <v>0</v>
      </c>
      <c r="K46" s="340">
        <v>10000</v>
      </c>
      <c r="L46" s="340">
        <v>10000</v>
      </c>
      <c r="M46" s="340">
        <v>0</v>
      </c>
      <c r="N46" s="340">
        <v>0</v>
      </c>
      <c r="O46" s="340">
        <v>0</v>
      </c>
      <c r="P46" s="340">
        <v>10000</v>
      </c>
      <c r="Q46" s="340">
        <v>319188</v>
      </c>
    </row>
    <row r="47" spans="1:23" ht="67.5" customHeight="1">
      <c r="B47" s="335" t="s">
        <v>105</v>
      </c>
      <c r="C47" s="332"/>
      <c r="D47" s="333"/>
      <c r="E47" s="336" t="s">
        <v>73</v>
      </c>
      <c r="F47" s="339">
        <v>144689680</v>
      </c>
      <c r="G47" s="339">
        <v>144689680</v>
      </c>
      <c r="H47" s="339">
        <v>111632614</v>
      </c>
      <c r="I47" s="339">
        <v>3690688</v>
      </c>
      <c r="J47" s="339">
        <v>0</v>
      </c>
      <c r="K47" s="339">
        <v>5660333</v>
      </c>
      <c r="L47" s="339">
        <v>5635433</v>
      </c>
      <c r="M47" s="339">
        <v>24900</v>
      </c>
      <c r="N47" s="339">
        <v>15000</v>
      </c>
      <c r="O47" s="339">
        <v>0</v>
      </c>
      <c r="P47" s="339">
        <v>5635433</v>
      </c>
      <c r="Q47" s="339">
        <v>150350013</v>
      </c>
    </row>
    <row r="48" spans="1:23" ht="63" customHeight="1">
      <c r="B48" s="335" t="s">
        <v>106</v>
      </c>
      <c r="C48" s="332"/>
      <c r="D48" s="333"/>
      <c r="E48" s="336" t="s">
        <v>73</v>
      </c>
      <c r="F48" s="339">
        <v>144689680</v>
      </c>
      <c r="G48" s="339">
        <v>144689680</v>
      </c>
      <c r="H48" s="339">
        <v>111632614</v>
      </c>
      <c r="I48" s="339">
        <v>3690688</v>
      </c>
      <c r="J48" s="339">
        <v>0</v>
      </c>
      <c r="K48" s="339">
        <v>5660333</v>
      </c>
      <c r="L48" s="339">
        <v>5635433</v>
      </c>
      <c r="M48" s="339">
        <v>24900</v>
      </c>
      <c r="N48" s="339">
        <v>15000</v>
      </c>
      <c r="O48" s="339">
        <v>0</v>
      </c>
      <c r="P48" s="339">
        <v>5635433</v>
      </c>
      <c r="Q48" s="339">
        <v>150350013</v>
      </c>
      <c r="R48" s="117"/>
      <c r="T48" s="117"/>
    </row>
    <row r="49" spans="2:17" ht="89.45" customHeight="1">
      <c r="B49" s="337" t="s">
        <v>193</v>
      </c>
      <c r="C49" s="337" t="s">
        <v>143</v>
      </c>
      <c r="D49" s="338" t="s">
        <v>2</v>
      </c>
      <c r="E49" s="338" t="s">
        <v>194</v>
      </c>
      <c r="F49" s="340">
        <v>800000</v>
      </c>
      <c r="G49" s="340">
        <v>800000</v>
      </c>
      <c r="H49" s="340">
        <v>647260</v>
      </c>
      <c r="I49" s="340">
        <v>4844</v>
      </c>
      <c r="J49" s="340">
        <v>0</v>
      </c>
      <c r="K49" s="340">
        <v>0</v>
      </c>
      <c r="L49" s="340">
        <v>0</v>
      </c>
      <c r="M49" s="340">
        <v>0</v>
      </c>
      <c r="N49" s="340">
        <v>0</v>
      </c>
      <c r="O49" s="340">
        <v>0</v>
      </c>
      <c r="P49" s="340">
        <v>0</v>
      </c>
      <c r="Q49" s="340">
        <v>800000</v>
      </c>
    </row>
    <row r="50" spans="2:17" ht="97.9" customHeight="1">
      <c r="B50" s="337" t="s">
        <v>107</v>
      </c>
      <c r="C50" s="337" t="s">
        <v>19</v>
      </c>
      <c r="D50" s="338" t="s">
        <v>74</v>
      </c>
      <c r="E50" s="338" t="s">
        <v>395</v>
      </c>
      <c r="F50" s="340">
        <v>132989613</v>
      </c>
      <c r="G50" s="340">
        <v>132989613</v>
      </c>
      <c r="H50" s="340">
        <v>102851808</v>
      </c>
      <c r="I50" s="340">
        <v>3365752</v>
      </c>
      <c r="J50" s="340">
        <v>0</v>
      </c>
      <c r="K50" s="340">
        <v>3366439</v>
      </c>
      <c r="L50" s="340">
        <v>3364539</v>
      </c>
      <c r="M50" s="340">
        <v>1900</v>
      </c>
      <c r="N50" s="340">
        <v>0</v>
      </c>
      <c r="O50" s="340">
        <v>0</v>
      </c>
      <c r="P50" s="340">
        <v>3364539</v>
      </c>
      <c r="Q50" s="340">
        <v>136356052</v>
      </c>
    </row>
    <row r="51" spans="2:17" ht="81.599999999999994" customHeight="1">
      <c r="B51" s="337" t="s">
        <v>108</v>
      </c>
      <c r="C51" s="337" t="s">
        <v>17</v>
      </c>
      <c r="D51" s="338" t="s">
        <v>16</v>
      </c>
      <c r="E51" s="338" t="s">
        <v>380</v>
      </c>
      <c r="F51" s="340">
        <v>1569285</v>
      </c>
      <c r="G51" s="340">
        <v>1569285</v>
      </c>
      <c r="H51" s="340">
        <v>1170555</v>
      </c>
      <c r="I51" s="340">
        <v>108512</v>
      </c>
      <c r="J51" s="340">
        <v>0</v>
      </c>
      <c r="K51" s="340">
        <v>3000</v>
      </c>
      <c r="L51" s="340">
        <v>0</v>
      </c>
      <c r="M51" s="340">
        <v>3000</v>
      </c>
      <c r="N51" s="340">
        <v>0</v>
      </c>
      <c r="O51" s="340">
        <v>0</v>
      </c>
      <c r="P51" s="340">
        <v>0</v>
      </c>
      <c r="Q51" s="340">
        <v>1572285</v>
      </c>
    </row>
    <row r="52" spans="2:17" ht="70.150000000000006" customHeight="1">
      <c r="B52" s="337" t="s">
        <v>109</v>
      </c>
      <c r="C52" s="337" t="s">
        <v>195</v>
      </c>
      <c r="D52" s="338" t="s">
        <v>70</v>
      </c>
      <c r="E52" s="338" t="s">
        <v>381</v>
      </c>
      <c r="F52" s="340">
        <v>570000</v>
      </c>
      <c r="G52" s="340">
        <v>570000</v>
      </c>
      <c r="H52" s="340">
        <v>462020</v>
      </c>
      <c r="I52" s="340">
        <v>6972</v>
      </c>
      <c r="J52" s="340">
        <v>0</v>
      </c>
      <c r="K52" s="340">
        <v>0</v>
      </c>
      <c r="L52" s="340">
        <v>0</v>
      </c>
      <c r="M52" s="340">
        <v>0</v>
      </c>
      <c r="N52" s="340">
        <v>0</v>
      </c>
      <c r="O52" s="340">
        <v>0</v>
      </c>
      <c r="P52" s="340">
        <v>0</v>
      </c>
      <c r="Q52" s="340">
        <v>570000</v>
      </c>
    </row>
    <row r="53" spans="2:17" ht="53.45" customHeight="1">
      <c r="B53" s="337" t="s">
        <v>110</v>
      </c>
      <c r="C53" s="337" t="s">
        <v>196</v>
      </c>
      <c r="D53" s="338" t="s">
        <v>70</v>
      </c>
      <c r="E53" s="338" t="s">
        <v>89</v>
      </c>
      <c r="F53" s="340">
        <v>5205856</v>
      </c>
      <c r="G53" s="340">
        <v>5205856</v>
      </c>
      <c r="H53" s="340">
        <v>4029005</v>
      </c>
      <c r="I53" s="340">
        <v>109608</v>
      </c>
      <c r="J53" s="340">
        <v>0</v>
      </c>
      <c r="K53" s="340">
        <v>20000</v>
      </c>
      <c r="L53" s="340">
        <v>0</v>
      </c>
      <c r="M53" s="340">
        <v>20000</v>
      </c>
      <c r="N53" s="340">
        <v>15000</v>
      </c>
      <c r="O53" s="340">
        <v>0</v>
      </c>
      <c r="P53" s="340">
        <v>0</v>
      </c>
      <c r="Q53" s="340">
        <v>5225856</v>
      </c>
    </row>
    <row r="54" spans="2:17" ht="37.15" customHeight="1">
      <c r="B54" s="337" t="s">
        <v>139</v>
      </c>
      <c r="C54" s="337" t="s">
        <v>197</v>
      </c>
      <c r="D54" s="338" t="s">
        <v>70</v>
      </c>
      <c r="E54" s="338" t="s">
        <v>140</v>
      </c>
      <c r="F54" s="340">
        <v>25340</v>
      </c>
      <c r="G54" s="340">
        <v>25340</v>
      </c>
      <c r="H54" s="340">
        <v>0</v>
      </c>
      <c r="I54" s="340">
        <v>0</v>
      </c>
      <c r="J54" s="340">
        <v>0</v>
      </c>
      <c r="K54" s="340">
        <v>0</v>
      </c>
      <c r="L54" s="340">
        <v>0</v>
      </c>
      <c r="M54" s="340">
        <v>0</v>
      </c>
      <c r="N54" s="340">
        <v>0</v>
      </c>
      <c r="O54" s="340">
        <v>0</v>
      </c>
      <c r="P54" s="340">
        <v>0</v>
      </c>
      <c r="Q54" s="340">
        <v>25340</v>
      </c>
    </row>
    <row r="55" spans="2:17" ht="56.45" customHeight="1">
      <c r="B55" s="337" t="s">
        <v>251</v>
      </c>
      <c r="C55" s="337" t="s">
        <v>252</v>
      </c>
      <c r="D55" s="338" t="s">
        <v>70</v>
      </c>
      <c r="E55" s="338" t="s">
        <v>253</v>
      </c>
      <c r="F55" s="340">
        <v>1355050</v>
      </c>
      <c r="G55" s="340">
        <v>1355050</v>
      </c>
      <c r="H55" s="340">
        <v>1075864</v>
      </c>
      <c r="I55" s="340">
        <v>0</v>
      </c>
      <c r="J55" s="340">
        <v>0</v>
      </c>
      <c r="K55" s="340">
        <v>40650</v>
      </c>
      <c r="L55" s="340">
        <v>40650</v>
      </c>
      <c r="M55" s="340">
        <v>0</v>
      </c>
      <c r="N55" s="340">
        <v>0</v>
      </c>
      <c r="O55" s="340">
        <v>0</v>
      </c>
      <c r="P55" s="340">
        <v>40650</v>
      </c>
      <c r="Q55" s="340">
        <v>1395700</v>
      </c>
    </row>
    <row r="56" spans="2:17" ht="75" customHeight="1">
      <c r="B56" s="337" t="s">
        <v>111</v>
      </c>
      <c r="C56" s="337" t="s">
        <v>198</v>
      </c>
      <c r="D56" s="338" t="s">
        <v>26</v>
      </c>
      <c r="E56" s="338" t="s">
        <v>25</v>
      </c>
      <c r="F56" s="340">
        <v>89000</v>
      </c>
      <c r="G56" s="340">
        <v>89000</v>
      </c>
      <c r="H56" s="340">
        <v>0</v>
      </c>
      <c r="I56" s="340">
        <v>0</v>
      </c>
      <c r="J56" s="340">
        <v>0</v>
      </c>
      <c r="K56" s="340">
        <v>0</v>
      </c>
      <c r="L56" s="340">
        <v>0</v>
      </c>
      <c r="M56" s="340">
        <v>0</v>
      </c>
      <c r="N56" s="340">
        <v>0</v>
      </c>
      <c r="O56" s="340">
        <v>0</v>
      </c>
      <c r="P56" s="340">
        <v>0</v>
      </c>
      <c r="Q56" s="340">
        <v>89000</v>
      </c>
    </row>
    <row r="57" spans="2:17" ht="68.45" customHeight="1">
      <c r="B57" s="337" t="s">
        <v>112</v>
      </c>
      <c r="C57" s="337" t="s">
        <v>199</v>
      </c>
      <c r="D57" s="338" t="s">
        <v>26</v>
      </c>
      <c r="E57" s="338" t="s">
        <v>69</v>
      </c>
      <c r="F57" s="340">
        <v>1907686</v>
      </c>
      <c r="G57" s="340">
        <v>1907686</v>
      </c>
      <c r="H57" s="340">
        <v>1396102</v>
      </c>
      <c r="I57" s="340">
        <v>95000</v>
      </c>
      <c r="J57" s="340">
        <v>0</v>
      </c>
      <c r="K57" s="340">
        <v>0</v>
      </c>
      <c r="L57" s="340">
        <v>0</v>
      </c>
      <c r="M57" s="340">
        <v>0</v>
      </c>
      <c r="N57" s="340">
        <v>0</v>
      </c>
      <c r="O57" s="340">
        <v>0</v>
      </c>
      <c r="P57" s="340">
        <v>0</v>
      </c>
      <c r="Q57" s="340">
        <v>1907686</v>
      </c>
    </row>
    <row r="58" spans="2:17" ht="106.9" customHeight="1">
      <c r="B58" s="337" t="s">
        <v>200</v>
      </c>
      <c r="C58" s="337" t="s">
        <v>201</v>
      </c>
      <c r="D58" s="338" t="s">
        <v>26</v>
      </c>
      <c r="E58" s="338" t="s">
        <v>202</v>
      </c>
      <c r="F58" s="340">
        <v>177850</v>
      </c>
      <c r="G58" s="340">
        <v>177850</v>
      </c>
      <c r="H58" s="340">
        <v>0</v>
      </c>
      <c r="I58" s="340">
        <v>0</v>
      </c>
      <c r="J58" s="340">
        <v>0</v>
      </c>
      <c r="K58" s="340">
        <v>0</v>
      </c>
      <c r="L58" s="340">
        <v>0</v>
      </c>
      <c r="M58" s="340">
        <v>0</v>
      </c>
      <c r="N58" s="340">
        <v>0</v>
      </c>
      <c r="O58" s="340">
        <v>0</v>
      </c>
      <c r="P58" s="340">
        <v>0</v>
      </c>
      <c r="Q58" s="340">
        <v>177850</v>
      </c>
    </row>
    <row r="59" spans="2:17" ht="61.9" customHeight="1">
      <c r="B59" s="337" t="s">
        <v>529</v>
      </c>
      <c r="C59" s="337" t="s">
        <v>378</v>
      </c>
      <c r="D59" s="338" t="s">
        <v>121</v>
      </c>
      <c r="E59" s="338" t="s">
        <v>388</v>
      </c>
      <c r="F59" s="340">
        <v>0</v>
      </c>
      <c r="G59" s="340">
        <v>0</v>
      </c>
      <c r="H59" s="340">
        <v>0</v>
      </c>
      <c r="I59" s="340">
        <v>0</v>
      </c>
      <c r="J59" s="340">
        <v>0</v>
      </c>
      <c r="K59" s="340">
        <v>645420</v>
      </c>
      <c r="L59" s="340">
        <v>645420</v>
      </c>
      <c r="M59" s="340">
        <v>0</v>
      </c>
      <c r="N59" s="340">
        <v>0</v>
      </c>
      <c r="O59" s="340">
        <v>0</v>
      </c>
      <c r="P59" s="340">
        <v>645420</v>
      </c>
      <c r="Q59" s="340">
        <v>645420</v>
      </c>
    </row>
    <row r="60" spans="2:17" ht="58.9" customHeight="1">
      <c r="B60" s="337" t="s">
        <v>383</v>
      </c>
      <c r="C60" s="337" t="s">
        <v>384</v>
      </c>
      <c r="D60" s="338" t="s">
        <v>121</v>
      </c>
      <c r="E60" s="338" t="s">
        <v>390</v>
      </c>
      <c r="F60" s="340">
        <v>0</v>
      </c>
      <c r="G60" s="340">
        <v>0</v>
      </c>
      <c r="H60" s="340">
        <v>0</v>
      </c>
      <c r="I60" s="340">
        <v>0</v>
      </c>
      <c r="J60" s="340">
        <v>0</v>
      </c>
      <c r="K60" s="340">
        <v>1584824</v>
      </c>
      <c r="L60" s="340">
        <v>1584824</v>
      </c>
      <c r="M60" s="340">
        <v>0</v>
      </c>
      <c r="N60" s="340">
        <v>0</v>
      </c>
      <c r="O60" s="340">
        <v>0</v>
      </c>
      <c r="P60" s="340">
        <v>1584824</v>
      </c>
      <c r="Q60" s="340">
        <v>1584824</v>
      </c>
    </row>
    <row r="61" spans="2:17" ht="51" customHeight="1">
      <c r="B61" s="335" t="s">
        <v>203</v>
      </c>
      <c r="C61" s="332"/>
      <c r="D61" s="333"/>
      <c r="E61" s="336" t="s">
        <v>71</v>
      </c>
      <c r="F61" s="339">
        <v>12053451</v>
      </c>
      <c r="G61" s="339">
        <v>12053451</v>
      </c>
      <c r="H61" s="339">
        <v>9098235</v>
      </c>
      <c r="I61" s="339">
        <v>515177</v>
      </c>
      <c r="J61" s="339">
        <v>0</v>
      </c>
      <c r="K61" s="339">
        <v>215800</v>
      </c>
      <c r="L61" s="339">
        <v>120000</v>
      </c>
      <c r="M61" s="339">
        <v>95800</v>
      </c>
      <c r="N61" s="339">
        <v>0</v>
      </c>
      <c r="O61" s="339">
        <v>0</v>
      </c>
      <c r="P61" s="339">
        <v>120000</v>
      </c>
      <c r="Q61" s="339">
        <v>12269251</v>
      </c>
    </row>
    <row r="62" spans="2:17" ht="50.45" customHeight="1">
      <c r="B62" s="335" t="s">
        <v>204</v>
      </c>
      <c r="C62" s="332"/>
      <c r="D62" s="333"/>
      <c r="E62" s="336" t="s">
        <v>71</v>
      </c>
      <c r="F62" s="339">
        <v>12053451</v>
      </c>
      <c r="G62" s="339">
        <v>12053451</v>
      </c>
      <c r="H62" s="339">
        <v>9098235</v>
      </c>
      <c r="I62" s="339">
        <v>515177</v>
      </c>
      <c r="J62" s="339">
        <v>0</v>
      </c>
      <c r="K62" s="339">
        <v>215800</v>
      </c>
      <c r="L62" s="339">
        <v>120000</v>
      </c>
      <c r="M62" s="339">
        <v>95800</v>
      </c>
      <c r="N62" s="339">
        <v>0</v>
      </c>
      <c r="O62" s="339">
        <v>0</v>
      </c>
      <c r="P62" s="339">
        <v>120000</v>
      </c>
      <c r="Q62" s="339">
        <v>12269251</v>
      </c>
    </row>
    <row r="63" spans="2:17" ht="87.6" customHeight="1">
      <c r="B63" s="337" t="s">
        <v>205</v>
      </c>
      <c r="C63" s="337" t="s">
        <v>143</v>
      </c>
      <c r="D63" s="338" t="s">
        <v>2</v>
      </c>
      <c r="E63" s="338" t="s">
        <v>194</v>
      </c>
      <c r="F63" s="340">
        <v>550000</v>
      </c>
      <c r="G63" s="340">
        <v>550000</v>
      </c>
      <c r="H63" s="340">
        <v>444298</v>
      </c>
      <c r="I63" s="340">
        <v>3758</v>
      </c>
      <c r="J63" s="340">
        <v>0</v>
      </c>
      <c r="K63" s="340">
        <v>0</v>
      </c>
      <c r="L63" s="340">
        <v>0</v>
      </c>
      <c r="M63" s="340">
        <v>0</v>
      </c>
      <c r="N63" s="340">
        <v>0</v>
      </c>
      <c r="O63" s="340">
        <v>0</v>
      </c>
      <c r="P63" s="340">
        <v>0</v>
      </c>
      <c r="Q63" s="340">
        <v>550000</v>
      </c>
    </row>
    <row r="64" spans="2:17" ht="39" customHeight="1">
      <c r="B64" s="337" t="s">
        <v>102</v>
      </c>
      <c r="C64" s="337" t="s">
        <v>206</v>
      </c>
      <c r="D64" s="338" t="s">
        <v>16</v>
      </c>
      <c r="E64" s="338" t="s">
        <v>382</v>
      </c>
      <c r="F64" s="340">
        <v>2801263</v>
      </c>
      <c r="G64" s="340">
        <v>2801263</v>
      </c>
      <c r="H64" s="340">
        <v>2275945</v>
      </c>
      <c r="I64" s="340">
        <v>18138</v>
      </c>
      <c r="J64" s="340">
        <v>0</v>
      </c>
      <c r="K64" s="340">
        <v>33000</v>
      </c>
      <c r="L64" s="340">
        <v>0</v>
      </c>
      <c r="M64" s="340">
        <v>33000</v>
      </c>
      <c r="N64" s="340">
        <v>0</v>
      </c>
      <c r="O64" s="340">
        <v>0</v>
      </c>
      <c r="P64" s="340">
        <v>0</v>
      </c>
      <c r="Q64" s="340">
        <v>2834263</v>
      </c>
    </row>
    <row r="65" spans="2:17" ht="49.15" customHeight="1">
      <c r="B65" s="337" t="s">
        <v>207</v>
      </c>
      <c r="C65" s="337" t="s">
        <v>208</v>
      </c>
      <c r="D65" s="338" t="s">
        <v>22</v>
      </c>
      <c r="E65" s="338" t="s">
        <v>91</v>
      </c>
      <c r="F65" s="340">
        <v>2465712</v>
      </c>
      <c r="G65" s="340">
        <v>2465712</v>
      </c>
      <c r="H65" s="340">
        <v>1919700</v>
      </c>
      <c r="I65" s="340">
        <v>46489</v>
      </c>
      <c r="J65" s="340">
        <v>0</v>
      </c>
      <c r="K65" s="340">
        <v>1800</v>
      </c>
      <c r="L65" s="340">
        <v>0</v>
      </c>
      <c r="M65" s="340">
        <v>1800</v>
      </c>
      <c r="N65" s="340">
        <v>0</v>
      </c>
      <c r="O65" s="340">
        <v>0</v>
      </c>
      <c r="P65" s="340">
        <v>0</v>
      </c>
      <c r="Q65" s="340">
        <v>2467512</v>
      </c>
    </row>
    <row r="66" spans="2:17" ht="67.900000000000006" customHeight="1">
      <c r="B66" s="337" t="s">
        <v>209</v>
      </c>
      <c r="C66" s="337" t="s">
        <v>92</v>
      </c>
      <c r="D66" s="338" t="s">
        <v>22</v>
      </c>
      <c r="E66" s="338" t="s">
        <v>93</v>
      </c>
      <c r="F66" s="340">
        <v>285000</v>
      </c>
      <c r="G66" s="340">
        <v>285000</v>
      </c>
      <c r="H66" s="340">
        <v>184728</v>
      </c>
      <c r="I66" s="340">
        <v>51373</v>
      </c>
      <c r="J66" s="340">
        <v>0</v>
      </c>
      <c r="K66" s="340">
        <v>4000</v>
      </c>
      <c r="L66" s="340">
        <v>0</v>
      </c>
      <c r="M66" s="340">
        <v>4000</v>
      </c>
      <c r="N66" s="340">
        <v>0</v>
      </c>
      <c r="O66" s="340">
        <v>0</v>
      </c>
      <c r="P66" s="340">
        <v>0</v>
      </c>
      <c r="Q66" s="340">
        <v>289000</v>
      </c>
    </row>
    <row r="67" spans="2:17" ht="84" customHeight="1">
      <c r="B67" s="337" t="s">
        <v>101</v>
      </c>
      <c r="C67" s="337" t="s">
        <v>210</v>
      </c>
      <c r="D67" s="338" t="s">
        <v>23</v>
      </c>
      <c r="E67" s="338" t="s">
        <v>94</v>
      </c>
      <c r="F67" s="340">
        <v>5317916</v>
      </c>
      <c r="G67" s="340">
        <v>5317916</v>
      </c>
      <c r="H67" s="340">
        <v>3773583</v>
      </c>
      <c r="I67" s="340">
        <v>388232</v>
      </c>
      <c r="J67" s="340">
        <v>0</v>
      </c>
      <c r="K67" s="340">
        <v>177000</v>
      </c>
      <c r="L67" s="340">
        <v>120000</v>
      </c>
      <c r="M67" s="340">
        <v>57000</v>
      </c>
      <c r="N67" s="340">
        <v>0</v>
      </c>
      <c r="O67" s="340">
        <v>0</v>
      </c>
      <c r="P67" s="340">
        <v>120000</v>
      </c>
      <c r="Q67" s="340">
        <v>5494916</v>
      </c>
    </row>
    <row r="68" spans="2:17" ht="63" customHeight="1">
      <c r="B68" s="337" t="s">
        <v>103</v>
      </c>
      <c r="C68" s="337" t="s">
        <v>211</v>
      </c>
      <c r="D68" s="338" t="s">
        <v>24</v>
      </c>
      <c r="E68" s="338" t="s">
        <v>212</v>
      </c>
      <c r="F68" s="340">
        <v>627560</v>
      </c>
      <c r="G68" s="340">
        <v>627560</v>
      </c>
      <c r="H68" s="340">
        <v>499981</v>
      </c>
      <c r="I68" s="340">
        <v>7187</v>
      </c>
      <c r="J68" s="340">
        <v>0</v>
      </c>
      <c r="K68" s="340">
        <v>0</v>
      </c>
      <c r="L68" s="340">
        <v>0</v>
      </c>
      <c r="M68" s="340">
        <v>0</v>
      </c>
      <c r="N68" s="340">
        <v>0</v>
      </c>
      <c r="O68" s="340">
        <v>0</v>
      </c>
      <c r="P68" s="340">
        <v>0</v>
      </c>
      <c r="Q68" s="340">
        <v>627560</v>
      </c>
    </row>
    <row r="69" spans="2:17" ht="39.6" customHeight="1">
      <c r="B69" s="337" t="s">
        <v>104</v>
      </c>
      <c r="C69" s="337" t="s">
        <v>152</v>
      </c>
      <c r="D69" s="338" t="s">
        <v>24</v>
      </c>
      <c r="E69" s="338" t="s">
        <v>88</v>
      </c>
      <c r="F69" s="340">
        <v>6000</v>
      </c>
      <c r="G69" s="340">
        <v>6000</v>
      </c>
      <c r="H69" s="340">
        <v>0</v>
      </c>
      <c r="I69" s="340">
        <v>0</v>
      </c>
      <c r="J69" s="340">
        <v>0</v>
      </c>
      <c r="K69" s="340">
        <v>0</v>
      </c>
      <c r="L69" s="340">
        <v>0</v>
      </c>
      <c r="M69" s="340">
        <v>0</v>
      </c>
      <c r="N69" s="340">
        <v>0</v>
      </c>
      <c r="O69" s="340">
        <v>0</v>
      </c>
      <c r="P69" s="340">
        <v>0</v>
      </c>
      <c r="Q69" s="340">
        <v>6000</v>
      </c>
    </row>
    <row r="70" spans="2:17" ht="39.6" customHeight="1">
      <c r="B70" s="332" t="s">
        <v>446</v>
      </c>
      <c r="C70" s="335" t="s">
        <v>446</v>
      </c>
      <c r="D70" s="333" t="s">
        <v>446</v>
      </c>
      <c r="E70" s="336" t="s">
        <v>447</v>
      </c>
      <c r="F70" s="339">
        <v>247593607</v>
      </c>
      <c r="G70" s="339">
        <v>247251746</v>
      </c>
      <c r="H70" s="339">
        <v>168358997</v>
      </c>
      <c r="I70" s="339">
        <v>8114358</v>
      </c>
      <c r="J70" s="339">
        <v>300000</v>
      </c>
      <c r="K70" s="339">
        <v>25674413</v>
      </c>
      <c r="L70" s="339">
        <v>23353713</v>
      </c>
      <c r="M70" s="339">
        <v>2320700</v>
      </c>
      <c r="N70" s="339">
        <v>88100</v>
      </c>
      <c r="O70" s="339">
        <v>1100</v>
      </c>
      <c r="P70" s="339">
        <v>23353713</v>
      </c>
      <c r="Q70" s="339">
        <v>273268020</v>
      </c>
    </row>
    <row r="71" spans="2:17" ht="21" customHeight="1">
      <c r="B71" s="346"/>
      <c r="C71" s="347"/>
      <c r="D71" s="348"/>
      <c r="E71" s="349"/>
      <c r="F71" s="350"/>
      <c r="G71" s="350"/>
      <c r="H71" s="350"/>
      <c r="I71" s="350"/>
      <c r="J71" s="350"/>
      <c r="K71" s="350"/>
      <c r="L71" s="350"/>
      <c r="M71" s="350"/>
      <c r="N71" s="350"/>
      <c r="O71" s="350"/>
      <c r="P71" s="350"/>
      <c r="Q71" s="350"/>
    </row>
    <row r="72" spans="2:17">
      <c r="E72" s="73" t="s">
        <v>524</v>
      </c>
      <c r="M72" s="359" t="s">
        <v>525</v>
      </c>
      <c r="N72" s="359"/>
    </row>
  </sheetData>
  <mergeCells count="26">
    <mergeCell ref="Q8:Q11"/>
    <mergeCell ref="P9:P11"/>
    <mergeCell ref="N10:N11"/>
    <mergeCell ref="O10:O11"/>
    <mergeCell ref="M9:M11"/>
    <mergeCell ref="K9:K11"/>
    <mergeCell ref="N9:O9"/>
    <mergeCell ref="K8:P8"/>
    <mergeCell ref="L9:L11"/>
    <mergeCell ref="B6:C6"/>
    <mergeCell ref="B8:B11"/>
    <mergeCell ref="D8:D11"/>
    <mergeCell ref="F8:J8"/>
    <mergeCell ref="G9:G11"/>
    <mergeCell ref="F9:F11"/>
    <mergeCell ref="H9:I9"/>
    <mergeCell ref="M72:N72"/>
    <mergeCell ref="O2:Q2"/>
    <mergeCell ref="O3:Q3"/>
    <mergeCell ref="B4:Q4"/>
    <mergeCell ref="B5:C5"/>
    <mergeCell ref="C8:C11"/>
    <mergeCell ref="I10:I11"/>
    <mergeCell ref="E8:E11"/>
    <mergeCell ref="J9:J11"/>
    <mergeCell ref="H10:H11"/>
  </mergeCells>
  <phoneticPr fontId="3" type="noConversion"/>
  <printOptions horizontalCentered="1"/>
  <pageMargins left="0.19685039370078741" right="0.19685039370078741" top="0.19685039370078741" bottom="0.19685039370078741" header="0.51181102362204722" footer="0.31496062992125984"/>
  <pageSetup paperSize="9" scale="40" fitToHeight="0" orientation="landscape" horizontalDpi="300" verticalDpi="300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45"/>
  </sheetPr>
  <dimension ref="A1:BA66"/>
  <sheetViews>
    <sheetView showGridLines="0" showZeros="0" view="pageBreakPreview" topLeftCell="D16" zoomScale="82" zoomScaleNormal="100" zoomScaleSheetLayoutView="82" workbookViewId="0">
      <selection activeCell="D4" sqref="D4:Q4"/>
    </sheetView>
  </sheetViews>
  <sheetFormatPr defaultColWidth="9.1640625" defaultRowHeight="12.75"/>
  <cols>
    <col min="1" max="1" width="0.33203125" style="266" hidden="1" customWidth="1"/>
    <col min="2" max="2" width="4.33203125" style="266" hidden="1" customWidth="1"/>
    <col min="3" max="3" width="1.1640625" style="266" hidden="1" customWidth="1"/>
    <col min="4" max="4" width="14.6640625" style="266" customWidth="1"/>
    <col min="5" max="5" width="30.5" style="266" customWidth="1"/>
    <col min="6" max="7" width="26" style="266" customWidth="1"/>
    <col min="8" max="8" width="27.33203125" style="266" bestFit="1" customWidth="1"/>
    <col min="9" max="12" width="27.33203125" style="266" customWidth="1"/>
    <col min="13" max="13" width="21.5" style="266" bestFit="1" customWidth="1"/>
    <col min="14" max="14" width="21.5" style="266" customWidth="1"/>
    <col min="15" max="15" width="18.83203125" style="266" customWidth="1"/>
    <col min="16" max="17" width="20.5" style="266" customWidth="1"/>
    <col min="18" max="21" width="22" style="266" customWidth="1"/>
    <col min="22" max="22" width="23.1640625" style="266" customWidth="1"/>
    <col min="23" max="23" width="25.5" style="266" customWidth="1"/>
    <col min="24" max="24" width="22" style="266" hidden="1" customWidth="1"/>
    <col min="25" max="27" width="22" style="266" customWidth="1"/>
    <col min="28" max="28" width="15.33203125" style="266" customWidth="1"/>
    <col min="29" max="29" width="34" style="266" customWidth="1"/>
    <col min="30" max="30" width="22" style="266" customWidth="1"/>
    <col min="31" max="31" width="15.6640625" style="266" customWidth="1"/>
    <col min="32" max="40" width="34.83203125" style="266" customWidth="1"/>
    <col min="41" max="41" width="13.5" style="266" customWidth="1"/>
    <col min="42" max="42" width="18.33203125" style="266" customWidth="1"/>
    <col min="43" max="43" width="21.33203125" style="266" customWidth="1"/>
    <col min="44" max="44" width="24.5" style="266" customWidth="1"/>
    <col min="45" max="45" width="21.33203125" style="266" customWidth="1"/>
    <col min="46" max="46" width="19.1640625" style="266" customWidth="1"/>
    <col min="47" max="47" width="19.33203125" style="266" customWidth="1"/>
    <col min="48" max="48" width="21.6640625" style="266" customWidth="1"/>
    <col min="49" max="49" width="19.33203125" style="266" customWidth="1"/>
    <col min="50" max="50" width="26.1640625" style="266" customWidth="1"/>
    <col min="51" max="51" width="37.33203125" style="266" customWidth="1"/>
    <col min="52" max="52" width="17.1640625" style="266" customWidth="1"/>
    <col min="53" max="53" width="20.1640625" style="266" customWidth="1"/>
    <col min="54" max="16384" width="9.1640625" style="266"/>
  </cols>
  <sheetData>
    <row r="1" spans="1:41" ht="18.75">
      <c r="L1" s="267" t="s">
        <v>180</v>
      </c>
    </row>
    <row r="2" spans="1:41" ht="34.9" customHeight="1">
      <c r="K2" s="421" t="s">
        <v>537</v>
      </c>
      <c r="L2" s="422"/>
      <c r="M2" s="422"/>
      <c r="AE2" s="363"/>
      <c r="AF2" s="363"/>
      <c r="AG2" s="310"/>
      <c r="AH2" s="310"/>
      <c r="AI2" s="310"/>
      <c r="AJ2" s="310"/>
      <c r="AK2" s="310"/>
      <c r="AL2" s="310"/>
      <c r="AM2" s="310"/>
      <c r="AN2" s="310"/>
    </row>
    <row r="3" spans="1:41" ht="34.9" customHeight="1">
      <c r="E3" s="268"/>
      <c r="F3" s="268"/>
      <c r="G3" s="268"/>
      <c r="H3" s="268"/>
      <c r="I3" s="268"/>
      <c r="J3" s="268"/>
      <c r="K3" s="422"/>
      <c r="L3" s="422"/>
      <c r="M3" s="422"/>
      <c r="O3" s="268"/>
      <c r="P3" s="268"/>
      <c r="Q3" s="268"/>
      <c r="AE3" s="363"/>
      <c r="AF3" s="363"/>
      <c r="AG3" s="310"/>
      <c r="AH3" s="310"/>
      <c r="AI3" s="310"/>
      <c r="AJ3" s="310"/>
      <c r="AK3" s="310"/>
      <c r="AL3" s="310"/>
      <c r="AM3" s="310"/>
      <c r="AN3" s="310"/>
    </row>
    <row r="4" spans="1:41" ht="43.5" customHeight="1">
      <c r="A4" s="269"/>
      <c r="B4" s="269"/>
      <c r="C4" s="269"/>
      <c r="D4" s="428" t="s">
        <v>228</v>
      </c>
      <c r="E4" s="428"/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</row>
    <row r="5" spans="1:41" ht="15.75" customHeight="1">
      <c r="A5" s="269"/>
      <c r="B5" s="269"/>
      <c r="C5" s="269"/>
      <c r="D5" s="430" t="str">
        <f>Дод1!A7</f>
        <v>06513000000</v>
      </c>
      <c r="E5" s="431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</row>
    <row r="6" spans="1:41" ht="29.25" customHeight="1">
      <c r="A6" s="269"/>
      <c r="B6" s="269"/>
      <c r="C6" s="269"/>
      <c r="D6" s="429" t="s">
        <v>224</v>
      </c>
      <c r="E6" s="429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</row>
    <row r="7" spans="1:41" s="88" customFormat="1" ht="32.25" customHeight="1">
      <c r="A7" s="272" t="s">
        <v>7</v>
      </c>
      <c r="B7" s="273" t="s">
        <v>304</v>
      </c>
      <c r="C7" s="274">
        <v>0</v>
      </c>
      <c r="D7" s="414" t="s">
        <v>3</v>
      </c>
      <c r="E7" s="414" t="s">
        <v>4</v>
      </c>
      <c r="F7" s="413" t="s">
        <v>189</v>
      </c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  <c r="U7" s="413"/>
      <c r="V7" s="413"/>
      <c r="W7" s="413"/>
      <c r="X7" s="413"/>
      <c r="Y7" s="413"/>
      <c r="Z7" s="413"/>
      <c r="AA7" s="413"/>
      <c r="AB7" s="413"/>
      <c r="AC7" s="413"/>
      <c r="AD7" s="413"/>
      <c r="AE7" s="413"/>
      <c r="AF7" s="413" t="s">
        <v>188</v>
      </c>
      <c r="AG7" s="413"/>
      <c r="AH7" s="426"/>
      <c r="AI7" s="426"/>
      <c r="AJ7" s="426"/>
      <c r="AK7" s="426"/>
      <c r="AL7" s="426"/>
      <c r="AM7" s="426"/>
      <c r="AN7" s="426"/>
      <c r="AO7" s="426"/>
    </row>
    <row r="8" spans="1:41" s="88" customFormat="1" ht="15.75">
      <c r="A8" s="272" t="s">
        <v>6</v>
      </c>
      <c r="B8" s="273" t="s">
        <v>304</v>
      </c>
      <c r="C8" s="274">
        <v>0</v>
      </c>
      <c r="D8" s="414"/>
      <c r="E8" s="414"/>
      <c r="F8" s="413" t="s">
        <v>229</v>
      </c>
      <c r="G8" s="45"/>
      <c r="H8" s="427" t="s">
        <v>187</v>
      </c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7"/>
      <c r="V8" s="427"/>
      <c r="W8" s="427"/>
      <c r="X8" s="427"/>
      <c r="Y8" s="427"/>
      <c r="Z8" s="427"/>
      <c r="AA8" s="427"/>
      <c r="AB8" s="412"/>
      <c r="AC8" s="412"/>
      <c r="AD8" s="412"/>
      <c r="AE8" s="427" t="s">
        <v>295</v>
      </c>
      <c r="AF8" s="427" t="s">
        <v>187</v>
      </c>
      <c r="AG8" s="427"/>
      <c r="AH8" s="412"/>
      <c r="AI8" s="412"/>
      <c r="AJ8" s="412"/>
      <c r="AK8" s="412"/>
      <c r="AL8" s="412"/>
      <c r="AM8" s="412"/>
      <c r="AN8" s="412"/>
      <c r="AO8" s="434" t="s">
        <v>295</v>
      </c>
    </row>
    <row r="9" spans="1:41" s="88" customFormat="1" ht="15.75" customHeight="1">
      <c r="A9" s="272" t="s">
        <v>8</v>
      </c>
      <c r="B9" s="273" t="s">
        <v>304</v>
      </c>
      <c r="C9" s="274">
        <v>0</v>
      </c>
      <c r="D9" s="414"/>
      <c r="E9" s="414"/>
      <c r="F9" s="413"/>
      <c r="G9" s="45"/>
      <c r="H9" s="415" t="s">
        <v>230</v>
      </c>
      <c r="I9" s="416"/>
      <c r="J9" s="416"/>
      <c r="K9" s="416"/>
      <c r="L9" s="416"/>
      <c r="M9" s="416"/>
      <c r="N9" s="416"/>
      <c r="O9" s="416"/>
      <c r="P9" s="416"/>
      <c r="Q9" s="417"/>
      <c r="R9" s="417"/>
      <c r="S9" s="417"/>
      <c r="T9" s="417"/>
      <c r="U9" s="417"/>
      <c r="V9" s="417"/>
      <c r="W9" s="417"/>
      <c r="X9" s="417"/>
      <c r="Y9" s="417"/>
      <c r="Z9" s="418"/>
      <c r="AA9" s="432" t="s">
        <v>186</v>
      </c>
      <c r="AB9" s="417"/>
      <c r="AC9" s="417"/>
      <c r="AD9" s="418"/>
      <c r="AE9" s="427"/>
      <c r="AF9" s="425" t="s">
        <v>230</v>
      </c>
      <c r="AG9" s="426"/>
      <c r="AH9" s="415" t="s">
        <v>186</v>
      </c>
      <c r="AI9" s="417"/>
      <c r="AJ9" s="417"/>
      <c r="AK9" s="417"/>
      <c r="AL9" s="417"/>
      <c r="AM9" s="417"/>
      <c r="AN9" s="418"/>
      <c r="AO9" s="434"/>
    </row>
    <row r="10" spans="1:41" s="88" customFormat="1" ht="15.75" customHeight="1">
      <c r="A10" s="272"/>
      <c r="B10" s="273"/>
      <c r="C10" s="274"/>
      <c r="D10" s="414"/>
      <c r="E10" s="414"/>
      <c r="F10" s="413" t="s">
        <v>185</v>
      </c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2"/>
      <c r="AC10" s="412"/>
      <c r="AD10" s="412"/>
      <c r="AE10" s="427"/>
      <c r="AF10" s="425" t="s">
        <v>185</v>
      </c>
      <c r="AG10" s="426"/>
      <c r="AH10" s="426"/>
      <c r="AI10" s="426"/>
      <c r="AJ10" s="426"/>
      <c r="AK10" s="426"/>
      <c r="AL10" s="426"/>
      <c r="AM10" s="426"/>
      <c r="AN10" s="426"/>
      <c r="AO10" s="434"/>
    </row>
    <row r="11" spans="1:41" s="88" customFormat="1" ht="42" customHeight="1">
      <c r="A11" s="272"/>
      <c r="B11" s="273"/>
      <c r="C11" s="274"/>
      <c r="D11" s="414"/>
      <c r="E11" s="414"/>
      <c r="F11" s="411" t="s">
        <v>215</v>
      </c>
      <c r="G11" s="302" t="s">
        <v>396</v>
      </c>
      <c r="H11" s="413" t="s">
        <v>216</v>
      </c>
      <c r="I11" s="413" t="s">
        <v>364</v>
      </c>
      <c r="J11" s="412"/>
      <c r="K11" s="412"/>
      <c r="L11" s="412"/>
      <c r="M11" s="413" t="s">
        <v>513</v>
      </c>
      <c r="N11" s="45" t="s">
        <v>364</v>
      </c>
      <c r="O11" s="413" t="s">
        <v>86</v>
      </c>
      <c r="P11" s="413" t="s">
        <v>516</v>
      </c>
      <c r="Q11" s="45" t="s">
        <v>368</v>
      </c>
      <c r="R11" s="424" t="s">
        <v>474</v>
      </c>
      <c r="S11" s="411" t="s">
        <v>364</v>
      </c>
      <c r="T11" s="436"/>
      <c r="U11" s="436"/>
      <c r="V11" s="419" t="s">
        <v>526</v>
      </c>
      <c r="W11" s="419" t="s">
        <v>364</v>
      </c>
      <c r="X11" s="436"/>
      <c r="Y11" s="384" t="s">
        <v>518</v>
      </c>
      <c r="Z11" s="341" t="s">
        <v>364</v>
      </c>
      <c r="AA11" s="433" t="s">
        <v>370</v>
      </c>
      <c r="AB11" s="411" t="s">
        <v>371</v>
      </c>
      <c r="AC11" s="412"/>
      <c r="AD11" s="412"/>
      <c r="AE11" s="427"/>
      <c r="AF11" s="413" t="s">
        <v>86</v>
      </c>
      <c r="AG11" s="413" t="s">
        <v>445</v>
      </c>
      <c r="AH11" s="435" t="s">
        <v>424</v>
      </c>
      <c r="AI11" s="413" t="s">
        <v>364</v>
      </c>
      <c r="AJ11" s="412"/>
      <c r="AK11" s="412"/>
      <c r="AL11" s="412"/>
      <c r="AM11" s="412"/>
      <c r="AN11" s="327"/>
      <c r="AO11" s="434"/>
    </row>
    <row r="12" spans="1:41" s="88" customFormat="1" ht="73.900000000000006" customHeight="1">
      <c r="A12" s="272"/>
      <c r="B12" s="273"/>
      <c r="C12" s="274"/>
      <c r="D12" s="414"/>
      <c r="E12" s="414"/>
      <c r="F12" s="412"/>
      <c r="G12" s="423" t="s">
        <v>397</v>
      </c>
      <c r="H12" s="412"/>
      <c r="I12" s="413" t="s">
        <v>365</v>
      </c>
      <c r="J12" s="412"/>
      <c r="K12" s="413" t="s">
        <v>366</v>
      </c>
      <c r="L12" s="412"/>
      <c r="M12" s="412"/>
      <c r="N12" s="413" t="s">
        <v>367</v>
      </c>
      <c r="O12" s="412"/>
      <c r="P12" s="412"/>
      <c r="Q12" s="413" t="s">
        <v>369</v>
      </c>
      <c r="R12" s="383"/>
      <c r="S12" s="412" t="s">
        <v>475</v>
      </c>
      <c r="T12" s="412"/>
      <c r="U12" s="412"/>
      <c r="V12" s="436"/>
      <c r="W12" s="419" t="s">
        <v>528</v>
      </c>
      <c r="X12" s="436"/>
      <c r="Y12" s="383"/>
      <c r="Z12" s="419" t="s">
        <v>521</v>
      </c>
      <c r="AA12" s="383"/>
      <c r="AB12" s="411" t="s">
        <v>372</v>
      </c>
      <c r="AC12" s="411" t="s">
        <v>374</v>
      </c>
      <c r="AD12" s="412"/>
      <c r="AE12" s="427"/>
      <c r="AF12" s="412"/>
      <c r="AG12" s="412"/>
      <c r="AH12" s="383"/>
      <c r="AI12" s="413" t="s">
        <v>425</v>
      </c>
      <c r="AJ12" s="413" t="s">
        <v>429</v>
      </c>
      <c r="AK12" s="413" t="s">
        <v>426</v>
      </c>
      <c r="AL12" s="413" t="s">
        <v>427</v>
      </c>
      <c r="AM12" s="413" t="s">
        <v>428</v>
      </c>
      <c r="AN12" s="413" t="s">
        <v>445</v>
      </c>
      <c r="AO12" s="434"/>
    </row>
    <row r="13" spans="1:41" s="88" customFormat="1" ht="132" customHeight="1">
      <c r="A13" s="272"/>
      <c r="B13" s="273"/>
      <c r="C13" s="274"/>
      <c r="D13" s="414"/>
      <c r="E13" s="414"/>
      <c r="F13" s="412"/>
      <c r="G13" s="423"/>
      <c r="H13" s="412"/>
      <c r="I13" s="45" t="s">
        <v>309</v>
      </c>
      <c r="J13" s="45" t="s">
        <v>311</v>
      </c>
      <c r="K13" s="45" t="s">
        <v>309</v>
      </c>
      <c r="L13" s="45" t="s">
        <v>311</v>
      </c>
      <c r="M13" s="412"/>
      <c r="N13" s="412"/>
      <c r="O13" s="412"/>
      <c r="P13" s="412"/>
      <c r="Q13" s="412"/>
      <c r="R13" s="380"/>
      <c r="S13" s="327" t="s">
        <v>476</v>
      </c>
      <c r="T13" s="327" t="s">
        <v>477</v>
      </c>
      <c r="U13" s="327" t="s">
        <v>478</v>
      </c>
      <c r="V13" s="436"/>
      <c r="W13" s="436"/>
      <c r="X13" s="436"/>
      <c r="Y13" s="380"/>
      <c r="Z13" s="412"/>
      <c r="AA13" s="380"/>
      <c r="AB13" s="412"/>
      <c r="AC13" s="302" t="s">
        <v>373</v>
      </c>
      <c r="AD13" s="302" t="s">
        <v>375</v>
      </c>
      <c r="AE13" s="427"/>
      <c r="AF13" s="412"/>
      <c r="AG13" s="412"/>
      <c r="AH13" s="380"/>
      <c r="AI13" s="413"/>
      <c r="AJ13" s="413"/>
      <c r="AK13" s="412"/>
      <c r="AL13" s="412"/>
      <c r="AM13" s="412"/>
      <c r="AN13" s="412"/>
      <c r="AO13" s="434"/>
    </row>
    <row r="14" spans="1:41" s="88" customFormat="1" ht="29.45" customHeight="1">
      <c r="A14" s="272"/>
      <c r="B14" s="273"/>
      <c r="C14" s="274"/>
      <c r="D14" s="414"/>
      <c r="E14" s="414"/>
      <c r="F14" s="411" t="s">
        <v>231</v>
      </c>
      <c r="G14" s="411"/>
      <c r="H14" s="411"/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2"/>
      <c r="AC14" s="412"/>
      <c r="AD14" s="412"/>
      <c r="AE14" s="427"/>
      <c r="AF14" s="411" t="s">
        <v>232</v>
      </c>
      <c r="AG14" s="412"/>
      <c r="AH14" s="412"/>
      <c r="AI14" s="412"/>
      <c r="AJ14" s="412"/>
      <c r="AK14" s="412"/>
      <c r="AL14" s="412"/>
      <c r="AM14" s="412"/>
      <c r="AN14" s="412"/>
      <c r="AO14" s="434"/>
    </row>
    <row r="15" spans="1:41" s="88" customFormat="1" ht="25.5" customHeight="1">
      <c r="A15" s="272"/>
      <c r="B15" s="273"/>
      <c r="C15" s="274"/>
      <c r="D15" s="412"/>
      <c r="E15" s="412"/>
      <c r="F15" s="45">
        <v>41040200</v>
      </c>
      <c r="G15" s="45"/>
      <c r="H15" s="45">
        <v>41051200</v>
      </c>
      <c r="I15" s="45"/>
      <c r="J15" s="45"/>
      <c r="K15" s="45"/>
      <c r="L15" s="45"/>
      <c r="M15" s="45">
        <v>41051000</v>
      </c>
      <c r="N15" s="45"/>
      <c r="O15" s="45">
        <v>41053900</v>
      </c>
      <c r="P15" s="45">
        <v>41051500</v>
      </c>
      <c r="Q15" s="45"/>
      <c r="R15" s="45">
        <v>41051400</v>
      </c>
      <c r="S15" s="45"/>
      <c r="T15" s="45"/>
      <c r="U15" s="45"/>
      <c r="V15" s="45">
        <v>41051100</v>
      </c>
      <c r="W15" s="405"/>
      <c r="X15" s="361"/>
      <c r="Y15" s="45">
        <v>41055000</v>
      </c>
      <c r="Z15" s="45"/>
      <c r="AA15" s="45">
        <v>41053900</v>
      </c>
      <c r="AB15" s="45"/>
      <c r="AC15" s="45"/>
      <c r="AD15" s="45"/>
      <c r="AE15" s="427"/>
      <c r="AF15" s="275" t="s">
        <v>127</v>
      </c>
      <c r="AG15" s="275" t="s">
        <v>443</v>
      </c>
      <c r="AH15" s="275" t="s">
        <v>423</v>
      </c>
      <c r="AI15" s="275"/>
      <c r="AJ15" s="275"/>
      <c r="AK15" s="275"/>
      <c r="AL15" s="275"/>
      <c r="AM15" s="275"/>
      <c r="AN15" s="275" t="s">
        <v>443</v>
      </c>
      <c r="AO15" s="434"/>
    </row>
    <row r="16" spans="1:41" s="279" customFormat="1" ht="14.25">
      <c r="A16" s="276"/>
      <c r="B16" s="277"/>
      <c r="C16" s="278"/>
      <c r="D16" s="320">
        <v>1</v>
      </c>
      <c r="E16" s="320">
        <v>2</v>
      </c>
      <c r="F16" s="320">
        <v>3</v>
      </c>
      <c r="G16" s="320">
        <v>4</v>
      </c>
      <c r="H16" s="320">
        <v>5</v>
      </c>
      <c r="I16" s="320">
        <v>6</v>
      </c>
      <c r="J16" s="320">
        <v>7</v>
      </c>
      <c r="K16" s="320">
        <v>8</v>
      </c>
      <c r="L16" s="320">
        <v>9</v>
      </c>
      <c r="M16" s="320">
        <v>10</v>
      </c>
      <c r="N16" s="320">
        <v>11</v>
      </c>
      <c r="O16" s="320">
        <v>12</v>
      </c>
      <c r="P16" s="320">
        <v>13</v>
      </c>
      <c r="Q16" s="320">
        <v>14</v>
      </c>
      <c r="R16" s="320">
        <v>15</v>
      </c>
      <c r="S16" s="320">
        <v>16</v>
      </c>
      <c r="T16" s="320">
        <v>17</v>
      </c>
      <c r="U16" s="320">
        <v>18</v>
      </c>
      <c r="V16" s="320">
        <v>19</v>
      </c>
      <c r="W16" s="406">
        <v>20</v>
      </c>
      <c r="X16" s="361"/>
      <c r="Y16" s="320">
        <v>21</v>
      </c>
      <c r="Z16" s="320">
        <v>22</v>
      </c>
      <c r="AA16" s="320">
        <v>23</v>
      </c>
      <c r="AB16" s="320">
        <v>24</v>
      </c>
      <c r="AC16" s="320">
        <v>25</v>
      </c>
      <c r="AD16" s="320">
        <v>26</v>
      </c>
      <c r="AE16" s="320">
        <v>27</v>
      </c>
      <c r="AF16" s="320">
        <v>28</v>
      </c>
      <c r="AG16" s="320">
        <v>29</v>
      </c>
      <c r="AH16" s="320">
        <v>30</v>
      </c>
      <c r="AI16" s="320">
        <v>31</v>
      </c>
      <c r="AJ16" s="320">
        <v>32</v>
      </c>
      <c r="AK16" s="320">
        <v>33</v>
      </c>
      <c r="AL16" s="320"/>
      <c r="AM16" s="320"/>
      <c r="AN16" s="320"/>
      <c r="AO16" s="320"/>
    </row>
    <row r="17" spans="1:53" ht="54.6" customHeight="1">
      <c r="A17" s="280" t="s">
        <v>5</v>
      </c>
      <c r="B17" s="277" t="s">
        <v>304</v>
      </c>
      <c r="C17" s="278">
        <v>0</v>
      </c>
      <c r="D17" s="46" t="s">
        <v>328</v>
      </c>
      <c r="E17" s="208" t="s">
        <v>172</v>
      </c>
      <c r="F17" s="199">
        <v>6333000</v>
      </c>
      <c r="G17" s="199">
        <v>2434300</v>
      </c>
      <c r="H17" s="199">
        <v>896643</v>
      </c>
      <c r="I17" s="199">
        <v>555000</v>
      </c>
      <c r="J17" s="199">
        <v>229400</v>
      </c>
      <c r="K17" s="199">
        <v>75043</v>
      </c>
      <c r="L17" s="199">
        <v>37200</v>
      </c>
      <c r="M17" s="199">
        <v>1236400</v>
      </c>
      <c r="N17" s="199">
        <v>1236400</v>
      </c>
      <c r="O17" s="199"/>
      <c r="P17" s="199">
        <v>134500</v>
      </c>
      <c r="Q17" s="199">
        <v>134500</v>
      </c>
      <c r="R17" s="330">
        <v>1653843</v>
      </c>
      <c r="S17" s="330">
        <v>375034</v>
      </c>
      <c r="T17" s="330">
        <v>529909</v>
      </c>
      <c r="U17" s="330">
        <v>748900</v>
      </c>
      <c r="V17" s="330">
        <v>900000</v>
      </c>
      <c r="W17" s="407">
        <v>900000</v>
      </c>
      <c r="X17" s="408"/>
      <c r="Y17" s="330">
        <v>425600</v>
      </c>
      <c r="Z17" s="330">
        <v>425600</v>
      </c>
      <c r="AA17" s="330">
        <v>4018000</v>
      </c>
      <c r="AB17" s="330">
        <v>3894000</v>
      </c>
      <c r="AC17" s="330">
        <v>124000</v>
      </c>
      <c r="AD17" s="330">
        <v>124000</v>
      </c>
      <c r="AE17" s="201">
        <f>F17+H17+M17+P17+O17+R17+AA17+Y17+V17</f>
        <v>15597986</v>
      </c>
      <c r="AF17" s="199"/>
      <c r="AG17" s="199"/>
      <c r="AH17" s="199">
        <f>AI17+AJ17+AK17+AL17+AM17</f>
        <v>1437003</v>
      </c>
      <c r="AI17" s="199">
        <v>186485</v>
      </c>
      <c r="AJ17" s="199">
        <v>1217518</v>
      </c>
      <c r="AK17" s="199">
        <v>11000</v>
      </c>
      <c r="AL17" s="199">
        <v>11000</v>
      </c>
      <c r="AM17" s="199">
        <v>11000</v>
      </c>
      <c r="AN17" s="199"/>
      <c r="AO17" s="281">
        <f>AF17+AH17+AG17+AN17</f>
        <v>1437003</v>
      </c>
    </row>
    <row r="18" spans="1:53" ht="59.45" customHeight="1">
      <c r="A18" s="280"/>
      <c r="B18" s="277"/>
      <c r="C18" s="278"/>
      <c r="D18" s="46" t="s">
        <v>330</v>
      </c>
      <c r="E18" s="208" t="s">
        <v>348</v>
      </c>
      <c r="F18" s="199">
        <v>212500</v>
      </c>
      <c r="G18" s="199">
        <v>212500</v>
      </c>
      <c r="H18" s="199"/>
      <c r="I18" s="199"/>
      <c r="J18" s="199"/>
      <c r="K18" s="199"/>
      <c r="L18" s="199"/>
      <c r="M18" s="199"/>
      <c r="N18" s="199"/>
      <c r="O18" s="199">
        <v>510363</v>
      </c>
      <c r="P18" s="199">
        <v>1037700</v>
      </c>
      <c r="Q18" s="199"/>
      <c r="R18" s="199"/>
      <c r="S18" s="199"/>
      <c r="T18" s="199"/>
      <c r="U18" s="199"/>
      <c r="V18" s="199"/>
      <c r="W18" s="403"/>
      <c r="X18" s="361"/>
      <c r="Y18" s="199"/>
      <c r="Z18" s="199"/>
      <c r="AA18" s="199">
        <v>140650</v>
      </c>
      <c r="AB18" s="199">
        <v>140650</v>
      </c>
      <c r="AC18" s="199"/>
      <c r="AD18" s="199"/>
      <c r="AE18" s="201">
        <f t="shared" ref="AE18:AE23" si="0">F18+H18+M18+P18+O18+R18+AA18+Y18+V18</f>
        <v>1901213</v>
      </c>
      <c r="AF18" s="199"/>
      <c r="AG18" s="199"/>
      <c r="AH18" s="199"/>
      <c r="AI18" s="199"/>
      <c r="AJ18" s="199"/>
      <c r="AK18" s="199"/>
      <c r="AL18" s="199"/>
      <c r="AM18" s="199"/>
      <c r="AN18" s="199"/>
      <c r="AO18" s="281">
        <f>AF18+AH18+AG18+AN18</f>
        <v>0</v>
      </c>
    </row>
    <row r="19" spans="1:53" ht="47.45" customHeight="1">
      <c r="A19" s="280"/>
      <c r="B19" s="277"/>
      <c r="C19" s="278"/>
      <c r="D19" s="46" t="s">
        <v>331</v>
      </c>
      <c r="E19" s="208" t="s">
        <v>174</v>
      </c>
      <c r="F19" s="199">
        <v>50000</v>
      </c>
      <c r="G19" s="199">
        <v>50000</v>
      </c>
      <c r="H19" s="199"/>
      <c r="I19" s="199"/>
      <c r="J19" s="199"/>
      <c r="K19" s="199"/>
      <c r="L19" s="199"/>
      <c r="M19" s="199"/>
      <c r="N19" s="199"/>
      <c r="O19" s="199">
        <v>137000</v>
      </c>
      <c r="P19" s="199">
        <v>282400</v>
      </c>
      <c r="Q19" s="199"/>
      <c r="R19" s="199"/>
      <c r="S19" s="199"/>
      <c r="T19" s="199"/>
      <c r="U19" s="199"/>
      <c r="V19" s="199"/>
      <c r="W19" s="403"/>
      <c r="X19" s="361"/>
      <c r="Y19" s="199"/>
      <c r="Z19" s="199"/>
      <c r="AA19" s="199">
        <v>515000</v>
      </c>
      <c r="AB19" s="199">
        <v>515000</v>
      </c>
      <c r="AC19" s="199"/>
      <c r="AD19" s="199"/>
      <c r="AE19" s="201">
        <f t="shared" si="0"/>
        <v>984400</v>
      </c>
      <c r="AF19" s="199">
        <v>855000</v>
      </c>
      <c r="AG19" s="199"/>
      <c r="AH19" s="199"/>
      <c r="AI19" s="199"/>
      <c r="AJ19" s="199"/>
      <c r="AK19" s="199"/>
      <c r="AL19" s="199"/>
      <c r="AM19" s="199"/>
      <c r="AN19" s="199"/>
      <c r="AO19" s="281">
        <f>AF19+AH19+AG19</f>
        <v>855000</v>
      </c>
    </row>
    <row r="20" spans="1:53" ht="56.45" customHeight="1">
      <c r="A20" s="280"/>
      <c r="B20" s="277"/>
      <c r="C20" s="278"/>
      <c r="D20" s="46" t="s">
        <v>349</v>
      </c>
      <c r="E20" s="208" t="s">
        <v>350</v>
      </c>
      <c r="F20" s="199"/>
      <c r="G20" s="199"/>
      <c r="H20" s="199"/>
      <c r="I20" s="199"/>
      <c r="J20" s="199"/>
      <c r="K20" s="199"/>
      <c r="L20" s="199"/>
      <c r="M20" s="199"/>
      <c r="N20" s="199"/>
      <c r="O20" s="199">
        <v>200000</v>
      </c>
      <c r="P20" s="199"/>
      <c r="Q20" s="199"/>
      <c r="R20" s="199"/>
      <c r="S20" s="199"/>
      <c r="T20" s="199"/>
      <c r="U20" s="199"/>
      <c r="V20" s="199"/>
      <c r="W20" s="403"/>
      <c r="X20" s="361"/>
      <c r="Y20" s="199"/>
      <c r="Z20" s="199"/>
      <c r="AA20" s="199"/>
      <c r="AB20" s="199"/>
      <c r="AC20" s="199"/>
      <c r="AD20" s="199"/>
      <c r="AE20" s="201">
        <f t="shared" si="0"/>
        <v>200000</v>
      </c>
      <c r="AF20" s="199"/>
      <c r="AG20" s="199"/>
      <c r="AH20" s="199"/>
      <c r="AI20" s="199"/>
      <c r="AJ20" s="199"/>
      <c r="AK20" s="199"/>
      <c r="AL20" s="199"/>
      <c r="AM20" s="199"/>
      <c r="AN20" s="199"/>
      <c r="AO20" s="281">
        <f>AF20+AH20+AG20</f>
        <v>0</v>
      </c>
    </row>
    <row r="21" spans="1:53" ht="62.45" customHeight="1">
      <c r="A21" s="280"/>
      <c r="B21" s="277"/>
      <c r="C21" s="278"/>
      <c r="D21" s="46" t="s">
        <v>363</v>
      </c>
      <c r="E21" s="208" t="s">
        <v>360</v>
      </c>
      <c r="F21" s="199"/>
      <c r="G21" s="199"/>
      <c r="H21" s="199"/>
      <c r="I21" s="199"/>
      <c r="J21" s="199"/>
      <c r="K21" s="199"/>
      <c r="L21" s="199"/>
      <c r="M21" s="199"/>
      <c r="N21" s="199"/>
      <c r="O21" s="199">
        <v>110840</v>
      </c>
      <c r="P21" s="199"/>
      <c r="Q21" s="199"/>
      <c r="R21" s="199"/>
      <c r="S21" s="199"/>
      <c r="T21" s="199"/>
      <c r="U21" s="199"/>
      <c r="V21" s="199"/>
      <c r="W21" s="403"/>
      <c r="X21" s="361"/>
      <c r="Y21" s="199"/>
      <c r="Z21" s="199"/>
      <c r="AA21" s="199"/>
      <c r="AB21" s="199"/>
      <c r="AC21" s="199"/>
      <c r="AD21" s="199"/>
      <c r="AE21" s="201">
        <f t="shared" si="0"/>
        <v>110840</v>
      </c>
      <c r="AF21" s="199"/>
      <c r="AG21" s="199"/>
      <c r="AH21" s="199"/>
      <c r="AI21" s="199"/>
      <c r="AJ21" s="199"/>
      <c r="AK21" s="199"/>
      <c r="AL21" s="199"/>
      <c r="AM21" s="199"/>
      <c r="AN21" s="199"/>
      <c r="AO21" s="281">
        <f>AF21+AH21+AG21</f>
        <v>0</v>
      </c>
    </row>
    <row r="22" spans="1:53" ht="28.15" customHeight="1">
      <c r="A22" s="280"/>
      <c r="B22" s="277"/>
      <c r="C22" s="278"/>
      <c r="D22" s="46"/>
      <c r="E22" s="208" t="s">
        <v>466</v>
      </c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403"/>
      <c r="X22" s="361"/>
      <c r="Y22" s="199"/>
      <c r="Z22" s="199"/>
      <c r="AA22" s="199"/>
      <c r="AB22" s="199"/>
      <c r="AC22" s="199"/>
      <c r="AD22" s="199"/>
      <c r="AE22" s="201">
        <f t="shared" si="0"/>
        <v>0</v>
      </c>
      <c r="AF22" s="199"/>
      <c r="AG22" s="199">
        <v>309188</v>
      </c>
      <c r="AH22" s="199"/>
      <c r="AI22" s="199"/>
      <c r="AJ22" s="199"/>
      <c r="AK22" s="199"/>
      <c r="AL22" s="199"/>
      <c r="AM22" s="199"/>
      <c r="AN22" s="199">
        <v>10000</v>
      </c>
      <c r="AO22" s="281">
        <f>AF22+AH22+AG22+AN22</f>
        <v>319188</v>
      </c>
    </row>
    <row r="23" spans="1:53" ht="31.9" customHeight="1">
      <c r="A23" s="282">
        <v>13</v>
      </c>
      <c r="B23" s="283" t="s">
        <v>304</v>
      </c>
      <c r="C23" s="278">
        <v>0</v>
      </c>
      <c r="D23" s="45"/>
      <c r="E23" s="45" t="s">
        <v>294</v>
      </c>
      <c r="F23" s="201">
        <f t="shared" ref="F23:AD23" si="1">SUM(F17:F21)</f>
        <v>6595500</v>
      </c>
      <c r="G23" s="201">
        <f t="shared" si="1"/>
        <v>2696800</v>
      </c>
      <c r="H23" s="201">
        <f t="shared" si="1"/>
        <v>896643</v>
      </c>
      <c r="I23" s="201">
        <f t="shared" si="1"/>
        <v>555000</v>
      </c>
      <c r="J23" s="201">
        <f t="shared" si="1"/>
        <v>229400</v>
      </c>
      <c r="K23" s="201">
        <f t="shared" si="1"/>
        <v>75043</v>
      </c>
      <c r="L23" s="201">
        <f t="shared" si="1"/>
        <v>37200</v>
      </c>
      <c r="M23" s="201">
        <f t="shared" si="1"/>
        <v>1236400</v>
      </c>
      <c r="N23" s="201">
        <f t="shared" si="1"/>
        <v>1236400</v>
      </c>
      <c r="O23" s="201">
        <f t="shared" si="1"/>
        <v>958203</v>
      </c>
      <c r="P23" s="201">
        <f t="shared" si="1"/>
        <v>1454600</v>
      </c>
      <c r="Q23" s="201">
        <f t="shared" si="1"/>
        <v>134500</v>
      </c>
      <c r="R23" s="201">
        <f t="shared" si="1"/>
        <v>1653843</v>
      </c>
      <c r="S23" s="201">
        <f t="shared" si="1"/>
        <v>375034</v>
      </c>
      <c r="T23" s="201">
        <f t="shared" si="1"/>
        <v>529909</v>
      </c>
      <c r="U23" s="201">
        <f t="shared" si="1"/>
        <v>748900</v>
      </c>
      <c r="V23" s="201">
        <v>900000</v>
      </c>
      <c r="W23" s="404">
        <v>900000</v>
      </c>
      <c r="X23" s="361"/>
      <c r="Y23" s="201">
        <f t="shared" si="1"/>
        <v>425600</v>
      </c>
      <c r="Z23" s="201">
        <f t="shared" si="1"/>
        <v>425600</v>
      </c>
      <c r="AA23" s="201">
        <f t="shared" si="1"/>
        <v>4673650</v>
      </c>
      <c r="AB23" s="201">
        <f t="shared" si="1"/>
        <v>4549650</v>
      </c>
      <c r="AC23" s="201">
        <f t="shared" si="1"/>
        <v>124000</v>
      </c>
      <c r="AD23" s="201">
        <f t="shared" si="1"/>
        <v>124000</v>
      </c>
      <c r="AE23" s="201">
        <f t="shared" si="0"/>
        <v>18794439</v>
      </c>
      <c r="AF23" s="201">
        <f>AF17+AF18+AF19+AF20+AF21</f>
        <v>855000</v>
      </c>
      <c r="AG23" s="201">
        <v>309188</v>
      </c>
      <c r="AH23" s="201">
        <f t="shared" ref="AH23:AM23" si="2">AH17+AH18+AH19+AH20+AH21</f>
        <v>1437003</v>
      </c>
      <c r="AI23" s="201">
        <f t="shared" si="2"/>
        <v>186485</v>
      </c>
      <c r="AJ23" s="201">
        <f t="shared" si="2"/>
        <v>1217518</v>
      </c>
      <c r="AK23" s="201">
        <f t="shared" si="2"/>
        <v>11000</v>
      </c>
      <c r="AL23" s="201">
        <f t="shared" si="2"/>
        <v>11000</v>
      </c>
      <c r="AM23" s="201">
        <f t="shared" si="2"/>
        <v>11000</v>
      </c>
      <c r="AN23" s="201">
        <v>10000</v>
      </c>
      <c r="AO23" s="281">
        <f>AO17+AO18+AO19+AO20+AO21+AO22</f>
        <v>2611191</v>
      </c>
    </row>
    <row r="24" spans="1:53" s="287" customFormat="1" ht="31.5" customHeight="1">
      <c r="A24" s="284"/>
      <c r="B24" s="285"/>
      <c r="C24" s="285"/>
      <c r="D24" s="409" t="s">
        <v>524</v>
      </c>
      <c r="E24" s="410"/>
      <c r="F24" s="286"/>
      <c r="G24" s="286"/>
      <c r="H24" s="286"/>
      <c r="I24" s="286"/>
      <c r="J24" s="286"/>
      <c r="K24" s="286"/>
      <c r="L24" s="420" t="s">
        <v>525</v>
      </c>
      <c r="M24" s="420"/>
      <c r="N24" s="286"/>
      <c r="O24" s="286"/>
      <c r="P24" s="286"/>
      <c r="Q24" s="286"/>
      <c r="AB24" s="265"/>
      <c r="AC24" s="265"/>
      <c r="AD24" s="265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</row>
    <row r="25" spans="1:53" ht="15.75">
      <c r="A25" s="288"/>
      <c r="B25" s="271"/>
      <c r="C25" s="271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</row>
    <row r="26" spans="1:53" s="292" customFormat="1">
      <c r="A26" s="290"/>
      <c r="B26" s="291"/>
      <c r="C26" s="291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</row>
    <row r="27" spans="1:53" s="292" customFormat="1">
      <c r="A27" s="290"/>
      <c r="B27" s="291"/>
      <c r="C27" s="291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</row>
    <row r="28" spans="1:53" s="292" customFormat="1">
      <c r="A28" s="290"/>
      <c r="B28" s="291"/>
      <c r="C28" s="291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</row>
    <row r="29" spans="1:53" s="292" customFormat="1">
      <c r="A29" s="290"/>
      <c r="B29" s="291"/>
      <c r="C29" s="291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</row>
    <row r="30" spans="1:53">
      <c r="A30" s="288"/>
      <c r="B30" s="271"/>
      <c r="C30" s="271"/>
    </row>
    <row r="31" spans="1:53">
      <c r="A31" s="288"/>
      <c r="B31" s="271"/>
      <c r="C31" s="271"/>
    </row>
    <row r="32" spans="1:53">
      <c r="A32" s="288"/>
      <c r="B32" s="271"/>
      <c r="C32" s="271"/>
    </row>
    <row r="33" spans="1:3">
      <c r="A33" s="288"/>
      <c r="B33" s="271"/>
      <c r="C33" s="271"/>
    </row>
    <row r="34" spans="1:3">
      <c r="A34" s="288"/>
      <c r="B34" s="271"/>
      <c r="C34" s="271"/>
    </row>
    <row r="35" spans="1:3">
      <c r="A35" s="288"/>
      <c r="B35" s="271"/>
      <c r="C35" s="271"/>
    </row>
    <row r="36" spans="1:3">
      <c r="A36" s="288"/>
      <c r="B36" s="271"/>
      <c r="C36" s="271"/>
    </row>
    <row r="37" spans="1:3">
      <c r="A37" s="288"/>
      <c r="B37" s="271"/>
      <c r="C37" s="271"/>
    </row>
    <row r="38" spans="1:3">
      <c r="A38" s="288"/>
      <c r="B38" s="271"/>
      <c r="C38" s="271"/>
    </row>
    <row r="39" spans="1:3">
      <c r="A39" s="288"/>
      <c r="B39" s="271"/>
      <c r="C39" s="271"/>
    </row>
    <row r="40" spans="1:3">
      <c r="A40" s="288"/>
      <c r="B40" s="271"/>
      <c r="C40" s="271"/>
    </row>
    <row r="41" spans="1:3">
      <c r="A41" s="288"/>
      <c r="B41" s="271"/>
      <c r="C41" s="271"/>
    </row>
    <row r="42" spans="1:3">
      <c r="A42" s="288"/>
      <c r="B42" s="271"/>
      <c r="C42" s="271"/>
    </row>
    <row r="43" spans="1:3">
      <c r="A43" s="288"/>
      <c r="B43" s="271"/>
      <c r="C43" s="271"/>
    </row>
    <row r="44" spans="1:3">
      <c r="A44" s="288"/>
      <c r="B44" s="271"/>
      <c r="C44" s="271"/>
    </row>
    <row r="45" spans="1:3">
      <c r="A45" s="288"/>
      <c r="B45" s="271"/>
      <c r="C45" s="271"/>
    </row>
    <row r="46" spans="1:3">
      <c r="A46" s="288"/>
      <c r="B46" s="271"/>
      <c r="C46" s="271"/>
    </row>
    <row r="47" spans="1:3">
      <c r="A47" s="288"/>
      <c r="B47" s="271"/>
      <c r="C47" s="271"/>
    </row>
    <row r="48" spans="1:3">
      <c r="A48" s="288"/>
      <c r="B48" s="271"/>
      <c r="C48" s="271"/>
    </row>
    <row r="49" spans="1:3">
      <c r="A49" s="288"/>
      <c r="B49" s="271"/>
      <c r="C49" s="271"/>
    </row>
    <row r="50" spans="1:3">
      <c r="A50" s="288"/>
      <c r="B50" s="271"/>
      <c r="C50" s="271"/>
    </row>
    <row r="51" spans="1:3">
      <c r="A51" s="288"/>
      <c r="B51" s="271"/>
      <c r="C51" s="271"/>
    </row>
    <row r="52" spans="1:3">
      <c r="A52" s="288"/>
      <c r="B52" s="271"/>
      <c r="C52" s="271"/>
    </row>
    <row r="53" spans="1:3" ht="44.25" customHeight="1">
      <c r="A53" s="288"/>
    </row>
    <row r="54" spans="1:3">
      <c r="A54" s="288"/>
    </row>
    <row r="55" spans="1:3">
      <c r="A55" s="288"/>
    </row>
    <row r="56" spans="1:3" ht="16.5" thickBot="1">
      <c r="C56" s="293"/>
    </row>
    <row r="66" ht="45.75" customHeight="1"/>
  </sheetData>
  <mergeCells count="67">
    <mergeCell ref="AI12:AI13"/>
    <mergeCell ref="AF11:AF13"/>
    <mergeCell ref="M11:M13"/>
    <mergeCell ref="K12:L12"/>
    <mergeCell ref="P11:P13"/>
    <mergeCell ref="S11:U11"/>
    <mergeCell ref="V11:V13"/>
    <mergeCell ref="W11:X11"/>
    <mergeCell ref="W12:X13"/>
    <mergeCell ref="AF7:AO7"/>
    <mergeCell ref="AO8:AO15"/>
    <mergeCell ref="F7:AE7"/>
    <mergeCell ref="AF14:AN14"/>
    <mergeCell ref="AN12:AN13"/>
    <mergeCell ref="AH11:AH13"/>
    <mergeCell ref="AJ12:AJ13"/>
    <mergeCell ref="S12:U12"/>
    <mergeCell ref="AM12:AM13"/>
    <mergeCell ref="AH9:AN9"/>
    <mergeCell ref="D4:Q4"/>
    <mergeCell ref="D6:E6"/>
    <mergeCell ref="D5:E5"/>
    <mergeCell ref="E7:E15"/>
    <mergeCell ref="F8:F9"/>
    <mergeCell ref="H8:AD8"/>
    <mergeCell ref="AB11:AD11"/>
    <mergeCell ref="AA9:AD9"/>
    <mergeCell ref="AA11:AA13"/>
    <mergeCell ref="AE2:AF2"/>
    <mergeCell ref="AF10:AN10"/>
    <mergeCell ref="AI11:AM11"/>
    <mergeCell ref="AF9:AG9"/>
    <mergeCell ref="AG11:AG13"/>
    <mergeCell ref="AF8:AN8"/>
    <mergeCell ref="AE3:AF3"/>
    <mergeCell ref="AK12:AK13"/>
    <mergeCell ref="AE8:AE15"/>
    <mergeCell ref="AL12:AL13"/>
    <mergeCell ref="K2:M3"/>
    <mergeCell ref="N12:N13"/>
    <mergeCell ref="O11:O13"/>
    <mergeCell ref="I11:L11"/>
    <mergeCell ref="G12:G13"/>
    <mergeCell ref="R11:R13"/>
    <mergeCell ref="H11:H13"/>
    <mergeCell ref="F10:AD10"/>
    <mergeCell ref="I12:J12"/>
    <mergeCell ref="F11:F13"/>
    <mergeCell ref="D24:E24"/>
    <mergeCell ref="F14:AD14"/>
    <mergeCell ref="Q12:Q13"/>
    <mergeCell ref="AB12:AB13"/>
    <mergeCell ref="AC12:AD12"/>
    <mergeCell ref="D7:D15"/>
    <mergeCell ref="H9:Z9"/>
    <mergeCell ref="Y11:Y13"/>
    <mergeCell ref="Z12:Z13"/>
    <mergeCell ref="L24:M24"/>
    <mergeCell ref="W21:X21"/>
    <mergeCell ref="W22:X22"/>
    <mergeCell ref="W23:X23"/>
    <mergeCell ref="W15:X15"/>
    <mergeCell ref="W16:X16"/>
    <mergeCell ref="W17:X17"/>
    <mergeCell ref="W18:X18"/>
    <mergeCell ref="W19:X19"/>
    <mergeCell ref="W20:X20"/>
  </mergeCells>
  <phoneticPr fontId="33" type="noConversion"/>
  <printOptions horizontalCentered="1"/>
  <pageMargins left="0.19685039370078741" right="0" top="0.19685039370078741" bottom="0.39370078740157483" header="0.31496062992125984" footer="0.31496062992125984"/>
  <pageSetup paperSize="9" scale="60" fitToHeight="0" orientation="landscape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29"/>
    <pageSetUpPr fitToPage="1"/>
  </sheetPr>
  <dimension ref="A1:AP42"/>
  <sheetViews>
    <sheetView zoomScale="75" workbookViewId="0">
      <selection activeCell="D3" sqref="D3:F3"/>
    </sheetView>
  </sheetViews>
  <sheetFormatPr defaultColWidth="10.6640625" defaultRowHeight="18.75"/>
  <cols>
    <col min="1" max="1" width="28.83203125" style="163" customWidth="1"/>
    <col min="2" max="2" width="49.5" style="163" customWidth="1"/>
    <col min="3" max="3" width="24.1640625" style="163" customWidth="1"/>
    <col min="4" max="4" width="21.6640625" style="163" customWidth="1"/>
    <col min="5" max="5" width="22.6640625" style="163" customWidth="1"/>
    <col min="6" max="6" width="19.6640625" style="172" hidden="1" customWidth="1"/>
    <col min="7" max="7" width="16" style="172" hidden="1" customWidth="1"/>
    <col min="8" max="8" width="20" style="163" customWidth="1"/>
    <col min="9" max="16384" width="10.6640625" style="163"/>
  </cols>
  <sheetData>
    <row r="1" spans="1:42" s="159" customFormat="1" ht="20.25" customHeight="1">
      <c r="A1" s="158"/>
      <c r="B1" s="158"/>
      <c r="C1" s="158"/>
      <c r="D1" s="189" t="s">
        <v>179</v>
      </c>
      <c r="E1" s="2"/>
      <c r="F1" s="2"/>
      <c r="G1" s="160"/>
      <c r="H1" s="161">
        <v>1</v>
      </c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</row>
    <row r="2" spans="1:42" s="159" customFormat="1" ht="62.45" customHeight="1">
      <c r="A2" s="162"/>
      <c r="B2" s="162"/>
      <c r="C2" s="188"/>
      <c r="D2" s="363" t="s">
        <v>536</v>
      </c>
      <c r="E2" s="363"/>
      <c r="F2" s="363"/>
      <c r="G2" s="160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</row>
    <row r="3" spans="1:42" s="159" customFormat="1" ht="81.599999999999994" customHeight="1">
      <c r="A3" s="162"/>
      <c r="B3" s="162"/>
      <c r="C3" s="162"/>
      <c r="D3" s="362" t="s">
        <v>398</v>
      </c>
      <c r="E3" s="362"/>
      <c r="F3" s="362"/>
      <c r="G3" s="160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</row>
    <row r="4" spans="1:42" s="159" customFormat="1">
      <c r="A4" s="162"/>
      <c r="B4" s="162"/>
      <c r="C4" s="162"/>
      <c r="D4" s="78"/>
      <c r="E4" s="78"/>
      <c r="F4" s="78"/>
      <c r="G4" s="160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</row>
    <row r="5" spans="1:42" s="159" customFormat="1" ht="20.25">
      <c r="A5" s="440" t="s">
        <v>184</v>
      </c>
      <c r="B5" s="440"/>
      <c r="C5" s="440"/>
      <c r="D5" s="440"/>
      <c r="E5" s="440"/>
      <c r="F5" s="440"/>
      <c r="G5" s="16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P5" s="161"/>
    </row>
    <row r="6" spans="1:42" s="159" customFormat="1" ht="20.25">
      <c r="A6" s="164"/>
      <c r="B6" s="164"/>
      <c r="C6" s="164"/>
      <c r="D6" s="164"/>
      <c r="E6" s="164"/>
      <c r="F6" s="164"/>
      <c r="G6" s="165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</row>
    <row r="7" spans="1:42" s="159" customFormat="1" ht="20.25">
      <c r="A7" s="192" t="str">
        <f>Дод1!A7</f>
        <v>06513000000</v>
      </c>
      <c r="B7" s="190"/>
      <c r="C7" s="164"/>
      <c r="D7" s="164"/>
      <c r="E7" s="164"/>
      <c r="F7" s="164"/>
      <c r="G7" s="165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  <c r="AC7" s="161"/>
      <c r="AD7" s="161"/>
      <c r="AE7" s="161"/>
      <c r="AF7" s="161"/>
      <c r="AG7" s="161"/>
      <c r="AH7" s="161"/>
      <c r="AI7" s="161"/>
      <c r="AJ7" s="161"/>
      <c r="AK7" s="161"/>
      <c r="AL7" s="161"/>
      <c r="AM7" s="161"/>
      <c r="AN7" s="161"/>
      <c r="AO7" s="161"/>
      <c r="AP7" s="161"/>
    </row>
    <row r="8" spans="1:42" ht="26.25" customHeight="1">
      <c r="A8" s="191" t="s">
        <v>224</v>
      </c>
      <c r="B8" s="132"/>
      <c r="C8" s="166"/>
      <c r="D8" s="166"/>
      <c r="E8" s="167" t="s">
        <v>31</v>
      </c>
      <c r="F8" s="168"/>
      <c r="G8" s="169"/>
    </row>
    <row r="9" spans="1:42" ht="79.150000000000006" customHeight="1">
      <c r="A9" s="210" t="s">
        <v>176</v>
      </c>
      <c r="B9" s="210" t="s">
        <v>166</v>
      </c>
      <c r="C9" s="210" t="s">
        <v>308</v>
      </c>
      <c r="D9" s="210" t="s">
        <v>167</v>
      </c>
      <c r="E9" s="210" t="s">
        <v>32</v>
      </c>
      <c r="F9" s="168"/>
      <c r="G9" s="169"/>
    </row>
    <row r="10" spans="1:42" s="172" customFormat="1" ht="180" customHeight="1">
      <c r="A10" s="441" t="s">
        <v>174</v>
      </c>
      <c r="B10" s="209" t="s">
        <v>177</v>
      </c>
      <c r="C10" s="202">
        <f>D10+E10</f>
        <v>535000</v>
      </c>
      <c r="D10" s="202">
        <v>535000</v>
      </c>
      <c r="E10" s="193"/>
      <c r="F10" s="170"/>
      <c r="G10" s="170"/>
      <c r="H10" s="171"/>
    </row>
    <row r="11" spans="1:42" s="172" customFormat="1" ht="94.9" customHeight="1">
      <c r="A11" s="442"/>
      <c r="B11" s="209" t="s">
        <v>178</v>
      </c>
      <c r="C11" s="202">
        <f>D11+E11</f>
        <v>300000</v>
      </c>
      <c r="D11" s="202">
        <v>300000</v>
      </c>
      <c r="E11" s="193"/>
      <c r="F11" s="170"/>
      <c r="G11" s="170"/>
      <c r="H11" s="171"/>
    </row>
    <row r="12" spans="1:42" s="172" customFormat="1" ht="192" customHeight="1">
      <c r="A12" s="442"/>
      <c r="B12" s="209" t="s">
        <v>418</v>
      </c>
      <c r="C12" s="202">
        <v>20000</v>
      </c>
      <c r="D12" s="202">
        <v>20000</v>
      </c>
      <c r="E12" s="193"/>
      <c r="F12" s="170"/>
      <c r="G12" s="170"/>
      <c r="H12" s="171"/>
    </row>
    <row r="13" spans="1:42" s="172" customFormat="1" ht="44.45" customHeight="1">
      <c r="A13" s="443"/>
      <c r="B13" s="40" t="s">
        <v>308</v>
      </c>
      <c r="C13" s="232">
        <f>D13+E13</f>
        <v>855000</v>
      </c>
      <c r="D13" s="232">
        <f>D10+D11+D12</f>
        <v>855000</v>
      </c>
      <c r="E13" s="232">
        <f>E10+E11</f>
        <v>0</v>
      </c>
      <c r="F13" s="170"/>
      <c r="G13" s="170"/>
      <c r="H13" s="171"/>
    </row>
    <row r="14" spans="1:42" s="172" customFormat="1" ht="50.25" customHeight="1">
      <c r="A14" s="437" t="s">
        <v>175</v>
      </c>
      <c r="B14" s="437"/>
      <c r="C14" s="232">
        <f>C13</f>
        <v>855000</v>
      </c>
      <c r="D14" s="232">
        <f>D13</f>
        <v>855000</v>
      </c>
      <c r="E14" s="232">
        <f>E13</f>
        <v>0</v>
      </c>
      <c r="F14" s="170"/>
      <c r="G14" s="170"/>
      <c r="H14" s="171"/>
    </row>
    <row r="15" spans="1:42" s="172" customFormat="1">
      <c r="A15" s="163"/>
      <c r="B15" s="163"/>
      <c r="C15" s="173"/>
      <c r="D15" s="173"/>
      <c r="E15" s="173"/>
      <c r="F15" s="170"/>
      <c r="G15" s="170"/>
      <c r="H15" s="171"/>
    </row>
    <row r="16" spans="1:42" s="172" customFormat="1">
      <c r="A16" s="438" t="s">
        <v>524</v>
      </c>
      <c r="B16" s="438"/>
      <c r="C16" s="174"/>
      <c r="D16" s="439" t="s">
        <v>525</v>
      </c>
      <c r="E16" s="439"/>
      <c r="F16" s="170"/>
      <c r="G16" s="170"/>
      <c r="H16" s="171"/>
    </row>
    <row r="17" spans="1:12" s="172" customFormat="1">
      <c r="A17" s="163"/>
      <c r="B17" s="163"/>
      <c r="C17" s="173"/>
      <c r="D17" s="173"/>
      <c r="E17" s="173"/>
      <c r="F17" s="170"/>
      <c r="G17" s="170"/>
      <c r="H17" s="171"/>
    </row>
    <row r="18" spans="1:12" s="172" customFormat="1">
      <c r="A18" s="163"/>
      <c r="B18" s="163"/>
      <c r="C18" s="173"/>
      <c r="D18" s="173"/>
      <c r="E18" s="173"/>
      <c r="F18" s="170"/>
      <c r="G18" s="170"/>
      <c r="H18" s="171"/>
    </row>
    <row r="19" spans="1:12" s="172" customFormat="1">
      <c r="A19" s="163"/>
      <c r="B19" s="163"/>
      <c r="C19" s="173"/>
      <c r="D19" s="173"/>
      <c r="E19" s="173"/>
      <c r="F19" s="170"/>
      <c r="G19" s="170"/>
      <c r="H19" s="171"/>
    </row>
    <row r="20" spans="1:12" s="172" customFormat="1" ht="31.5" customHeight="1">
      <c r="A20" s="163"/>
      <c r="B20" s="163"/>
      <c r="C20" s="173"/>
      <c r="D20" s="173"/>
      <c r="E20" s="173"/>
      <c r="F20" s="170"/>
      <c r="G20" s="170"/>
      <c r="H20" s="171"/>
    </row>
    <row r="21" spans="1:12">
      <c r="A21" s="175"/>
      <c r="B21" s="175"/>
      <c r="C21" s="176"/>
      <c r="D21" s="176"/>
      <c r="E21" s="176"/>
      <c r="F21" s="170"/>
      <c r="G21" s="170"/>
      <c r="H21" s="171"/>
    </row>
    <row r="22" spans="1:12">
      <c r="A22" s="172"/>
      <c r="B22" s="172"/>
      <c r="C22" s="177"/>
      <c r="D22" s="177"/>
      <c r="E22" s="177"/>
      <c r="H22" s="178"/>
    </row>
    <row r="23" spans="1:12" ht="56.25" customHeight="1">
      <c r="A23" s="172"/>
      <c r="B23" s="172"/>
      <c r="C23" s="177"/>
      <c r="D23" s="177"/>
      <c r="E23" s="177"/>
      <c r="G23" s="179"/>
      <c r="H23" s="179"/>
      <c r="I23" s="179"/>
      <c r="J23" s="180"/>
      <c r="K23" s="179"/>
      <c r="L23" s="181"/>
    </row>
    <row r="24" spans="1:12">
      <c r="A24" s="172"/>
      <c r="B24" s="172"/>
      <c r="C24" s="177"/>
      <c r="D24" s="177"/>
      <c r="E24" s="177"/>
      <c r="H24" s="178"/>
    </row>
    <row r="25" spans="1:12">
      <c r="A25" s="172"/>
      <c r="B25" s="172"/>
      <c r="C25" s="177"/>
      <c r="D25" s="177"/>
      <c r="E25" s="177"/>
      <c r="H25" s="178"/>
    </row>
    <row r="26" spans="1:12">
      <c r="A26" s="172"/>
      <c r="B26" s="172"/>
      <c r="C26" s="177"/>
      <c r="D26" s="177"/>
      <c r="E26" s="177"/>
      <c r="H26" s="178"/>
    </row>
    <row r="27" spans="1:12">
      <c r="A27" s="172"/>
      <c r="B27" s="172"/>
      <c r="C27" s="177"/>
      <c r="D27" s="177"/>
      <c r="E27" s="177"/>
      <c r="H27" s="178"/>
    </row>
    <row r="28" spans="1:12" s="175" customFormat="1">
      <c r="A28" s="172"/>
      <c r="B28" s="172"/>
      <c r="C28" s="177"/>
      <c r="D28" s="177"/>
      <c r="E28" s="177"/>
    </row>
    <row r="29" spans="1:12" s="172" customFormat="1">
      <c r="C29" s="177"/>
      <c r="D29" s="177"/>
      <c r="E29" s="177"/>
    </row>
    <row r="30" spans="1:12" s="172" customFormat="1">
      <c r="C30" s="177"/>
      <c r="D30" s="177"/>
      <c r="E30" s="177"/>
    </row>
    <row r="31" spans="1:12" s="172" customFormat="1">
      <c r="C31" s="177"/>
      <c r="D31" s="177"/>
      <c r="E31" s="177"/>
    </row>
    <row r="32" spans="1:12" s="172" customFormat="1">
      <c r="C32" s="177"/>
      <c r="D32" s="177"/>
      <c r="E32" s="177"/>
    </row>
    <row r="33" spans="1:7" s="172" customFormat="1">
      <c r="C33" s="177"/>
      <c r="D33" s="177"/>
      <c r="E33" s="177"/>
    </row>
    <row r="34" spans="1:7" s="172" customFormat="1">
      <c r="C34" s="177"/>
      <c r="D34" s="177"/>
      <c r="E34" s="177"/>
    </row>
    <row r="35" spans="1:7" s="172" customFormat="1">
      <c r="A35" s="182"/>
      <c r="B35" s="182"/>
      <c r="C35" s="183"/>
      <c r="D35" s="183"/>
      <c r="E35" s="183"/>
    </row>
    <row r="36" spans="1:7" s="172" customFormat="1">
      <c r="A36" s="163"/>
      <c r="B36" s="163"/>
      <c r="C36" s="183"/>
      <c r="D36" s="183"/>
      <c r="E36" s="183"/>
    </row>
    <row r="37" spans="1:7" s="172" customFormat="1">
      <c r="A37" s="163"/>
      <c r="B37" s="163"/>
      <c r="C37" s="163"/>
      <c r="D37" s="163"/>
      <c r="E37" s="163"/>
    </row>
    <row r="38" spans="1:7" s="172" customFormat="1">
      <c r="A38" s="163"/>
      <c r="B38" s="163"/>
      <c r="C38" s="163"/>
      <c r="D38" s="163"/>
      <c r="E38" s="163"/>
    </row>
    <row r="39" spans="1:7" s="172" customFormat="1">
      <c r="A39" s="163"/>
      <c r="B39" s="163"/>
      <c r="C39" s="163"/>
      <c r="D39" s="163"/>
      <c r="E39" s="163"/>
    </row>
    <row r="40" spans="1:7" s="172" customFormat="1">
      <c r="A40" s="163"/>
      <c r="B40" s="163"/>
      <c r="C40" s="163"/>
      <c r="D40" s="163"/>
      <c r="E40" s="163"/>
    </row>
    <row r="41" spans="1:7" s="172" customFormat="1">
      <c r="A41" s="163"/>
      <c r="B41" s="163"/>
      <c r="C41" s="163"/>
      <c r="D41" s="163"/>
      <c r="E41" s="163"/>
    </row>
    <row r="42" spans="1:7" s="182" customFormat="1">
      <c r="A42" s="163"/>
      <c r="B42" s="163"/>
      <c r="C42" s="163"/>
      <c r="D42" s="163"/>
      <c r="E42" s="163"/>
      <c r="F42" s="172"/>
      <c r="G42" s="172"/>
    </row>
  </sheetData>
  <mergeCells count="7">
    <mergeCell ref="A14:B14"/>
    <mergeCell ref="A16:B16"/>
    <mergeCell ref="D16:E16"/>
    <mergeCell ref="D2:F2"/>
    <mergeCell ref="D3:F3"/>
    <mergeCell ref="A5:F5"/>
    <mergeCell ref="A10:A13"/>
  </mergeCells>
  <phoneticPr fontId="53" type="noConversion"/>
  <pageMargins left="0.74803149606299213" right="0.74803149606299213" top="0.98425196850393704" bottom="0.98425196850393704" header="0.51181102362204722" footer="0.51181102362204722"/>
  <pageSetup paperSize="9" scale="57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D2" sqref="D2:E2"/>
    </sheetView>
  </sheetViews>
  <sheetFormatPr defaultRowHeight="12.75"/>
  <cols>
    <col min="2" max="2" width="50.33203125" customWidth="1"/>
    <col min="3" max="3" width="13.6640625" customWidth="1"/>
    <col min="4" max="4" width="16.83203125" customWidth="1"/>
    <col min="5" max="5" width="15.5" customWidth="1"/>
  </cols>
  <sheetData>
    <row r="1" spans="1:5" ht="15.75">
      <c r="D1" s="447" t="s">
        <v>417</v>
      </c>
      <c r="E1" s="448"/>
    </row>
    <row r="2" spans="1:5" ht="45.6" customHeight="1">
      <c r="D2" s="449" t="s">
        <v>536</v>
      </c>
      <c r="E2" s="422"/>
    </row>
    <row r="3" spans="1:5" ht="49.9" customHeight="1">
      <c r="D3" s="450" t="s">
        <v>398</v>
      </c>
      <c r="E3" s="451"/>
    </row>
    <row r="4" spans="1:5" ht="46.15" customHeight="1">
      <c r="A4" s="444" t="s">
        <v>468</v>
      </c>
      <c r="B4" s="444"/>
      <c r="C4" s="444"/>
      <c r="D4" s="444"/>
      <c r="E4" s="444"/>
    </row>
    <row r="5" spans="1:5" ht="18.75">
      <c r="A5" s="309"/>
      <c r="B5" s="309"/>
      <c r="C5" s="309"/>
      <c r="D5" s="309"/>
      <c r="E5" s="309" t="s">
        <v>31</v>
      </c>
    </row>
    <row r="6" spans="1:5" ht="48.6" customHeight="1">
      <c r="A6" s="303" t="s">
        <v>399</v>
      </c>
      <c r="B6" s="303" t="s">
        <v>400</v>
      </c>
      <c r="C6" s="303" t="s">
        <v>308</v>
      </c>
      <c r="D6" s="303" t="s">
        <v>167</v>
      </c>
      <c r="E6" s="303" t="s">
        <v>32</v>
      </c>
    </row>
    <row r="7" spans="1:5" ht="109.9" customHeight="1">
      <c r="A7" s="217">
        <v>1</v>
      </c>
      <c r="B7" s="313" t="s">
        <v>401</v>
      </c>
      <c r="C7" s="214">
        <v>55000</v>
      </c>
      <c r="D7" s="214">
        <v>55000</v>
      </c>
      <c r="E7" s="214"/>
    </row>
    <row r="8" spans="1:5" ht="25.15" customHeight="1">
      <c r="A8" s="311"/>
      <c r="B8" s="303" t="s">
        <v>402</v>
      </c>
      <c r="C8" s="312"/>
      <c r="D8" s="312"/>
      <c r="E8" s="312"/>
    </row>
    <row r="9" spans="1:5" ht="114" customHeight="1">
      <c r="A9" s="311" t="s">
        <v>406</v>
      </c>
      <c r="B9" s="303" t="s">
        <v>403</v>
      </c>
      <c r="C9" s="312">
        <v>55000</v>
      </c>
      <c r="D9" s="312">
        <v>55000</v>
      </c>
      <c r="E9" s="312"/>
    </row>
    <row r="10" spans="1:5" ht="109.9" customHeight="1">
      <c r="A10" s="217">
        <v>2</v>
      </c>
      <c r="B10" s="313" t="s">
        <v>404</v>
      </c>
      <c r="C10" s="214">
        <v>29000</v>
      </c>
      <c r="D10" s="214">
        <v>19000</v>
      </c>
      <c r="E10" s="214">
        <v>10000</v>
      </c>
    </row>
    <row r="11" spans="1:5" ht="29.45" customHeight="1">
      <c r="A11" s="311"/>
      <c r="B11" s="303" t="s">
        <v>402</v>
      </c>
      <c r="C11" s="312"/>
      <c r="D11" s="312"/>
      <c r="E11" s="312"/>
    </row>
    <row r="12" spans="1:5" ht="82.9" customHeight="1">
      <c r="A12" s="311" t="s">
        <v>408</v>
      </c>
      <c r="B12" s="303" t="s">
        <v>407</v>
      </c>
      <c r="C12" s="312">
        <v>9000</v>
      </c>
      <c r="D12" s="312">
        <v>9000</v>
      </c>
      <c r="E12" s="312"/>
    </row>
    <row r="13" spans="1:5" ht="96.6" customHeight="1">
      <c r="A13" s="311" t="s">
        <v>409</v>
      </c>
      <c r="B13" s="303" t="s">
        <v>410</v>
      </c>
      <c r="C13" s="312">
        <v>20000</v>
      </c>
      <c r="D13" s="312">
        <v>10000</v>
      </c>
      <c r="E13" s="312">
        <v>10000</v>
      </c>
    </row>
    <row r="14" spans="1:5" ht="162" customHeight="1">
      <c r="A14" s="217">
        <v>3</v>
      </c>
      <c r="B14" s="313" t="s">
        <v>405</v>
      </c>
      <c r="C14" s="214">
        <f>C16+C17+C18</f>
        <v>46390</v>
      </c>
      <c r="D14" s="214">
        <f>D16+D17+D18</f>
        <v>46390</v>
      </c>
      <c r="E14" s="214">
        <f>E16+E17+E18</f>
        <v>0</v>
      </c>
    </row>
    <row r="15" spans="1:5" ht="31.9" customHeight="1">
      <c r="A15" s="311"/>
      <c r="B15" s="303" t="s">
        <v>402</v>
      </c>
      <c r="C15" s="312"/>
      <c r="D15" s="312"/>
      <c r="E15" s="312"/>
    </row>
    <row r="16" spans="1:5" ht="72" customHeight="1">
      <c r="A16" s="311" t="s">
        <v>411</v>
      </c>
      <c r="B16" s="303" t="s">
        <v>467</v>
      </c>
      <c r="C16" s="312">
        <v>25000</v>
      </c>
      <c r="D16" s="312">
        <v>25000</v>
      </c>
      <c r="E16" s="312"/>
    </row>
    <row r="17" spans="1:5" ht="69.599999999999994" customHeight="1">
      <c r="A17" s="311" t="s">
        <v>412</v>
      </c>
      <c r="B17" s="8" t="s">
        <v>413</v>
      </c>
      <c r="C17" s="321">
        <v>11390</v>
      </c>
      <c r="D17" s="321">
        <v>11390</v>
      </c>
      <c r="E17" s="321"/>
    </row>
    <row r="18" spans="1:5" ht="122.45" customHeight="1">
      <c r="A18" s="311" t="s">
        <v>522</v>
      </c>
      <c r="B18" s="8" t="s">
        <v>523</v>
      </c>
      <c r="C18" s="321">
        <v>10000</v>
      </c>
      <c r="D18" s="321">
        <v>10000</v>
      </c>
      <c r="E18" s="321"/>
    </row>
    <row r="19" spans="1:5" ht="110.45" customHeight="1">
      <c r="A19" s="217" t="s">
        <v>414</v>
      </c>
      <c r="B19" s="51" t="s">
        <v>459</v>
      </c>
      <c r="C19" s="97">
        <f>C21</f>
        <v>188798</v>
      </c>
      <c r="D19" s="97">
        <f>D21</f>
        <v>188798</v>
      </c>
      <c r="E19" s="97">
        <f>E21</f>
        <v>0</v>
      </c>
    </row>
    <row r="20" spans="1:5" ht="31.9" customHeight="1">
      <c r="A20" s="311"/>
      <c r="B20" s="303" t="s">
        <v>402</v>
      </c>
      <c r="C20" s="312"/>
      <c r="D20" s="312"/>
      <c r="E20" s="312"/>
    </row>
    <row r="21" spans="1:5" ht="73.900000000000006" customHeight="1">
      <c r="A21" s="311" t="s">
        <v>416</v>
      </c>
      <c r="B21" s="303" t="s">
        <v>415</v>
      </c>
      <c r="C21" s="312">
        <v>188798</v>
      </c>
      <c r="D21" s="312">
        <v>188798</v>
      </c>
      <c r="E21" s="312"/>
    </row>
    <row r="22" spans="1:5" ht="28.15" customHeight="1">
      <c r="A22" s="311"/>
      <c r="B22" s="313" t="s">
        <v>171</v>
      </c>
      <c r="C22" s="214">
        <f>C7+C10+C14+C19</f>
        <v>319188</v>
      </c>
      <c r="D22" s="214">
        <f>D7+D10+D14+D19</f>
        <v>309188</v>
      </c>
      <c r="E22" s="214">
        <f>E7+E10+E14+E19</f>
        <v>10000</v>
      </c>
    </row>
    <row r="23" spans="1:5" ht="18.75">
      <c r="A23" s="309"/>
      <c r="B23" s="309"/>
      <c r="C23" s="309"/>
      <c r="D23" s="309"/>
      <c r="E23" s="309"/>
    </row>
    <row r="24" spans="1:5" ht="18" customHeight="1">
      <c r="A24" s="445" t="s">
        <v>524</v>
      </c>
      <c r="B24" s="446"/>
      <c r="C24" s="309"/>
      <c r="D24" s="439" t="s">
        <v>525</v>
      </c>
      <c r="E24" s="439"/>
    </row>
  </sheetData>
  <mergeCells count="6">
    <mergeCell ref="A4:E4"/>
    <mergeCell ref="A24:B24"/>
    <mergeCell ref="D24:E24"/>
    <mergeCell ref="D1:E1"/>
    <mergeCell ref="D2:E2"/>
    <mergeCell ref="D3:E3"/>
  </mergeCells>
  <pageMargins left="0.70866141732283472" right="0.70866141732283472" top="0.74803149606299213" bottom="0.74803149606299213" header="0.31496062992125984" footer="0.31496062992125984"/>
  <pageSetup paperSize="9" scale="85" fitToHeight="2"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5"/>
  </sheetPr>
  <dimension ref="A1:K39"/>
  <sheetViews>
    <sheetView topLeftCell="A28" zoomScale="60" zoomScaleNormal="60" workbookViewId="0">
      <selection activeCell="H6" sqref="H6"/>
    </sheetView>
  </sheetViews>
  <sheetFormatPr defaultRowHeight="12.75"/>
  <cols>
    <col min="1" max="1" width="15" customWidth="1"/>
    <col min="2" max="2" width="14.1640625" customWidth="1"/>
    <col min="3" max="3" width="12.1640625" customWidth="1"/>
    <col min="4" max="4" width="33.5" customWidth="1"/>
    <col min="5" max="5" width="41.83203125" customWidth="1"/>
    <col min="6" max="6" width="21.83203125" customWidth="1"/>
    <col min="7" max="7" width="17" customWidth="1"/>
    <col min="8" max="8" width="14.83203125" customWidth="1"/>
    <col min="9" max="9" width="22.1640625" customWidth="1"/>
    <col min="10" max="10" width="17.83203125" customWidth="1"/>
    <col min="11" max="11" width="53.5" customWidth="1"/>
  </cols>
  <sheetData>
    <row r="1" spans="1:11" ht="12.75" customHeight="1">
      <c r="G1" s="85" t="s">
        <v>181</v>
      </c>
      <c r="H1" s="85"/>
      <c r="I1" s="85"/>
      <c r="J1" s="85"/>
    </row>
    <row r="2" spans="1:11" ht="51.6" customHeight="1">
      <c r="G2" s="363" t="s">
        <v>536</v>
      </c>
      <c r="H2" s="363"/>
      <c r="I2" s="363"/>
      <c r="J2" s="86"/>
    </row>
    <row r="3" spans="1:11" ht="53.45" customHeight="1">
      <c r="G3" s="362" t="s">
        <v>398</v>
      </c>
      <c r="H3" s="362"/>
      <c r="I3" s="362"/>
      <c r="J3" s="86"/>
    </row>
    <row r="4" spans="1:11" ht="13.5" customHeight="1">
      <c r="G4" s="78"/>
      <c r="H4" s="78"/>
      <c r="I4" s="78"/>
      <c r="J4" s="86"/>
    </row>
    <row r="5" spans="1:11" ht="52.5" customHeight="1">
      <c r="A5" s="444" t="s">
        <v>233</v>
      </c>
      <c r="B5" s="444"/>
      <c r="C5" s="444"/>
      <c r="D5" s="444"/>
      <c r="E5" s="444"/>
      <c r="F5" s="444"/>
      <c r="G5" s="444"/>
      <c r="H5" s="444"/>
      <c r="I5" s="444"/>
      <c r="J5" s="444"/>
    </row>
    <row r="6" spans="1:11" ht="66.599999999999994" customHeight="1" thickBot="1">
      <c r="A6" s="458" t="str">
        <f>Дод1!A7</f>
        <v>06513000000</v>
      </c>
      <c r="B6" s="459"/>
      <c r="C6" s="459"/>
      <c r="D6" s="82"/>
      <c r="E6" s="82"/>
      <c r="F6" s="218"/>
      <c r="G6" s="82"/>
      <c r="H6" s="82"/>
      <c r="I6" s="82"/>
      <c r="J6" s="82"/>
    </row>
    <row r="7" spans="1:11" ht="27.75" customHeight="1">
      <c r="A7" s="130" t="s">
        <v>234</v>
      </c>
      <c r="B7" s="130"/>
      <c r="C7" s="130"/>
      <c r="D7" s="41"/>
      <c r="E7" s="41"/>
      <c r="F7" s="41"/>
      <c r="G7" s="41"/>
      <c r="H7" s="41"/>
      <c r="I7" s="41"/>
      <c r="J7" s="42" t="s">
        <v>34</v>
      </c>
    </row>
    <row r="8" spans="1:11" ht="12.75" customHeight="1">
      <c r="A8" s="454" t="s">
        <v>225</v>
      </c>
      <c r="B8" s="454" t="s">
        <v>226</v>
      </c>
      <c r="C8" s="454" t="s">
        <v>267</v>
      </c>
      <c r="D8" s="456" t="s">
        <v>227</v>
      </c>
      <c r="E8" s="452" t="s">
        <v>235</v>
      </c>
      <c r="F8" s="452" t="s">
        <v>236</v>
      </c>
      <c r="G8" s="452" t="s">
        <v>237</v>
      </c>
      <c r="H8" s="452" t="s">
        <v>238</v>
      </c>
      <c r="I8" s="452" t="s">
        <v>239</v>
      </c>
      <c r="J8" s="452" t="s">
        <v>240</v>
      </c>
    </row>
    <row r="9" spans="1:11" ht="153" customHeight="1">
      <c r="A9" s="455"/>
      <c r="B9" s="455"/>
      <c r="C9" s="455"/>
      <c r="D9" s="457"/>
      <c r="E9" s="453"/>
      <c r="F9" s="453"/>
      <c r="G9" s="453"/>
      <c r="H9" s="453"/>
      <c r="I9" s="453"/>
      <c r="J9" s="453"/>
    </row>
    <row r="10" spans="1:11" ht="16.5" customHeight="1">
      <c r="A10" s="65" t="s">
        <v>270</v>
      </c>
      <c r="B10" s="65" t="s">
        <v>271</v>
      </c>
      <c r="C10" s="65" t="s">
        <v>272</v>
      </c>
      <c r="D10" s="50">
        <v>4</v>
      </c>
      <c r="E10" s="70">
        <v>5</v>
      </c>
      <c r="F10" s="70">
        <v>6</v>
      </c>
      <c r="G10" s="70">
        <v>7</v>
      </c>
      <c r="H10" s="70">
        <v>8</v>
      </c>
      <c r="I10" s="70">
        <v>9</v>
      </c>
      <c r="J10" s="70">
        <v>10</v>
      </c>
    </row>
    <row r="11" spans="1:11" ht="31.9" customHeight="1">
      <c r="A11" s="44" t="s">
        <v>9</v>
      </c>
      <c r="B11" s="44"/>
      <c r="C11" s="44"/>
      <c r="D11" s="51" t="s">
        <v>68</v>
      </c>
      <c r="E11" s="52"/>
      <c r="F11" s="215"/>
      <c r="G11" s="212">
        <f>G12</f>
        <v>22679084</v>
      </c>
      <c r="H11" s="212"/>
      <c r="I11" s="212">
        <f>I12</f>
        <v>11648561</v>
      </c>
      <c r="J11" s="212"/>
    </row>
    <row r="12" spans="1:11" ht="36" customHeight="1">
      <c r="A12" s="44" t="s">
        <v>1</v>
      </c>
      <c r="B12" s="44"/>
      <c r="C12" s="44"/>
      <c r="D12" s="51" t="s">
        <v>344</v>
      </c>
      <c r="E12" s="52"/>
      <c r="F12" s="215"/>
      <c r="G12" s="212">
        <f>G14+G15+G16+G17+G18+G19+G20+G21+G22+G26+G23+G24+G25+G13</f>
        <v>22679084</v>
      </c>
      <c r="H12" s="212"/>
      <c r="I12" s="212">
        <f>I14+I15+I16+I17+I18+I19+I20+I21+I22+I26+I23+I24+I25+I13</f>
        <v>11648561</v>
      </c>
      <c r="J12" s="212"/>
      <c r="K12" s="254"/>
    </row>
    <row r="13" spans="1:11" ht="114.6" customHeight="1">
      <c r="A13" s="315" t="s">
        <v>430</v>
      </c>
      <c r="B13" s="315" t="s">
        <v>431</v>
      </c>
      <c r="C13" s="316" t="s">
        <v>26</v>
      </c>
      <c r="D13" s="316" t="s">
        <v>432</v>
      </c>
      <c r="E13" s="52" t="s">
        <v>469</v>
      </c>
      <c r="F13" s="225" t="s">
        <v>340</v>
      </c>
      <c r="G13" s="223">
        <v>1791820</v>
      </c>
      <c r="H13" s="227">
        <v>75</v>
      </c>
      <c r="I13" s="223">
        <v>500000</v>
      </c>
      <c r="J13" s="223">
        <v>100</v>
      </c>
      <c r="K13" s="254"/>
    </row>
    <row r="14" spans="1:11" ht="125.45" customHeight="1">
      <c r="A14" s="246" t="s">
        <v>376</v>
      </c>
      <c r="B14" s="230">
        <v>7321</v>
      </c>
      <c r="C14" s="246" t="s">
        <v>121</v>
      </c>
      <c r="D14" s="301" t="s">
        <v>388</v>
      </c>
      <c r="E14" s="52" t="s">
        <v>355</v>
      </c>
      <c r="F14" s="225" t="s">
        <v>341</v>
      </c>
      <c r="G14" s="223">
        <v>463033</v>
      </c>
      <c r="H14" s="227">
        <v>0</v>
      </c>
      <c r="I14" s="223">
        <v>200000</v>
      </c>
      <c r="J14" s="227">
        <v>43.2</v>
      </c>
      <c r="K14" s="254"/>
    </row>
    <row r="15" spans="1:11" ht="94.15" customHeight="1">
      <c r="A15" s="230"/>
      <c r="B15" s="230"/>
      <c r="C15" s="248"/>
      <c r="D15" s="231"/>
      <c r="E15" s="52" t="s">
        <v>353</v>
      </c>
      <c r="F15" s="225" t="s">
        <v>341</v>
      </c>
      <c r="G15" s="223">
        <v>485000</v>
      </c>
      <c r="H15" s="227">
        <v>0</v>
      </c>
      <c r="I15" s="223">
        <v>485000</v>
      </c>
      <c r="J15" s="227">
        <v>100</v>
      </c>
    </row>
    <row r="16" spans="1:11" ht="88.9" customHeight="1">
      <c r="A16" s="246" t="s">
        <v>377</v>
      </c>
      <c r="B16" s="230">
        <v>7330</v>
      </c>
      <c r="C16" s="246" t="s">
        <v>121</v>
      </c>
      <c r="D16" s="301" t="s">
        <v>389</v>
      </c>
      <c r="E16" s="8" t="s">
        <v>333</v>
      </c>
      <c r="F16" s="225" t="s">
        <v>341</v>
      </c>
      <c r="G16" s="223">
        <v>299868</v>
      </c>
      <c r="H16" s="227">
        <v>0</v>
      </c>
      <c r="I16" s="223">
        <v>50000</v>
      </c>
      <c r="J16" s="227">
        <f>I16/G16*100</f>
        <v>16.674003228087024</v>
      </c>
      <c r="K16" s="254">
        <f>I16+I17+I18+I19+I20+I21+I22+I23+I24+I25</f>
        <v>683561</v>
      </c>
    </row>
    <row r="17" spans="1:11" ht="79.150000000000006" customHeight="1">
      <c r="A17" s="220"/>
      <c r="B17" s="220"/>
      <c r="C17" s="249"/>
      <c r="D17" s="222"/>
      <c r="E17" s="52" t="s">
        <v>334</v>
      </c>
      <c r="F17" s="225" t="s">
        <v>342</v>
      </c>
      <c r="G17" s="223">
        <v>262511</v>
      </c>
      <c r="H17" s="227">
        <v>0</v>
      </c>
      <c r="I17" s="223">
        <v>50000</v>
      </c>
      <c r="J17" s="227">
        <v>19.100000000000001</v>
      </c>
    </row>
    <row r="18" spans="1:11" ht="97.15" customHeight="1">
      <c r="A18" s="220"/>
      <c r="B18" s="220"/>
      <c r="C18" s="249"/>
      <c r="D18" s="222"/>
      <c r="E18" s="52" t="s">
        <v>335</v>
      </c>
      <c r="F18" s="225" t="s">
        <v>342</v>
      </c>
      <c r="G18" s="223">
        <v>277742</v>
      </c>
      <c r="H18" s="227">
        <v>0</v>
      </c>
      <c r="I18" s="223">
        <v>50000</v>
      </c>
      <c r="J18" s="227">
        <v>18</v>
      </c>
    </row>
    <row r="19" spans="1:11" ht="100.9" customHeight="1">
      <c r="A19" s="246"/>
      <c r="B19" s="230"/>
      <c r="C19" s="248"/>
      <c r="D19" s="231"/>
      <c r="E19" s="52" t="s">
        <v>336</v>
      </c>
      <c r="F19" s="225" t="s">
        <v>343</v>
      </c>
      <c r="G19" s="223">
        <v>1497298</v>
      </c>
      <c r="H19" s="227">
        <v>0</v>
      </c>
      <c r="I19" s="223">
        <v>100000</v>
      </c>
      <c r="J19" s="227">
        <v>6.7</v>
      </c>
    </row>
    <row r="20" spans="1:11" ht="120.6" customHeight="1">
      <c r="A20" s="54"/>
      <c r="B20" s="54"/>
      <c r="C20" s="250"/>
      <c r="D20" s="55"/>
      <c r="E20" s="52" t="s">
        <v>337</v>
      </c>
      <c r="F20" s="225" t="s">
        <v>343</v>
      </c>
      <c r="G20" s="223">
        <v>1346753</v>
      </c>
      <c r="H20" s="227">
        <v>0</v>
      </c>
      <c r="I20" s="223">
        <v>80000</v>
      </c>
      <c r="J20" s="227">
        <v>5.9</v>
      </c>
    </row>
    <row r="21" spans="1:11" ht="79.900000000000006" customHeight="1">
      <c r="A21" s="54"/>
      <c r="B21" s="54"/>
      <c r="C21" s="250"/>
      <c r="D21" s="55"/>
      <c r="E21" s="52" t="s">
        <v>338</v>
      </c>
      <c r="F21" s="225" t="s">
        <v>341</v>
      </c>
      <c r="G21" s="223">
        <v>1494984</v>
      </c>
      <c r="H21" s="227">
        <v>0</v>
      </c>
      <c r="I21" s="223">
        <v>100000</v>
      </c>
      <c r="J21" s="227">
        <v>6.7</v>
      </c>
    </row>
    <row r="22" spans="1:11" ht="116.45" customHeight="1">
      <c r="A22" s="220"/>
      <c r="B22" s="220"/>
      <c r="C22" s="251"/>
      <c r="D22" s="221"/>
      <c r="E22" s="219" t="s">
        <v>339</v>
      </c>
      <c r="F22" s="226" t="s">
        <v>342</v>
      </c>
      <c r="G22" s="224">
        <v>906514</v>
      </c>
      <c r="H22" s="228">
        <v>0</v>
      </c>
      <c r="I22" s="224">
        <v>100000</v>
      </c>
      <c r="J22" s="228">
        <v>11</v>
      </c>
    </row>
    <row r="23" spans="1:11" ht="71.45" customHeight="1">
      <c r="A23" s="220"/>
      <c r="B23" s="220"/>
      <c r="C23" s="251"/>
      <c r="D23" s="221"/>
      <c r="E23" s="219" t="s">
        <v>470</v>
      </c>
      <c r="F23" s="226" t="s">
        <v>341</v>
      </c>
      <c r="G23" s="224">
        <v>119163</v>
      </c>
      <c r="H23" s="228">
        <v>0</v>
      </c>
      <c r="I23" s="224">
        <v>119163</v>
      </c>
      <c r="J23" s="228">
        <v>100</v>
      </c>
    </row>
    <row r="24" spans="1:11" ht="90" customHeight="1">
      <c r="A24" s="220"/>
      <c r="B24" s="220"/>
      <c r="C24" s="251"/>
      <c r="D24" s="221"/>
      <c r="E24" s="219" t="s">
        <v>471</v>
      </c>
      <c r="F24" s="226" t="s">
        <v>341</v>
      </c>
      <c r="G24" s="224">
        <v>17443</v>
      </c>
      <c r="H24" s="228">
        <v>0</v>
      </c>
      <c r="I24" s="224">
        <v>17443</v>
      </c>
      <c r="J24" s="228">
        <v>100</v>
      </c>
    </row>
    <row r="25" spans="1:11" ht="73.150000000000006" customHeight="1">
      <c r="A25" s="220"/>
      <c r="B25" s="220"/>
      <c r="C25" s="251"/>
      <c r="D25" s="221"/>
      <c r="E25" s="219" t="s">
        <v>472</v>
      </c>
      <c r="F25" s="226" t="s">
        <v>341</v>
      </c>
      <c r="G25" s="224">
        <v>16955</v>
      </c>
      <c r="H25" s="228">
        <v>0</v>
      </c>
      <c r="I25" s="224">
        <v>16955</v>
      </c>
      <c r="J25" s="228">
        <v>100</v>
      </c>
    </row>
    <row r="26" spans="1:11" ht="90" customHeight="1">
      <c r="A26" s="294" t="s">
        <v>282</v>
      </c>
      <c r="B26" s="36">
        <v>7640</v>
      </c>
      <c r="C26" s="294" t="s">
        <v>284</v>
      </c>
      <c r="D26" s="37" t="s">
        <v>285</v>
      </c>
      <c r="E26" s="8" t="s">
        <v>290</v>
      </c>
      <c r="F26" s="216" t="s">
        <v>340</v>
      </c>
      <c r="G26" s="213">
        <v>13700000</v>
      </c>
      <c r="H26" s="229">
        <v>28.6</v>
      </c>
      <c r="I26" s="213">
        <v>9780000</v>
      </c>
      <c r="J26" s="229">
        <v>100</v>
      </c>
    </row>
    <row r="27" spans="1:11" ht="87" customHeight="1">
      <c r="A27" s="246" t="s">
        <v>105</v>
      </c>
      <c r="B27" s="36"/>
      <c r="C27" s="252"/>
      <c r="D27" s="37" t="s">
        <v>73</v>
      </c>
      <c r="E27" s="8"/>
      <c r="F27" s="216"/>
      <c r="G27" s="213">
        <f>G28</f>
        <v>2230244</v>
      </c>
      <c r="H27" s="213"/>
      <c r="I27" s="213">
        <f>I28</f>
        <v>2230244</v>
      </c>
      <c r="J27" s="213"/>
    </row>
    <row r="28" spans="1:11" ht="76.900000000000006" customHeight="1">
      <c r="A28" s="246" t="s">
        <v>106</v>
      </c>
      <c r="B28" s="36"/>
      <c r="C28" s="252"/>
      <c r="D28" s="37" t="s">
        <v>73</v>
      </c>
      <c r="E28" s="8"/>
      <c r="F28" s="216"/>
      <c r="G28" s="213">
        <f>G29+G30+G31+G32+G33+G34+G35</f>
        <v>2230244</v>
      </c>
      <c r="H28" s="213"/>
      <c r="I28" s="213">
        <f>I29+I30+I31+I32+I33+I34+I35</f>
        <v>2230244</v>
      </c>
      <c r="J28" s="213"/>
    </row>
    <row r="29" spans="1:11" ht="107.45" customHeight="1">
      <c r="A29" s="337" t="s">
        <v>529</v>
      </c>
      <c r="B29" s="337" t="s">
        <v>378</v>
      </c>
      <c r="C29" s="338" t="s">
        <v>121</v>
      </c>
      <c r="D29" s="338" t="s">
        <v>388</v>
      </c>
      <c r="E29" s="8" t="s">
        <v>533</v>
      </c>
      <c r="F29" s="216" t="s">
        <v>341</v>
      </c>
      <c r="G29" s="213">
        <v>285692</v>
      </c>
      <c r="H29" s="351">
        <v>0</v>
      </c>
      <c r="I29" s="213">
        <v>285692</v>
      </c>
      <c r="J29" s="213">
        <v>100</v>
      </c>
      <c r="K29" s="254">
        <f>I29+I30+I31+I32+I33</f>
        <v>645420</v>
      </c>
    </row>
    <row r="30" spans="1:11" ht="123" customHeight="1">
      <c r="A30" s="246"/>
      <c r="B30" s="36"/>
      <c r="C30" s="252"/>
      <c r="D30" s="37"/>
      <c r="E30" s="8" t="s">
        <v>532</v>
      </c>
      <c r="F30" s="216" t="s">
        <v>341</v>
      </c>
      <c r="G30" s="213">
        <v>5668</v>
      </c>
      <c r="H30" s="351">
        <v>0</v>
      </c>
      <c r="I30" s="213">
        <v>5668</v>
      </c>
      <c r="J30" s="213">
        <v>100</v>
      </c>
    </row>
    <row r="31" spans="1:11" ht="107.45" customHeight="1">
      <c r="A31" s="246"/>
      <c r="B31" s="36"/>
      <c r="C31" s="252"/>
      <c r="D31" s="37"/>
      <c r="E31" s="8" t="s">
        <v>531</v>
      </c>
      <c r="F31" s="216" t="s">
        <v>341</v>
      </c>
      <c r="G31" s="213">
        <v>39060</v>
      </c>
      <c r="H31" s="351">
        <v>0</v>
      </c>
      <c r="I31" s="213">
        <v>39060</v>
      </c>
      <c r="J31" s="213">
        <v>100</v>
      </c>
      <c r="K31" s="254">
        <f>K29+K34</f>
        <v>2230244</v>
      </c>
    </row>
    <row r="32" spans="1:11" ht="124.15" customHeight="1">
      <c r="A32" s="246"/>
      <c r="B32" s="36"/>
      <c r="C32" s="252"/>
      <c r="D32" s="37"/>
      <c r="E32" s="8" t="s">
        <v>535</v>
      </c>
      <c r="F32" s="216" t="s">
        <v>341</v>
      </c>
      <c r="G32" s="213">
        <v>157500</v>
      </c>
      <c r="H32" s="351">
        <v>0</v>
      </c>
      <c r="I32" s="213">
        <v>157500</v>
      </c>
      <c r="J32" s="213">
        <v>100</v>
      </c>
    </row>
    <row r="33" spans="1:11" ht="132" customHeight="1">
      <c r="A33" s="246"/>
      <c r="B33" s="36"/>
      <c r="C33" s="252"/>
      <c r="D33" s="37"/>
      <c r="E33" s="8" t="s">
        <v>534</v>
      </c>
      <c r="F33" s="216" t="s">
        <v>341</v>
      </c>
      <c r="G33" s="213">
        <v>157500</v>
      </c>
      <c r="H33" s="351">
        <v>0</v>
      </c>
      <c r="I33" s="213">
        <v>157500</v>
      </c>
      <c r="J33" s="213">
        <v>100</v>
      </c>
    </row>
    <row r="34" spans="1:11" ht="118.5" customHeight="1">
      <c r="A34" s="234" t="s">
        <v>383</v>
      </c>
      <c r="B34" s="245">
        <v>7325</v>
      </c>
      <c r="C34" s="234" t="s">
        <v>121</v>
      </c>
      <c r="D34" s="233" t="s">
        <v>390</v>
      </c>
      <c r="E34" s="8" t="s">
        <v>351</v>
      </c>
      <c r="F34" s="216" t="s">
        <v>341</v>
      </c>
      <c r="G34" s="213">
        <v>1489000</v>
      </c>
      <c r="H34" s="229">
        <v>0</v>
      </c>
      <c r="I34" s="213">
        <v>1489000</v>
      </c>
      <c r="J34" s="229">
        <v>100</v>
      </c>
      <c r="K34" s="254">
        <f>I34+I35</f>
        <v>1584824</v>
      </c>
    </row>
    <row r="35" spans="1:11" ht="118.5" customHeight="1">
      <c r="A35" s="234"/>
      <c r="B35" s="245"/>
      <c r="C35" s="234"/>
      <c r="D35" s="233"/>
      <c r="E35" s="8" t="s">
        <v>473</v>
      </c>
      <c r="F35" s="216" t="s">
        <v>341</v>
      </c>
      <c r="G35" s="213">
        <v>95824</v>
      </c>
      <c r="H35" s="229">
        <v>0</v>
      </c>
      <c r="I35" s="213">
        <v>95824</v>
      </c>
      <c r="J35" s="229">
        <v>100</v>
      </c>
    </row>
    <row r="36" spans="1:11" ht="24.6" customHeight="1">
      <c r="A36" s="43"/>
      <c r="B36" s="43"/>
      <c r="C36" s="43"/>
      <c r="D36" s="43" t="s">
        <v>308</v>
      </c>
      <c r="E36" s="43"/>
      <c r="F36" s="217"/>
      <c r="G36" s="214">
        <f>G12+G28</f>
        <v>24909328</v>
      </c>
      <c r="H36" s="214"/>
      <c r="I36" s="214">
        <f>I12+I28</f>
        <v>13878805</v>
      </c>
      <c r="J36" s="214"/>
    </row>
    <row r="38" spans="1:11" ht="20.25">
      <c r="D38" s="73" t="s">
        <v>524</v>
      </c>
      <c r="E38" s="35"/>
      <c r="F38" s="35"/>
      <c r="G38" s="35"/>
      <c r="H38" s="35"/>
      <c r="I38" s="387" t="s">
        <v>525</v>
      </c>
      <c r="J38" s="387"/>
    </row>
    <row r="39" spans="1:11" ht="18.75">
      <c r="D39" s="35"/>
      <c r="E39" s="35"/>
      <c r="F39" s="35"/>
      <c r="G39" s="35"/>
      <c r="H39" s="35"/>
      <c r="I39" s="35"/>
    </row>
  </sheetData>
  <mergeCells count="15">
    <mergeCell ref="G2:I2"/>
    <mergeCell ref="G3:I3"/>
    <mergeCell ref="I8:I9"/>
    <mergeCell ref="A6:C6"/>
    <mergeCell ref="H8:H9"/>
    <mergeCell ref="A5:J5"/>
    <mergeCell ref="J8:J9"/>
    <mergeCell ref="A8:A9"/>
    <mergeCell ref="B8:B9"/>
    <mergeCell ref="G8:G9"/>
    <mergeCell ref="C8:C9"/>
    <mergeCell ref="D8:D9"/>
    <mergeCell ref="E8:E9"/>
    <mergeCell ref="F8:F9"/>
    <mergeCell ref="I38:J38"/>
  </mergeCells>
  <phoneticPr fontId="0" type="noConversion"/>
  <pageMargins left="0.51181102362204722" right="0.31496062992125984" top="0.35433070866141736" bottom="0.35433070866141736" header="0.31496062992125984" footer="0.31496062992125984"/>
  <pageSetup paperSize="9" scale="7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45"/>
    <pageSetUpPr fitToPage="1"/>
  </sheetPr>
  <dimension ref="A1:Q61"/>
  <sheetViews>
    <sheetView tabSelected="1" view="pageBreakPreview" topLeftCell="B1" zoomScale="72" zoomScaleNormal="75" zoomScaleSheetLayoutView="72" workbookViewId="0">
      <selection activeCell="F2" sqref="F2"/>
    </sheetView>
  </sheetViews>
  <sheetFormatPr defaultColWidth="9.1640625" defaultRowHeight="12.75"/>
  <cols>
    <col min="1" max="1" width="3.83203125" style="1" hidden="1" customWidth="1"/>
    <col min="2" max="2" width="16.5" style="1" customWidth="1"/>
    <col min="3" max="3" width="15.5" style="1" customWidth="1"/>
    <col min="4" max="4" width="17.83203125" style="1" customWidth="1"/>
    <col min="5" max="5" width="54" style="1" customWidth="1"/>
    <col min="6" max="6" width="47.1640625" style="1" customWidth="1"/>
    <col min="7" max="7" width="24.5" style="1" customWidth="1"/>
    <col min="8" max="8" width="23.83203125" style="1" customWidth="1"/>
    <col min="9" max="9" width="23.1640625" style="1" customWidth="1"/>
    <col min="10" max="10" width="21" style="89" customWidth="1"/>
    <col min="11" max="11" width="22.5" style="89" customWidth="1"/>
    <col min="12" max="12" width="46" style="89" customWidth="1"/>
    <col min="13" max="13" width="7.5" style="89" customWidth="1"/>
    <col min="14" max="15" width="9.1640625" style="89"/>
    <col min="16" max="16" width="18.5" style="89" customWidth="1"/>
    <col min="17" max="16384" width="9.1640625" style="89"/>
  </cols>
  <sheetData>
    <row r="1" spans="1:11" s="88" customFormat="1" ht="13.5" customHeight="1">
      <c r="A1" s="87"/>
      <c r="B1" s="126"/>
      <c r="C1" s="126"/>
      <c r="D1" s="126"/>
      <c r="E1" s="126"/>
      <c r="F1" s="126"/>
      <c r="G1" s="126"/>
      <c r="H1" s="126"/>
      <c r="I1" s="126"/>
      <c r="J1" s="88" t="s">
        <v>182</v>
      </c>
    </row>
    <row r="2" spans="1:11" s="88" customFormat="1" ht="52.15" customHeight="1">
      <c r="A2" s="87"/>
      <c r="B2" s="126"/>
      <c r="C2" s="126"/>
      <c r="D2" s="126"/>
      <c r="E2" s="126"/>
      <c r="F2" s="126"/>
      <c r="G2" s="126"/>
      <c r="H2" s="126"/>
      <c r="I2" s="363" t="s">
        <v>536</v>
      </c>
      <c r="J2" s="363"/>
      <c r="K2" s="363"/>
    </row>
    <row r="3" spans="1:11" s="88" customFormat="1" ht="38.25" customHeight="1">
      <c r="A3" s="87"/>
      <c r="B3" s="126"/>
      <c r="C3" s="126"/>
      <c r="D3" s="126"/>
      <c r="E3" s="126"/>
      <c r="F3" s="126"/>
      <c r="G3" s="126"/>
      <c r="H3" s="126"/>
      <c r="I3" s="362" t="s">
        <v>398</v>
      </c>
      <c r="J3" s="362"/>
      <c r="K3" s="362"/>
    </row>
    <row r="4" spans="1:11" ht="18" customHeight="1">
      <c r="G4" s="127"/>
      <c r="H4" s="127"/>
      <c r="I4" s="127"/>
    </row>
    <row r="5" spans="1:11" ht="33.75" customHeight="1">
      <c r="B5" s="464" t="s">
        <v>394</v>
      </c>
      <c r="C5" s="465"/>
      <c r="D5" s="465"/>
      <c r="E5" s="465"/>
      <c r="F5" s="465"/>
      <c r="G5" s="465"/>
      <c r="H5" s="465"/>
      <c r="I5" s="465"/>
    </row>
    <row r="6" spans="1:11" ht="19.5" thickBot="1">
      <c r="B6" s="458" t="str">
        <f>Дод1!A7</f>
        <v>06513000000</v>
      </c>
      <c r="C6" s="459"/>
      <c r="D6" s="459"/>
      <c r="E6" s="83"/>
      <c r="F6" s="83"/>
      <c r="G6" s="83"/>
      <c r="H6" s="83"/>
      <c r="I6" s="83"/>
    </row>
    <row r="7" spans="1:11" ht="18.75">
      <c r="B7" s="467" t="s">
        <v>234</v>
      </c>
      <c r="C7" s="467"/>
      <c r="D7" s="467"/>
      <c r="E7" s="83"/>
      <c r="F7" s="83"/>
      <c r="G7" s="83"/>
      <c r="H7" s="83"/>
      <c r="I7" s="83"/>
    </row>
    <row r="8" spans="1:11" ht="18.75">
      <c r="B8" s="90"/>
      <c r="C8" s="91"/>
      <c r="D8" s="91"/>
      <c r="E8" s="91"/>
      <c r="F8" s="92"/>
      <c r="G8" s="92"/>
      <c r="H8" s="3"/>
      <c r="I8" s="93" t="s">
        <v>31</v>
      </c>
    </row>
    <row r="9" spans="1:11" ht="51.75" customHeight="1">
      <c r="A9" s="94"/>
      <c r="B9" s="454" t="s">
        <v>225</v>
      </c>
      <c r="C9" s="454" t="s">
        <v>226</v>
      </c>
      <c r="D9" s="454" t="s">
        <v>267</v>
      </c>
      <c r="E9" s="456" t="s">
        <v>227</v>
      </c>
      <c r="F9" s="466" t="s">
        <v>268</v>
      </c>
      <c r="G9" s="468" t="s">
        <v>263</v>
      </c>
      <c r="H9" s="466" t="s">
        <v>294</v>
      </c>
      <c r="I9" s="462" t="s">
        <v>305</v>
      </c>
      <c r="J9" s="466" t="s">
        <v>306</v>
      </c>
      <c r="K9" s="466"/>
    </row>
    <row r="10" spans="1:11" s="96" customFormat="1" ht="58.5" customHeight="1">
      <c r="A10" s="95"/>
      <c r="B10" s="455"/>
      <c r="C10" s="455"/>
      <c r="D10" s="455"/>
      <c r="E10" s="457"/>
      <c r="F10" s="466"/>
      <c r="G10" s="469"/>
      <c r="H10" s="466"/>
      <c r="I10" s="462"/>
      <c r="J10" s="66" t="s">
        <v>295</v>
      </c>
      <c r="K10" s="66" t="s">
        <v>269</v>
      </c>
    </row>
    <row r="11" spans="1:11" ht="28.5" customHeight="1">
      <c r="B11" s="67" t="s">
        <v>270</v>
      </c>
      <c r="C11" s="67" t="s">
        <v>271</v>
      </c>
      <c r="D11" s="67" t="s">
        <v>272</v>
      </c>
      <c r="E11" s="68">
        <v>4</v>
      </c>
      <c r="F11" s="66">
        <v>5</v>
      </c>
      <c r="G11" s="69">
        <v>6</v>
      </c>
      <c r="H11" s="66">
        <v>7</v>
      </c>
      <c r="I11" s="69">
        <v>8</v>
      </c>
      <c r="J11" s="66">
        <v>9</v>
      </c>
      <c r="K11" s="66">
        <v>10</v>
      </c>
    </row>
    <row r="12" spans="1:11" ht="51" customHeight="1">
      <c r="B12" s="57" t="s">
        <v>9</v>
      </c>
      <c r="C12" s="58"/>
      <c r="D12" s="59"/>
      <c r="E12" s="71" t="s">
        <v>241</v>
      </c>
      <c r="F12" s="66"/>
      <c r="G12" s="69"/>
      <c r="H12" s="97">
        <f>H13</f>
        <v>20405654</v>
      </c>
      <c r="I12" s="97">
        <f>I13</f>
        <v>8358754</v>
      </c>
      <c r="J12" s="97">
        <f>J13</f>
        <v>12046900</v>
      </c>
      <c r="K12" s="97">
        <f>K13</f>
        <v>11990900</v>
      </c>
    </row>
    <row r="13" spans="1:11" ht="54" customHeight="1">
      <c r="B13" s="57" t="s">
        <v>1</v>
      </c>
      <c r="C13" s="58"/>
      <c r="D13" s="59"/>
      <c r="E13" s="71" t="s">
        <v>241</v>
      </c>
      <c r="F13" s="66"/>
      <c r="G13" s="69"/>
      <c r="H13" s="97">
        <f>SUM(H14:H38)</f>
        <v>20405654</v>
      </c>
      <c r="I13" s="97">
        <f>SUM(I14:I38)</f>
        <v>8358754</v>
      </c>
      <c r="J13" s="97">
        <f>SUM(J14:J38)</f>
        <v>12046900</v>
      </c>
      <c r="K13" s="97">
        <f>SUM(K14:K38)</f>
        <v>11990900</v>
      </c>
    </row>
    <row r="14" spans="1:11" ht="121.5" customHeight="1">
      <c r="B14" s="98" t="s">
        <v>14</v>
      </c>
      <c r="C14" s="98" t="s">
        <v>21</v>
      </c>
      <c r="D14" s="99" t="s">
        <v>15</v>
      </c>
      <c r="E14" s="99" t="s">
        <v>87</v>
      </c>
      <c r="F14" s="100" t="s">
        <v>323</v>
      </c>
      <c r="G14" s="322" t="s">
        <v>387</v>
      </c>
      <c r="H14" s="101">
        <v>382666</v>
      </c>
      <c r="I14" s="102">
        <v>382666</v>
      </c>
      <c r="J14" s="103"/>
      <c r="K14" s="103"/>
    </row>
    <row r="15" spans="1:11" ht="134.25" customHeight="1">
      <c r="B15" s="235" t="s">
        <v>80</v>
      </c>
      <c r="C15" s="235" t="s">
        <v>81</v>
      </c>
      <c r="D15" s="236" t="s">
        <v>82</v>
      </c>
      <c r="E15" s="236" t="s">
        <v>83</v>
      </c>
      <c r="F15" s="100" t="s">
        <v>327</v>
      </c>
      <c r="G15" s="322" t="s">
        <v>450</v>
      </c>
      <c r="H15" s="101">
        <v>4761756</v>
      </c>
      <c r="I15" s="102">
        <v>2866756</v>
      </c>
      <c r="J15" s="103">
        <v>1895000</v>
      </c>
      <c r="K15" s="103">
        <v>1895000</v>
      </c>
    </row>
    <row r="16" spans="1:11" ht="114" customHeight="1">
      <c r="B16" s="104" t="s">
        <v>98</v>
      </c>
      <c r="C16" s="98">
        <v>2111</v>
      </c>
      <c r="D16" s="99" t="s">
        <v>141</v>
      </c>
      <c r="E16" s="99" t="s">
        <v>96</v>
      </c>
      <c r="F16" s="100" t="s">
        <v>323</v>
      </c>
      <c r="G16" s="322" t="s">
        <v>387</v>
      </c>
      <c r="H16" s="101">
        <v>30812</v>
      </c>
      <c r="I16" s="102">
        <v>30812</v>
      </c>
      <c r="J16" s="103"/>
      <c r="K16" s="103"/>
    </row>
    <row r="17" spans="2:12" ht="116.25" customHeight="1">
      <c r="B17" s="237" t="s">
        <v>98</v>
      </c>
      <c r="C17" s="105" t="s">
        <v>144</v>
      </c>
      <c r="D17" s="238" t="s">
        <v>141</v>
      </c>
      <c r="E17" s="238" t="s">
        <v>96</v>
      </c>
      <c r="F17" s="239" t="s">
        <v>276</v>
      </c>
      <c r="G17" s="322" t="s">
        <v>255</v>
      </c>
      <c r="H17" s="101">
        <v>1759900</v>
      </c>
      <c r="I17" s="102">
        <v>1710000</v>
      </c>
      <c r="J17" s="103">
        <v>49900</v>
      </c>
      <c r="K17" s="103">
        <v>49900</v>
      </c>
    </row>
    <row r="18" spans="2:12" ht="117.6" customHeight="1">
      <c r="B18" s="317" t="s">
        <v>99</v>
      </c>
      <c r="C18" s="317" t="s">
        <v>100</v>
      </c>
      <c r="D18" s="318" t="s">
        <v>84</v>
      </c>
      <c r="E18" s="318" t="s">
        <v>97</v>
      </c>
      <c r="F18" s="323" t="s">
        <v>451</v>
      </c>
      <c r="G18" s="322" t="s">
        <v>452</v>
      </c>
      <c r="H18" s="101">
        <v>78830</v>
      </c>
      <c r="I18" s="102">
        <v>78830</v>
      </c>
      <c r="J18" s="103"/>
      <c r="K18" s="103"/>
    </row>
    <row r="19" spans="2:12" ht="153.75" customHeight="1">
      <c r="B19" s="32" t="s">
        <v>117</v>
      </c>
      <c r="C19" s="32">
        <v>2152</v>
      </c>
      <c r="D19" s="108" t="s">
        <v>84</v>
      </c>
      <c r="E19" s="34" t="s">
        <v>116</v>
      </c>
      <c r="F19" s="240" t="s">
        <v>453</v>
      </c>
      <c r="G19" s="322" t="s">
        <v>386</v>
      </c>
      <c r="H19" s="101">
        <v>199000</v>
      </c>
      <c r="I19" s="102">
        <v>199000</v>
      </c>
      <c r="J19" s="103"/>
      <c r="K19" s="103"/>
    </row>
    <row r="20" spans="2:12" ht="153.75" customHeight="1">
      <c r="B20" s="106" t="s">
        <v>242</v>
      </c>
      <c r="C20" s="106" t="s">
        <v>243</v>
      </c>
      <c r="D20" s="107" t="s">
        <v>244</v>
      </c>
      <c r="E20" s="107" t="s">
        <v>245</v>
      </c>
      <c r="F20" s="240" t="s">
        <v>324</v>
      </c>
      <c r="G20" s="322" t="s">
        <v>454</v>
      </c>
      <c r="H20" s="101">
        <v>53300</v>
      </c>
      <c r="I20" s="102">
        <v>53300</v>
      </c>
      <c r="J20" s="103"/>
      <c r="K20" s="103"/>
    </row>
    <row r="21" spans="2:12" ht="119.45" customHeight="1">
      <c r="B21" s="56" t="s">
        <v>118</v>
      </c>
      <c r="C21" s="32">
        <v>3242</v>
      </c>
      <c r="D21" s="33">
        <v>1090</v>
      </c>
      <c r="E21" s="34" t="s">
        <v>90</v>
      </c>
      <c r="F21" s="100" t="s">
        <v>67</v>
      </c>
      <c r="G21" s="322" t="s">
        <v>256</v>
      </c>
      <c r="H21" s="101">
        <v>388290</v>
      </c>
      <c r="I21" s="102">
        <v>388290</v>
      </c>
      <c r="J21" s="103"/>
      <c r="K21" s="103"/>
      <c r="L21" s="354">
        <f>H21+H22+H23+H24</f>
        <v>718290</v>
      </c>
    </row>
    <row r="22" spans="2:12" ht="308.45" customHeight="1">
      <c r="B22" s="56" t="s">
        <v>118</v>
      </c>
      <c r="C22" s="32">
        <v>3242</v>
      </c>
      <c r="D22" s="33">
        <v>1090</v>
      </c>
      <c r="E22" s="34" t="s">
        <v>90</v>
      </c>
      <c r="F22" s="240" t="s">
        <v>325</v>
      </c>
      <c r="G22" s="322" t="s">
        <v>385</v>
      </c>
      <c r="H22" s="101">
        <v>170000</v>
      </c>
      <c r="I22" s="102">
        <v>170000</v>
      </c>
      <c r="J22" s="103"/>
      <c r="K22" s="103"/>
      <c r="L22" s="331" t="s">
        <v>517</v>
      </c>
    </row>
    <row r="23" spans="2:12" ht="126.6" customHeight="1">
      <c r="B23" s="56" t="s">
        <v>118</v>
      </c>
      <c r="C23" s="32">
        <v>3242</v>
      </c>
      <c r="D23" s="33">
        <v>1090</v>
      </c>
      <c r="E23" s="34" t="s">
        <v>90</v>
      </c>
      <c r="F23" s="323" t="s">
        <v>457</v>
      </c>
      <c r="G23" s="322" t="s">
        <v>452</v>
      </c>
      <c r="H23" s="101">
        <v>60000</v>
      </c>
      <c r="I23" s="102">
        <v>60000</v>
      </c>
      <c r="J23" s="103"/>
      <c r="K23" s="103"/>
    </row>
    <row r="24" spans="2:12" ht="126.6" customHeight="1">
      <c r="B24" s="56" t="s">
        <v>118</v>
      </c>
      <c r="C24" s="32">
        <v>3242</v>
      </c>
      <c r="D24" s="33">
        <v>1090</v>
      </c>
      <c r="E24" s="34" t="s">
        <v>90</v>
      </c>
      <c r="F24" s="100" t="s">
        <v>458</v>
      </c>
      <c r="G24" s="322" t="s">
        <v>465</v>
      </c>
      <c r="H24" s="101">
        <v>100000</v>
      </c>
      <c r="I24" s="102">
        <v>100000</v>
      </c>
      <c r="J24" s="103"/>
      <c r="K24" s="103"/>
    </row>
    <row r="25" spans="2:12" ht="66.75" customHeight="1">
      <c r="B25" s="32" t="s">
        <v>95</v>
      </c>
      <c r="C25" s="32">
        <v>4082</v>
      </c>
      <c r="D25" s="108" t="s">
        <v>24</v>
      </c>
      <c r="E25" s="34" t="s">
        <v>88</v>
      </c>
      <c r="F25" s="100" t="s">
        <v>142</v>
      </c>
      <c r="G25" s="322" t="s">
        <v>257</v>
      </c>
      <c r="H25" s="101">
        <v>629805</v>
      </c>
      <c r="I25" s="102">
        <v>629805</v>
      </c>
      <c r="J25" s="103"/>
      <c r="K25" s="103"/>
    </row>
    <row r="26" spans="2:12" ht="111.75" customHeight="1">
      <c r="B26" s="104" t="s">
        <v>114</v>
      </c>
      <c r="C26" s="98">
        <v>6030</v>
      </c>
      <c r="D26" s="99" t="s">
        <v>27</v>
      </c>
      <c r="E26" s="99" t="s">
        <v>113</v>
      </c>
      <c r="F26" s="100" t="s">
        <v>323</v>
      </c>
      <c r="G26" s="322" t="s">
        <v>387</v>
      </c>
      <c r="H26" s="101">
        <v>140690</v>
      </c>
      <c r="I26" s="102">
        <v>140690</v>
      </c>
      <c r="J26" s="103"/>
      <c r="K26" s="103"/>
    </row>
    <row r="27" spans="2:12" ht="100.9" customHeight="1">
      <c r="B27" s="32" t="s">
        <v>114</v>
      </c>
      <c r="C27" s="105">
        <v>6030</v>
      </c>
      <c r="D27" s="108" t="s">
        <v>27</v>
      </c>
      <c r="E27" s="34" t="s">
        <v>113</v>
      </c>
      <c r="F27" s="100" t="s">
        <v>129</v>
      </c>
      <c r="G27" s="322" t="s">
        <v>258</v>
      </c>
      <c r="H27" s="352">
        <v>80000</v>
      </c>
      <c r="I27" s="353">
        <v>80000</v>
      </c>
      <c r="J27" s="103"/>
      <c r="K27" s="103"/>
    </row>
    <row r="28" spans="2:12" ht="176.25" customHeight="1">
      <c r="B28" s="76" t="s">
        <v>137</v>
      </c>
      <c r="C28" s="76">
        <v>6083</v>
      </c>
      <c r="D28" s="75" t="s">
        <v>138</v>
      </c>
      <c r="E28" s="75" t="s">
        <v>246</v>
      </c>
      <c r="F28" s="100" t="s">
        <v>281</v>
      </c>
      <c r="G28" s="322" t="s">
        <v>259</v>
      </c>
      <c r="H28" s="101">
        <v>248000</v>
      </c>
      <c r="I28" s="102"/>
      <c r="J28" s="103">
        <v>248000</v>
      </c>
      <c r="K28" s="103">
        <v>248000</v>
      </c>
    </row>
    <row r="29" spans="2:12" ht="73.900000000000006" customHeight="1">
      <c r="B29" s="76" t="s">
        <v>282</v>
      </c>
      <c r="C29" s="109">
        <v>7640</v>
      </c>
      <c r="D29" s="75" t="s">
        <v>284</v>
      </c>
      <c r="E29" s="75" t="s">
        <v>285</v>
      </c>
      <c r="F29" s="100" t="s">
        <v>287</v>
      </c>
      <c r="G29" s="322" t="s">
        <v>260</v>
      </c>
      <c r="H29" s="101">
        <v>9780000</v>
      </c>
      <c r="I29" s="102"/>
      <c r="J29" s="103">
        <v>9780000</v>
      </c>
      <c r="K29" s="103">
        <v>9780000</v>
      </c>
    </row>
    <row r="30" spans="2:12" ht="111.6" customHeight="1">
      <c r="B30" s="317" t="s">
        <v>437</v>
      </c>
      <c r="C30" s="317" t="s">
        <v>438</v>
      </c>
      <c r="D30" s="318" t="s">
        <v>156</v>
      </c>
      <c r="E30" s="318" t="s">
        <v>439</v>
      </c>
      <c r="F30" s="100" t="s">
        <v>455</v>
      </c>
      <c r="G30" s="322" t="s">
        <v>456</v>
      </c>
      <c r="H30" s="101">
        <v>308000</v>
      </c>
      <c r="I30" s="102">
        <v>300000</v>
      </c>
      <c r="J30" s="103">
        <v>8000</v>
      </c>
      <c r="K30" s="103">
        <v>8000</v>
      </c>
    </row>
    <row r="31" spans="2:12" ht="154.9" customHeight="1">
      <c r="B31" s="317" t="s">
        <v>437</v>
      </c>
      <c r="C31" s="317" t="s">
        <v>438</v>
      </c>
      <c r="D31" s="318" t="s">
        <v>156</v>
      </c>
      <c r="E31" s="318" t="s">
        <v>439</v>
      </c>
      <c r="F31" s="240" t="s">
        <v>461</v>
      </c>
      <c r="G31" s="322" t="s">
        <v>463</v>
      </c>
      <c r="H31" s="101">
        <v>4417</v>
      </c>
      <c r="I31" s="102">
        <v>4417</v>
      </c>
      <c r="J31" s="103"/>
      <c r="K31" s="103"/>
    </row>
    <row r="32" spans="2:12" ht="153" customHeight="1">
      <c r="B32" s="38" t="s">
        <v>159</v>
      </c>
      <c r="C32" s="98">
        <v>8313</v>
      </c>
      <c r="D32" s="39" t="s">
        <v>160</v>
      </c>
      <c r="E32" s="39" t="s">
        <v>190</v>
      </c>
      <c r="F32" s="110" t="s">
        <v>261</v>
      </c>
      <c r="G32" s="322" t="s">
        <v>326</v>
      </c>
      <c r="H32" s="101">
        <v>56000</v>
      </c>
      <c r="I32" s="102"/>
      <c r="J32" s="103">
        <v>56000</v>
      </c>
      <c r="K32" s="103"/>
    </row>
    <row r="33" spans="2:16" ht="123.75" customHeight="1">
      <c r="B33" s="56" t="s">
        <v>127</v>
      </c>
      <c r="C33" s="98">
        <v>9770</v>
      </c>
      <c r="D33" s="56" t="s">
        <v>30</v>
      </c>
      <c r="E33" s="53" t="s">
        <v>128</v>
      </c>
      <c r="F33" s="240" t="s">
        <v>324</v>
      </c>
      <c r="G33" s="322" t="s">
        <v>454</v>
      </c>
      <c r="H33" s="101">
        <v>835000</v>
      </c>
      <c r="I33" s="102">
        <v>835000</v>
      </c>
      <c r="J33" s="103"/>
      <c r="K33" s="103"/>
    </row>
    <row r="34" spans="2:16" ht="169.9" customHeight="1">
      <c r="B34" s="56" t="s">
        <v>127</v>
      </c>
      <c r="C34" s="98">
        <v>9770</v>
      </c>
      <c r="D34" s="56" t="s">
        <v>30</v>
      </c>
      <c r="E34" s="53" t="s">
        <v>128</v>
      </c>
      <c r="F34" s="240" t="s">
        <v>448</v>
      </c>
      <c r="G34" s="322" t="s">
        <v>449</v>
      </c>
      <c r="H34" s="101">
        <v>20000</v>
      </c>
      <c r="I34" s="102">
        <v>20000</v>
      </c>
      <c r="J34" s="103"/>
      <c r="K34" s="103"/>
    </row>
    <row r="35" spans="2:16" ht="158.44999999999999" customHeight="1">
      <c r="B35" s="317" t="s">
        <v>443</v>
      </c>
      <c r="C35" s="317" t="s">
        <v>444</v>
      </c>
      <c r="D35" s="318" t="s">
        <v>30</v>
      </c>
      <c r="E35" s="318" t="s">
        <v>445</v>
      </c>
      <c r="F35" s="240" t="s">
        <v>461</v>
      </c>
      <c r="G35" s="322" t="s">
        <v>463</v>
      </c>
      <c r="H35" s="101">
        <v>55000</v>
      </c>
      <c r="I35" s="102">
        <v>55000</v>
      </c>
      <c r="J35" s="103"/>
      <c r="K35" s="103"/>
    </row>
    <row r="36" spans="2:16" ht="241.15" customHeight="1">
      <c r="B36" s="317" t="s">
        <v>443</v>
      </c>
      <c r="C36" s="317" t="s">
        <v>444</v>
      </c>
      <c r="D36" s="318" t="s">
        <v>30</v>
      </c>
      <c r="E36" s="318" t="s">
        <v>445</v>
      </c>
      <c r="F36" s="240" t="s">
        <v>405</v>
      </c>
      <c r="G36" s="322" t="s">
        <v>460</v>
      </c>
      <c r="H36" s="101">
        <v>46390</v>
      </c>
      <c r="I36" s="102">
        <v>46390</v>
      </c>
      <c r="J36" s="103"/>
      <c r="K36" s="103"/>
    </row>
    <row r="37" spans="2:16" ht="177" customHeight="1">
      <c r="B37" s="317" t="s">
        <v>443</v>
      </c>
      <c r="C37" s="317" t="s">
        <v>444</v>
      </c>
      <c r="D37" s="318" t="s">
        <v>30</v>
      </c>
      <c r="E37" s="318" t="s">
        <v>445</v>
      </c>
      <c r="F37" s="240" t="s">
        <v>404</v>
      </c>
      <c r="G37" s="322" t="s">
        <v>462</v>
      </c>
      <c r="H37" s="101">
        <v>29000</v>
      </c>
      <c r="I37" s="102">
        <v>19000</v>
      </c>
      <c r="J37" s="103">
        <v>10000</v>
      </c>
      <c r="K37" s="103">
        <v>10000</v>
      </c>
    </row>
    <row r="38" spans="2:16" ht="174" customHeight="1">
      <c r="B38" s="317" t="s">
        <v>443</v>
      </c>
      <c r="C38" s="317" t="s">
        <v>444</v>
      </c>
      <c r="D38" s="318" t="s">
        <v>30</v>
      </c>
      <c r="E38" s="318" t="s">
        <v>445</v>
      </c>
      <c r="F38" s="240" t="s">
        <v>459</v>
      </c>
      <c r="G38" s="322" t="s">
        <v>464</v>
      </c>
      <c r="H38" s="101">
        <v>188798</v>
      </c>
      <c r="I38" s="102">
        <v>188798</v>
      </c>
      <c r="J38" s="103"/>
      <c r="K38" s="103"/>
    </row>
    <row r="39" spans="2:16" ht="43.15" customHeight="1">
      <c r="B39" s="28" t="s">
        <v>105</v>
      </c>
      <c r="C39" s="36"/>
      <c r="D39" s="30"/>
      <c r="E39" s="31" t="s">
        <v>73</v>
      </c>
      <c r="F39" s="10"/>
      <c r="G39" s="324"/>
      <c r="H39" s="111">
        <f>H40</f>
        <v>477697</v>
      </c>
      <c r="I39" s="111">
        <f>I40</f>
        <v>477697</v>
      </c>
      <c r="J39" s="111">
        <f>J40</f>
        <v>0</v>
      </c>
      <c r="K39" s="111">
        <f>K40</f>
        <v>0</v>
      </c>
    </row>
    <row r="40" spans="2:16" ht="41.45" customHeight="1">
      <c r="B40" s="28" t="s">
        <v>106</v>
      </c>
      <c r="C40" s="29"/>
      <c r="D40" s="30"/>
      <c r="E40" s="31" t="s">
        <v>73</v>
      </c>
      <c r="F40" s="10"/>
      <c r="G40" s="324"/>
      <c r="H40" s="111">
        <f>H41+H42+H43</f>
        <v>477697</v>
      </c>
      <c r="I40" s="111">
        <f>I41+I42+I43</f>
        <v>477697</v>
      </c>
      <c r="J40" s="111">
        <f>J41+J42+J43</f>
        <v>0</v>
      </c>
      <c r="K40" s="111">
        <f>K41+K42+K43</f>
        <v>0</v>
      </c>
    </row>
    <row r="41" spans="2:16" ht="142.5" customHeight="1">
      <c r="B41" s="104" t="s">
        <v>107</v>
      </c>
      <c r="C41" s="98">
        <v>1020</v>
      </c>
      <c r="D41" s="99" t="s">
        <v>74</v>
      </c>
      <c r="E41" s="304" t="s">
        <v>379</v>
      </c>
      <c r="F41" s="100" t="s">
        <v>323</v>
      </c>
      <c r="G41" s="322" t="s">
        <v>387</v>
      </c>
      <c r="H41" s="101">
        <v>210847</v>
      </c>
      <c r="I41" s="102">
        <v>210847</v>
      </c>
      <c r="J41" s="103"/>
      <c r="K41" s="103"/>
    </row>
    <row r="42" spans="2:16" ht="96" customHeight="1">
      <c r="B42" s="32" t="s">
        <v>111</v>
      </c>
      <c r="C42" s="32">
        <v>5011</v>
      </c>
      <c r="D42" s="108" t="s">
        <v>26</v>
      </c>
      <c r="E42" s="34" t="s">
        <v>25</v>
      </c>
      <c r="F42" s="100" t="s">
        <v>72</v>
      </c>
      <c r="G42" s="322" t="s">
        <v>262</v>
      </c>
      <c r="H42" s="101">
        <v>89000</v>
      </c>
      <c r="I42" s="102">
        <v>89000</v>
      </c>
      <c r="J42" s="103"/>
      <c r="K42" s="103"/>
    </row>
    <row r="43" spans="2:16" ht="105" customHeight="1">
      <c r="B43" s="38" t="s">
        <v>200</v>
      </c>
      <c r="C43" s="98">
        <v>5053</v>
      </c>
      <c r="D43" s="39" t="s">
        <v>26</v>
      </c>
      <c r="E43" s="241" t="s">
        <v>332</v>
      </c>
      <c r="F43" s="100" t="s">
        <v>72</v>
      </c>
      <c r="G43" s="322" t="s">
        <v>262</v>
      </c>
      <c r="H43" s="101">
        <v>177850</v>
      </c>
      <c r="I43" s="102">
        <v>177850</v>
      </c>
      <c r="J43" s="103"/>
      <c r="K43" s="103"/>
    </row>
    <row r="44" spans="2:16" ht="58.9" customHeight="1">
      <c r="B44" s="28">
        <v>1000000</v>
      </c>
      <c r="C44" s="9"/>
      <c r="D44" s="30"/>
      <c r="E44" s="31" t="s">
        <v>71</v>
      </c>
      <c r="F44" s="10"/>
      <c r="G44" s="324"/>
      <c r="H44" s="253">
        <f t="shared" ref="H44:K45" si="0">H45</f>
        <v>6000</v>
      </c>
      <c r="I44" s="253">
        <f t="shared" si="0"/>
        <v>6000</v>
      </c>
      <c r="J44" s="253">
        <f t="shared" si="0"/>
        <v>0</v>
      </c>
      <c r="K44" s="253">
        <f t="shared" si="0"/>
        <v>0</v>
      </c>
    </row>
    <row r="45" spans="2:16" ht="53.45" customHeight="1">
      <c r="B45" s="28">
        <v>1010000</v>
      </c>
      <c r="C45" s="29"/>
      <c r="D45" s="30"/>
      <c r="E45" s="31" t="s">
        <v>71</v>
      </c>
      <c r="F45" s="10"/>
      <c r="G45" s="324"/>
      <c r="H45" s="253">
        <f t="shared" si="0"/>
        <v>6000</v>
      </c>
      <c r="I45" s="253">
        <f t="shared" si="0"/>
        <v>6000</v>
      </c>
      <c r="J45" s="253">
        <f t="shared" si="0"/>
        <v>0</v>
      </c>
      <c r="K45" s="253">
        <f t="shared" si="0"/>
        <v>0</v>
      </c>
      <c r="P45" s="113"/>
    </row>
    <row r="46" spans="2:16" ht="57" customHeight="1">
      <c r="B46" s="32" t="s">
        <v>104</v>
      </c>
      <c r="C46" s="112">
        <v>4082</v>
      </c>
      <c r="D46" s="108" t="s">
        <v>24</v>
      </c>
      <c r="E46" s="34" t="s">
        <v>88</v>
      </c>
      <c r="F46" s="114" t="s">
        <v>142</v>
      </c>
      <c r="G46" s="325" t="s">
        <v>257</v>
      </c>
      <c r="H46" s="101">
        <v>6000</v>
      </c>
      <c r="I46" s="102">
        <v>6000</v>
      </c>
      <c r="J46" s="103"/>
      <c r="K46" s="103"/>
    </row>
    <row r="47" spans="2:16" ht="38.450000000000003" customHeight="1">
      <c r="B47" s="40"/>
      <c r="C47" s="28"/>
      <c r="D47" s="246"/>
      <c r="E47" s="40" t="s">
        <v>10</v>
      </c>
      <c r="F47" s="115"/>
      <c r="G47" s="326"/>
      <c r="H47" s="116">
        <f>H13+H39+H45</f>
        <v>20889351</v>
      </c>
      <c r="I47" s="116">
        <f>I13+I39+I45</f>
        <v>8842451</v>
      </c>
      <c r="J47" s="116">
        <f>J13+J39+J45</f>
        <v>12046900</v>
      </c>
      <c r="K47" s="116">
        <f>K13+K39+K45</f>
        <v>11990900</v>
      </c>
      <c r="P47" s="117"/>
    </row>
    <row r="48" spans="2:16" ht="45" customHeight="1">
      <c r="B48" s="460" t="s">
        <v>524</v>
      </c>
      <c r="C48" s="461"/>
      <c r="D48" s="461"/>
      <c r="E48" s="118"/>
      <c r="F48" s="463" t="s">
        <v>525</v>
      </c>
      <c r="G48" s="463"/>
      <c r="H48" s="119"/>
      <c r="I48" s="119"/>
      <c r="J48" s="120"/>
      <c r="K48" s="120"/>
    </row>
    <row r="49" spans="2:17" ht="52.5" customHeight="1">
      <c r="B49" s="4"/>
      <c r="C49" s="211"/>
      <c r="D49" s="5"/>
      <c r="E49" s="6"/>
      <c r="F49" s="7"/>
      <c r="G49" s="7"/>
      <c r="H49" s="121"/>
      <c r="I49" s="7"/>
    </row>
    <row r="50" spans="2:17" ht="123.75" customHeight="1">
      <c r="C50" s="4"/>
    </row>
    <row r="51" spans="2:17" ht="98.25" customHeight="1">
      <c r="B51" s="122"/>
      <c r="D51" s="122"/>
      <c r="E51" s="122"/>
      <c r="F51" s="122"/>
      <c r="G51" s="122"/>
      <c r="H51" s="122"/>
      <c r="I51" s="122"/>
    </row>
    <row r="52" spans="2:17" ht="98.25" customHeight="1">
      <c r="B52" s="123"/>
      <c r="C52" s="122"/>
      <c r="D52" s="123"/>
      <c r="E52" s="123"/>
      <c r="F52" s="123"/>
      <c r="G52" s="123"/>
      <c r="H52" s="123"/>
      <c r="I52" s="123"/>
    </row>
    <row r="53" spans="2:17" ht="33.75" customHeight="1">
      <c r="B53" s="124"/>
      <c r="C53" s="123"/>
      <c r="D53" s="124"/>
      <c r="E53" s="124"/>
      <c r="F53" s="124"/>
      <c r="G53" s="124"/>
      <c r="H53" s="124"/>
      <c r="I53" s="124"/>
    </row>
    <row r="54" spans="2:17" ht="39.75" customHeight="1">
      <c r="B54" s="123"/>
      <c r="C54" s="124"/>
      <c r="D54" s="123"/>
      <c r="E54" s="123"/>
      <c r="F54" s="123"/>
      <c r="G54" s="123"/>
      <c r="H54" s="123"/>
      <c r="I54" s="123"/>
    </row>
    <row r="55" spans="2:17" ht="33.75" customHeight="1">
      <c r="B55" s="124"/>
      <c r="C55" s="123"/>
      <c r="D55" s="124"/>
      <c r="E55" s="124"/>
      <c r="F55" s="124"/>
      <c r="G55" s="124"/>
      <c r="H55" s="124"/>
      <c r="I55" s="124"/>
    </row>
    <row r="56" spans="2:17">
      <c r="C56" s="124"/>
    </row>
    <row r="57" spans="2:17" ht="23.25" customHeight="1">
      <c r="J57" s="125"/>
    </row>
    <row r="58" spans="2:17" ht="20.25" customHeight="1">
      <c r="J58" s="124"/>
      <c r="K58" s="125"/>
      <c r="L58" s="125"/>
      <c r="M58" s="125"/>
      <c r="N58" s="125"/>
      <c r="O58" s="125"/>
      <c r="P58" s="125"/>
      <c r="Q58" s="125"/>
    </row>
    <row r="59" spans="2:17" ht="20.25" customHeight="1">
      <c r="J59" s="125"/>
      <c r="K59" s="124"/>
      <c r="L59" s="124"/>
      <c r="M59" s="124"/>
      <c r="N59" s="124"/>
      <c r="O59" s="124"/>
      <c r="P59" s="124"/>
      <c r="Q59" s="124"/>
    </row>
    <row r="60" spans="2:17" ht="30.75" customHeight="1">
      <c r="J60" s="124"/>
      <c r="K60" s="125"/>
      <c r="L60" s="125"/>
      <c r="M60" s="125"/>
      <c r="N60" s="125"/>
      <c r="O60" s="125"/>
      <c r="P60" s="125"/>
      <c r="Q60" s="125"/>
    </row>
    <row r="61" spans="2:17" ht="21" customHeight="1">
      <c r="K61" s="124"/>
      <c r="L61" s="124"/>
      <c r="M61" s="124"/>
      <c r="N61" s="124"/>
      <c r="O61" s="124"/>
      <c r="P61" s="124"/>
      <c r="Q61" s="124"/>
    </row>
  </sheetData>
  <mergeCells count="16">
    <mergeCell ref="D9:D10"/>
    <mergeCell ref="E9:E10"/>
    <mergeCell ref="B6:D6"/>
    <mergeCell ref="B7:D7"/>
    <mergeCell ref="G9:G10"/>
    <mergeCell ref="H9:H10"/>
    <mergeCell ref="B48:D48"/>
    <mergeCell ref="I2:K2"/>
    <mergeCell ref="I3:K3"/>
    <mergeCell ref="I9:I10"/>
    <mergeCell ref="B9:B10"/>
    <mergeCell ref="C9:C10"/>
    <mergeCell ref="F48:G48"/>
    <mergeCell ref="B5:I5"/>
    <mergeCell ref="J9:K9"/>
    <mergeCell ref="F9:F10"/>
  </mergeCells>
  <phoneticPr fontId="53" type="noConversion"/>
  <pageMargins left="0.74803149606299213" right="0.39370078740157483" top="0.78740157480314965" bottom="0.78740157480314965" header="0" footer="0"/>
  <pageSetup paperSize="9" scale="47" fitToHeight="5" orientation="landscape" r:id="rId1"/>
  <headerFooter alignWithMargins="0"/>
  <rowBreaks count="4" manualBreakCount="4">
    <brk id="17" max="10" man="1"/>
    <brk id="23" max="10" man="1"/>
    <brk id="31" max="10" man="1"/>
    <brk id="3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Дод1</vt:lpstr>
      <vt:lpstr>Дод 1.1</vt:lpstr>
      <vt:lpstr>дод2 </vt:lpstr>
      <vt:lpstr>дод.3</vt:lpstr>
      <vt:lpstr>дод 4</vt:lpstr>
      <vt:lpstr>Дод 4.1</vt:lpstr>
      <vt:lpstr>Дод 4.2</vt:lpstr>
      <vt:lpstr>дод 5</vt:lpstr>
      <vt:lpstr>дод 6</vt:lpstr>
      <vt:lpstr>дод.3!Заголовки_для_печати</vt:lpstr>
      <vt:lpstr>'дод 4'!Область_печати</vt:lpstr>
      <vt:lpstr>'дод 6'!Область_печати</vt:lpstr>
      <vt:lpstr>Дод1!Область_печати</vt:lpstr>
      <vt:lpstr>'дод2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Пользователь Windows</cp:lastModifiedBy>
  <cp:lastPrinted>2020-06-22T13:03:09Z</cp:lastPrinted>
  <dcterms:created xsi:type="dcterms:W3CDTF">2014-01-17T10:52:16Z</dcterms:created>
  <dcterms:modified xsi:type="dcterms:W3CDTF">2020-07-28T08:02:31Z</dcterms:modified>
</cp:coreProperties>
</file>