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5480" windowHeight="10380" tabRatio="878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11" r:id="rId5"/>
    <sheet name="дод 5" sheetId="21" r:id="rId6"/>
    <sheet name="дод 6" sheetId="26" r:id="rId7"/>
  </sheets>
  <definedNames>
    <definedName name="_xlnm.Print_Titles" localSheetId="3">дод.3!$8:$11</definedName>
    <definedName name="_xlnm.Print_Area" localSheetId="4">'дод 4'!$D$1:$W$23</definedName>
    <definedName name="_xlnm.Print_Area" localSheetId="6">'дод 6'!$A$1:$K$30</definedName>
    <definedName name="_xlnm.Print_Area" localSheetId="0">Дод1!$A$1:$F$84</definedName>
    <definedName name="_xlnm.Print_Area" localSheetId="2">'дод2 '!$A$1:$F$39</definedName>
  </definedNames>
  <calcPr calcId="125725" fullCalcOnLoad="1"/>
</workbook>
</file>

<file path=xl/calcChain.xml><?xml version="1.0" encoding="utf-8"?>
<calcChain xmlns="http://schemas.openxmlformats.org/spreadsheetml/2006/main">
  <c r="I29" i="26"/>
  <c r="J29"/>
  <c r="K29"/>
  <c r="H29"/>
  <c r="I21"/>
  <c r="J21"/>
  <c r="K21"/>
  <c r="H21"/>
  <c r="I22"/>
  <c r="J22"/>
  <c r="K22"/>
  <c r="H22"/>
  <c r="I26"/>
  <c r="J26"/>
  <c r="K26"/>
  <c r="H26"/>
  <c r="I27"/>
  <c r="J27"/>
  <c r="K27"/>
  <c r="H27"/>
  <c r="I12"/>
  <c r="J12"/>
  <c r="K12"/>
  <c r="H12"/>
  <c r="I13"/>
  <c r="J13"/>
  <c r="K13"/>
  <c r="H13"/>
  <c r="G14" i="1"/>
  <c r="H14"/>
  <c r="I14"/>
  <c r="J14"/>
  <c r="K14"/>
  <c r="L14"/>
  <c r="M14"/>
  <c r="N14"/>
  <c r="O14"/>
  <c r="P14"/>
  <c r="Q14"/>
  <c r="F14"/>
  <c r="G13"/>
  <c r="K13"/>
  <c r="O13"/>
  <c r="F13"/>
  <c r="D24" i="24"/>
  <c r="E24"/>
  <c r="F24"/>
  <c r="C24"/>
  <c r="C18"/>
  <c r="D18"/>
  <c r="D22"/>
  <c r="E18"/>
  <c r="F18"/>
  <c r="C19"/>
  <c r="E19"/>
  <c r="F19"/>
  <c r="I38" i="1"/>
  <c r="I13"/>
  <c r="L13"/>
  <c r="P13"/>
  <c r="C31" i="24"/>
  <c r="C30"/>
  <c r="Q21" i="1"/>
  <c r="D78" i="18"/>
  <c r="D80"/>
  <c r="G38" i="1"/>
  <c r="G37"/>
  <c r="H38"/>
  <c r="H37"/>
  <c r="I37"/>
  <c r="J38"/>
  <c r="J37"/>
  <c r="K38"/>
  <c r="K37"/>
  <c r="L38"/>
  <c r="L37"/>
  <c r="M38"/>
  <c r="M37"/>
  <c r="N38"/>
  <c r="N58"/>
  <c r="O38"/>
  <c r="O37"/>
  <c r="P38"/>
  <c r="P37"/>
  <c r="F38"/>
  <c r="F37"/>
  <c r="E26" i="18"/>
  <c r="F26"/>
  <c r="D26"/>
  <c r="C26"/>
  <c r="C22" i="29"/>
  <c r="C23"/>
  <c r="E65" i="18"/>
  <c r="E64"/>
  <c r="D65"/>
  <c r="D64"/>
  <c r="F65"/>
  <c r="F64"/>
  <c r="F29"/>
  <c r="E29"/>
  <c r="D29"/>
  <c r="C29"/>
  <c r="C15" i="24"/>
  <c r="C14"/>
  <c r="N37" i="1"/>
  <c r="E21" i="29"/>
  <c r="D21"/>
  <c r="C21"/>
  <c r="C16"/>
  <c r="C17"/>
  <c r="C18"/>
  <c r="C19"/>
  <c r="C20"/>
  <c r="D23"/>
  <c r="E23"/>
  <c r="C32" i="24"/>
  <c r="F22"/>
  <c r="C16"/>
  <c r="M13" i="1"/>
  <c r="F24" i="29"/>
  <c r="G24"/>
  <c r="E68" i="18"/>
  <c r="E67"/>
  <c r="F68"/>
  <c r="F67"/>
  <c r="F55"/>
  <c r="F54"/>
  <c r="F53"/>
  <c r="F59"/>
  <c r="F61"/>
  <c r="D68"/>
  <c r="D67"/>
  <c r="C67"/>
  <c r="E15"/>
  <c r="E20"/>
  <c r="E14"/>
  <c r="E23"/>
  <c r="E22"/>
  <c r="D23"/>
  <c r="D22"/>
  <c r="E32"/>
  <c r="E41"/>
  <c r="E44"/>
  <c r="E31"/>
  <c r="E49"/>
  <c r="E48"/>
  <c r="E55"/>
  <c r="E59"/>
  <c r="E54"/>
  <c r="E53"/>
  <c r="E61"/>
  <c r="E73"/>
  <c r="D73"/>
  <c r="C73"/>
  <c r="F15"/>
  <c r="F20"/>
  <c r="F14"/>
  <c r="F23"/>
  <c r="F22"/>
  <c r="F32"/>
  <c r="F31"/>
  <c r="F41"/>
  <c r="F44"/>
  <c r="F73"/>
  <c r="F72"/>
  <c r="F71"/>
  <c r="D15"/>
  <c r="C15"/>
  <c r="D20"/>
  <c r="C20"/>
  <c r="D32"/>
  <c r="C32"/>
  <c r="D41"/>
  <c r="C41"/>
  <c r="D44"/>
  <c r="C44"/>
  <c r="D49"/>
  <c r="D48"/>
  <c r="D55"/>
  <c r="C55"/>
  <c r="D59"/>
  <c r="C59"/>
  <c r="D61"/>
  <c r="C61"/>
  <c r="C15" i="29"/>
  <c r="Q15" i="1"/>
  <c r="Q16"/>
  <c r="Q17"/>
  <c r="G50"/>
  <c r="H50"/>
  <c r="I50"/>
  <c r="J50"/>
  <c r="J58"/>
  <c r="K50"/>
  <c r="L50"/>
  <c r="M50"/>
  <c r="N50"/>
  <c r="O50"/>
  <c r="P50"/>
  <c r="F50"/>
  <c r="Q50"/>
  <c r="E14" i="29"/>
  <c r="E24"/>
  <c r="D14"/>
  <c r="D24"/>
  <c r="G13"/>
  <c r="F13"/>
  <c r="C13"/>
  <c r="C12"/>
  <c r="C11"/>
  <c r="Q18" i="1"/>
  <c r="Q19"/>
  <c r="Q20"/>
  <c r="Q22"/>
  <c r="Q23"/>
  <c r="Q24"/>
  <c r="Q25"/>
  <c r="Q26"/>
  <c r="Q27"/>
  <c r="Q28"/>
  <c r="Q29"/>
  <c r="Q30"/>
  <c r="Q31"/>
  <c r="Q32"/>
  <c r="Q33"/>
  <c r="Q35"/>
  <c r="Q36"/>
  <c r="Q39"/>
  <c r="Q40"/>
  <c r="Q41"/>
  <c r="Q42"/>
  <c r="Q43"/>
  <c r="Q44"/>
  <c r="Q45"/>
  <c r="Q46"/>
  <c r="Q47"/>
  <c r="Q48"/>
  <c r="Q49"/>
  <c r="Q51"/>
  <c r="Q52"/>
  <c r="Q53"/>
  <c r="Q54"/>
  <c r="Q55"/>
  <c r="Q56"/>
  <c r="Q57"/>
  <c r="C27" i="18"/>
  <c r="C24"/>
  <c r="B6" i="26"/>
  <c r="A6" i="21"/>
  <c r="D5" i="11"/>
  <c r="B5" i="24"/>
  <c r="B5" i="1"/>
  <c r="E78" i="18"/>
  <c r="C78"/>
  <c r="E80"/>
  <c r="F78"/>
  <c r="F80"/>
  <c r="F77"/>
  <c r="F76"/>
  <c r="C35"/>
  <c r="C36"/>
  <c r="C28"/>
  <c r="C16"/>
  <c r="C17"/>
  <c r="C18"/>
  <c r="C19"/>
  <c r="C21"/>
  <c r="C25"/>
  <c r="C30"/>
  <c r="C33"/>
  <c r="C34"/>
  <c r="C37"/>
  <c r="C38"/>
  <c r="C39"/>
  <c r="C40"/>
  <c r="C42"/>
  <c r="C43"/>
  <c r="C45"/>
  <c r="C46"/>
  <c r="C47"/>
  <c r="C50"/>
  <c r="C51"/>
  <c r="C52"/>
  <c r="C56"/>
  <c r="C57"/>
  <c r="C58"/>
  <c r="C60"/>
  <c r="C62"/>
  <c r="C63"/>
  <c r="C66"/>
  <c r="C69"/>
  <c r="C70"/>
  <c r="C74"/>
  <c r="C79"/>
  <c r="C81"/>
  <c r="J13" i="1"/>
  <c r="C28" i="24"/>
  <c r="C34"/>
  <c r="C12"/>
  <c r="E72" i="18"/>
  <c r="E71"/>
  <c r="O58" i="1"/>
  <c r="P58"/>
  <c r="D28" i="24"/>
  <c r="D34"/>
  <c r="C14" i="29"/>
  <c r="C68" i="18"/>
  <c r="D14"/>
  <c r="D31"/>
  <c r="H13" i="1"/>
  <c r="H58"/>
  <c r="D77" i="18"/>
  <c r="C77"/>
  <c r="E12" i="24"/>
  <c r="C49" i="18"/>
  <c r="L58" i="1"/>
  <c r="D76" i="18"/>
  <c r="C80"/>
  <c r="D72"/>
  <c r="D71"/>
  <c r="C71"/>
  <c r="D54"/>
  <c r="C54"/>
  <c r="C65"/>
  <c r="C23"/>
  <c r="D12" i="24"/>
  <c r="C22"/>
  <c r="F12"/>
  <c r="E22"/>
  <c r="F34"/>
  <c r="E34"/>
  <c r="C72" i="18"/>
  <c r="E77"/>
  <c r="E76"/>
  <c r="C76"/>
  <c r="C24" i="29"/>
  <c r="C22" i="18"/>
  <c r="C14"/>
  <c r="C48"/>
  <c r="D13"/>
  <c r="F13"/>
  <c r="E13"/>
  <c r="C31"/>
  <c r="C64"/>
  <c r="D53"/>
  <c r="C53"/>
  <c r="N13" i="1"/>
  <c r="E82" i="18"/>
  <c r="E75"/>
  <c r="D82"/>
  <c r="C82"/>
  <c r="C13"/>
  <c r="C75"/>
  <c r="D75"/>
  <c r="F82"/>
  <c r="F75"/>
  <c r="Q38" i="1"/>
  <c r="M58"/>
  <c r="I58"/>
  <c r="Q13"/>
  <c r="F58"/>
  <c r="G58"/>
  <c r="K58"/>
  <c r="Q58"/>
  <c r="Q37"/>
</calcChain>
</file>

<file path=xl/sharedStrings.xml><?xml version="1.0" encoding="utf-8"?>
<sst xmlns="http://schemas.openxmlformats.org/spreadsheetml/2006/main" count="495" uniqueCount="329">
  <si>
    <t>комунальні послуги та енергоносії</t>
  </si>
  <si>
    <t>0110000</t>
  </si>
  <si>
    <t>0111</t>
  </si>
  <si>
    <t>О5</t>
  </si>
  <si>
    <t>О3</t>
  </si>
  <si>
    <t>O2</t>
  </si>
  <si>
    <t>О4</t>
  </si>
  <si>
    <t>0100000</t>
  </si>
  <si>
    <t>Місцеві податки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</si>
  <si>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</si>
  <si>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</si>
  <si>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</si>
  <si>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</si>
  <si>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</si>
  <si>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</si>
  <si>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</si>
  <si>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</si>
  <si>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</si>
  <si>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</si>
  <si>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</si>
  <si>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</si>
  <si>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</si>
  <si>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</si>
  <si>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</si>
  <si>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</si>
  <si>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</si>
  <si>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</si>
  <si>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</si>
  <si>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</si>
  <si>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</si>
  <si>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</si>
  <si>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</si>
  <si>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</si>
  <si>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</si>
  <si>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</si>
  <si>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</si>
  <si>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</si>
  <si>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</si>
  <si>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</si>
  <si>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</si>
  <si>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</si>
  <si>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</si>
  <si>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</si>
  <si>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</si>
  <si>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</si>
  <si>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</si>
  <si>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</si>
  <si>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</si>
  <si>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</si>
  <si>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Земельний податок з юридичних осіб  </t>
  </si>
  <si>
    <t>Орендна плата з юридичних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</si>
  <si>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</si>
  <si>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</si>
  <si>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</si>
  <si>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</si>
  <si>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</si>
  <si>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</si>
  <si>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</si>
  <si>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</si>
  <si>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</si>
  <si>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</si>
  <si>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</si>
  <si>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</si>
  <si>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</si>
  <si>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</si>
  <si>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</si>
  <si>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</si>
  <si>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</si>
  <si>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</si>
  <si>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</si>
  <si>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</si>
  <si>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</si>
  <si>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</si>
  <si>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</si>
  <si>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</si>
  <si>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</si>
  <si>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</si>
  <si>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</si>
  <si>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</si>
  <si>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</si>
  <si>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</si>
  <si>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Відділ освіти, молоді та спорту Олевської міської ради</t>
  </si>
  <si>
    <t>0921</t>
  </si>
  <si>
    <t xml:space="preserve"> 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</si>
  <si>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</si>
  <si>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</si>
  <si>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</si>
  <si>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</si>
  <si>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</si>
  <si>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</si>
  <si>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</si>
  <si>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</si>
  <si>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</si>
  <si>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</si>
  <si>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</si>
  <si>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</si>
  <si>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</si>
  <si>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</si>
  <si>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</si>
  <si>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</si>
  <si>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</si>
  <si>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</si>
  <si>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</si>
  <si>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</si>
  <si>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</si>
  <si>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</si>
  <si>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</si>
  <si>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</si>
  <si>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</si>
  <si>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</si>
  <si>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</si>
  <si>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</si>
  <si>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</si>
  <si>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</si>
  <si>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</si>
  <si>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</si>
  <si>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</si>
  <si>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</si>
  <si>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</si>
  <si>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0611161</t>
  </si>
  <si>
    <t>0613140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</si>
  <si>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</si>
  <si>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</si>
  <si>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</si>
  <si>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</si>
  <si>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</si>
  <si>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</si>
  <si>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</si>
  <si>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</si>
  <si>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</si>
  <si>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</si>
  <si>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</si>
  <si>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</si>
  <si>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</si>
  <si>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</si>
  <si>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</si>
  <si>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</si>
  <si>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</si>
  <si>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</si>
  <si>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</si>
  <si>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</si>
  <si>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0611162</t>
  </si>
  <si>
    <t>Інші програми та заходи у сфері освіти</t>
  </si>
  <si>
    <t>Субвенції  з державного бюджету місцевим бюджетам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</si>
  <si>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</si>
  <si>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</si>
  <si>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</si>
  <si>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</si>
  <si>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</si>
  <si>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</si>
  <si>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</si>
  <si>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</si>
  <si>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</si>
  <si>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</si>
  <si>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</si>
  <si>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</si>
  <si>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7350</t>
  </si>
  <si>
    <t>0490</t>
  </si>
  <si>
    <t>7461</t>
  </si>
  <si>
    <t>8130</t>
  </si>
  <si>
    <t>06513000000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</si>
  <si>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</si>
  <si>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 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</si>
  <si>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</si>
  <si>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</si>
  <si>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</si>
  <si>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</si>
  <si>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</si>
  <si>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</si>
  <si>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</si>
  <si>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</si>
  <si>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</si>
  <si>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</si>
  <si>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>Додаток №4</t>
  </si>
  <si>
    <t xml:space="preserve">Додаток №5
до рішення </t>
  </si>
  <si>
    <t>Додаток №6</t>
  </si>
  <si>
    <t>Ліквідація іншого забруднення навколишнього природного середовища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</si>
  <si>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</si>
  <si>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</si>
  <si>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</si>
  <si>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</si>
  <si>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1161</t>
  </si>
  <si>
    <t>1162</t>
  </si>
  <si>
    <t>3140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</si>
  <si>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</si>
  <si>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</si>
  <si>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</si>
  <si>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</si>
  <si>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</si>
  <si>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</si>
  <si>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</si>
  <si>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</si>
  <si>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</si>
  <si>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</si>
  <si>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</si>
  <si>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</si>
  <si>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</si>
  <si>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</si>
  <si>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</si>
  <si>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</si>
  <si>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</si>
  <si>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</si>
  <si>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</si>
  <si>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</si>
  <si>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</si>
  <si>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</si>
  <si>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</si>
  <si>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</si>
  <si>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</si>
  <si>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</si>
  <si>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</si>
  <si>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</si>
  <si>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</si>
  <si>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</si>
  <si>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</si>
  <si>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</si>
  <si>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</si>
  <si>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</si>
  <si>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до рішення ___ сесії __ скликання Олевської міської ради від________ року №</t>
  </si>
  <si>
    <t>Міська рада м.Олевськ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</si>
  <si>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</si>
  <si>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</si>
  <si>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</si>
  <si>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</si>
  <si>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0118600</t>
  </si>
  <si>
    <t>8600</t>
  </si>
  <si>
    <t>0170</t>
  </si>
  <si>
    <t>Обслуговування місцевого боргу</t>
  </si>
  <si>
    <t>0611170</t>
  </si>
  <si>
    <t>1170</t>
  </si>
  <si>
    <t>Забезпечення діяльності інклюзивно-ресурсних центрів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</si>
  <si>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</si>
  <si>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</si>
  <si>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</si>
  <si>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</si>
  <si>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</si>
  <si>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</si>
  <si>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</si>
  <si>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</si>
  <si>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</si>
  <si>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</si>
  <si>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</si>
  <si>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</si>
  <si>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</si>
  <si>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Рентна плата за користування надрами</t>
  </si>
  <si>
    <t>Разом доходів</t>
  </si>
  <si>
    <t>х</t>
  </si>
  <si>
    <t>Рентна плата за користування надрами для видобування корисних копалин місцевого значення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</si>
  <si>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</si>
  <si>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</si>
  <si>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</si>
  <si>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</si>
  <si>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</si>
  <si>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</si>
  <si>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>Усього доходів (без урахування міжбюджетних трансфертів)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</si>
  <si>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</si>
  <si>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</si>
  <si>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</si>
  <si>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</si>
  <si>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</si>
  <si>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</si>
  <si>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</si>
  <si>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</si>
  <si>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</si>
  <si>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</si>
  <si>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</si>
  <si>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</si>
  <si>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</si>
  <si>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</si>
  <si>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</si>
  <si>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</si>
  <si>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</si>
  <si>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</si>
  <si>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</si>
  <si>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</si>
  <si>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</si>
  <si>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</si>
  <si>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</si>
  <si>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</si>
  <si>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</si>
  <si>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</si>
  <si>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</si>
  <si>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Довгострокові зобов'язання</t>
  </si>
  <si>
    <t>Погашення</t>
  </si>
  <si>
    <t>Зовнішні зобов"язання</t>
  </si>
  <si>
    <t>Бюджет Білокоровицької сільської об’єднаної територіальної громади</t>
  </si>
  <si>
    <t xml:space="preserve"> Олевська міська рада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</si>
  <si>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</si>
  <si>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 утримання дітей в ДЗО с.Зубковичі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</si>
  <si>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</si>
  <si>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</si>
  <si>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</si>
  <si>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Доходи місцевого бюджету на 2021 рік</t>
  </si>
  <si>
    <t>РОЗПОДІЛ
видатків місцевого бюджету  на 2021 рік</t>
  </si>
  <si>
    <t>"Про міський бюджет Олевської міської територіальної громади на 2021 рік"</t>
  </si>
  <si>
    <t>Секретар ради</t>
  </si>
  <si>
    <t>"Про міський бюджет Олевської міської  територіальної громади на 2021 рік"</t>
  </si>
  <si>
    <t xml:space="preserve">                 Інші субвенції з місцевих бюджетів до міського бюджету на 2021 рік</t>
  </si>
  <si>
    <t>Фінансування місцевого бюджету на 2021 рік</t>
  </si>
  <si>
    <t>Міжбюджетні трансферти    на 2021 рік</t>
  </si>
  <si>
    <t>Розподіл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об"єктами у 2021 році</t>
  </si>
  <si>
    <t>"Про міський  бюджет Олевської міської  територіальної громади на 2021 рік"</t>
  </si>
  <si>
    <t>Розподіл витрат місцевого бюджету  на реалізацію місцевих/регіональних програм у 2021 році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</si>
  <si>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</si>
  <si>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</si>
  <si>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</si>
  <si>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Сергій МЕЛЬНИК</t>
  </si>
  <si>
    <t>0118710</t>
  </si>
  <si>
    <t>8710</t>
  </si>
  <si>
    <t xml:space="preserve">Надання спеціальної освіти мистецькими школами </t>
  </si>
  <si>
    <t>Бюджет Ємільчинської селищної ради</t>
  </si>
  <si>
    <t>П Р О Є К Т</t>
  </si>
  <si>
    <t>Комплексна програма розвитку  фізичної культури і спорту на 2017-2021 роки</t>
  </si>
  <si>
    <t>Рішення міської ради від 13.06.2017 №168</t>
  </si>
  <si>
    <t>Фінансова підтримка на утримання місцевих осередків (рад) всеукраїнських організацій фізкультурно-спортивної спрямованості ФСТ "Колос"</t>
  </si>
  <si>
    <t>Комплексна програма оздоровлення дітей на 2017-2021 роки</t>
  </si>
  <si>
    <t>Рішення міської ради від 13.06.2017 №166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</si>
  <si>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</si>
  <si>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Рішення міської ради від 05.09.2019 №1240; від 19.12.2019 № 1435</t>
  </si>
  <si>
    <t>Програма надання фінансових гарантій медичного обслуговування населення на період до 2022 року</t>
  </si>
  <si>
    <t>Рішення міської ради від 05.07.2018 №667 із змінами</t>
  </si>
  <si>
    <t>Програма забезпечення громадян Олевської ОТГ життєво-необхідними медичнмими препаратами та виробами медичного призначення на 2020-2022 роки</t>
  </si>
  <si>
    <t>Рішення міської ради від 19.12.2019 № 1443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</si>
  <si>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</si>
  <si>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Рішення міської ради від 19.12.2019 № 1444</t>
  </si>
  <si>
    <t>Програма соціального захисту населення Олевської об"єднаної територіальної громади на2021-2022 роки</t>
  </si>
  <si>
    <t>Рішення міської ради від _____ №___</t>
  </si>
  <si>
    <t>Програма розвитку культури  на 2021-2022 роки</t>
  </si>
  <si>
    <t>Рішення міської ради від _____ №_____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</si>
</sst>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98" formatCode="* _-#,##0&quot;р.&quot;;* \-#,##0&quot;р.&quot;;* _-&quot;-&quot;&quot;р.&quot;;@"/>
    <numFmt numFmtId="200" formatCode="#,##0.0"/>
  </numFmts>
  <fonts count="76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sz val="14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/>
    <xf numFmtId="0" fontId="19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0" fontId="75" fillId="0" borderId="0"/>
    <xf numFmtId="0" fontId="74" fillId="0" borderId="0"/>
    <xf numFmtId="0" fontId="18" fillId="0" borderId="0"/>
    <xf numFmtId="0" fontId="19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4" applyNumberFormat="0" applyFont="0" applyAlignment="0" applyProtection="0"/>
    <xf numFmtId="0" fontId="17" fillId="0" borderId="0"/>
    <xf numFmtId="19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2">
    <xf numFmtId="0" fontId="0" fillId="0" borderId="0" xfId="0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200" fontId="31" fillId="0" borderId="0" xfId="0" applyNumberFormat="1" applyFont="1" applyBorder="1" applyAlignment="1">
      <alignment vertical="justify"/>
    </xf>
    <xf numFmtId="0" fontId="32" fillId="0" borderId="0" xfId="56" applyFont="1" applyAlignment="1"/>
    <xf numFmtId="0" fontId="44" fillId="0" borderId="0" xfId="56" applyFont="1"/>
    <xf numFmtId="0" fontId="41" fillId="0" borderId="0" xfId="56" applyFont="1" applyAlignment="1"/>
    <xf numFmtId="0" fontId="44" fillId="0" borderId="0" xfId="56" applyFont="1" applyFill="1"/>
    <xf numFmtId="0" fontId="44" fillId="0" borderId="0" xfId="56" applyFont="1" applyAlignment="1">
      <alignment horizontal="right"/>
    </xf>
    <xf numFmtId="0" fontId="41" fillId="0" borderId="5" xfId="56" applyFont="1" applyBorder="1" applyAlignment="1">
      <alignment horizontal="center" vertical="center" wrapText="1"/>
    </xf>
    <xf numFmtId="0" fontId="41" fillId="0" borderId="5" xfId="56" applyFont="1" applyFill="1" applyBorder="1" applyAlignment="1">
      <alignment horizontal="center" vertical="center" wrapText="1"/>
    </xf>
    <xf numFmtId="0" fontId="32" fillId="0" borderId="0" xfId="0" applyFont="1"/>
    <xf numFmtId="0" fontId="48" fillId="0" borderId="5" xfId="0" quotePrefix="1" applyFont="1" applyFill="1" applyBorder="1" applyAlignment="1">
      <alignment horizontal="center" vertical="center" wrapText="1"/>
    </xf>
    <xf numFmtId="2" fontId="48" fillId="0" borderId="5" xfId="0" quotePrefix="1" applyNumberFormat="1" applyFont="1" applyFill="1" applyBorder="1" applyAlignment="1">
      <alignment horizontal="center" vertical="center" wrapText="1"/>
    </xf>
    <xf numFmtId="0" fontId="41" fillId="0" borderId="5" xfId="0" quotePrefix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horizontal="center" vertical="center" wrapText="1"/>
    </xf>
    <xf numFmtId="0" fontId="46" fillId="0" borderId="0" xfId="0" applyFont="1"/>
    <xf numFmtId="0" fontId="32" fillId="0" borderId="0" xfId="0" applyFont="1" applyAlignment="1">
      <alignment horizontal="right"/>
    </xf>
    <xf numFmtId="0" fontId="4" fillId="0" borderId="5" xfId="0" applyFont="1" applyBorder="1"/>
    <xf numFmtId="49" fontId="4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2" fillId="0" borderId="0" xfId="56" applyFont="1" applyFill="1" applyAlignment="1"/>
    <xf numFmtId="0" fontId="41" fillId="0" borderId="0" xfId="56" applyFont="1" applyFill="1" applyAlignment="1"/>
    <xf numFmtId="0" fontId="22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8" fillId="0" borderId="5" xfId="55" quotePrefix="1" applyFont="1" applyFill="1" applyBorder="1" applyAlignment="1">
      <alignment horizontal="center" vertical="center" wrapText="1"/>
    </xf>
    <xf numFmtId="2" fontId="48" fillId="0" borderId="5" xfId="55" quotePrefix="1" applyNumberFormat="1" applyFont="1" applyFill="1" applyBorder="1" applyAlignment="1">
      <alignment horizontal="center" vertical="center" wrapText="1"/>
    </xf>
    <xf numFmtId="0" fontId="49" fillId="0" borderId="5" xfId="51" applyFont="1" applyFill="1" applyBorder="1" applyAlignment="1">
      <alignment horizontal="center" vertical="center" wrapText="1"/>
    </xf>
    <xf numFmtId="0" fontId="51" fillId="0" borderId="5" xfId="51" applyFont="1" applyFill="1" applyBorder="1" applyAlignment="1">
      <alignment horizontal="center" vertical="center" wrapText="1"/>
    </xf>
    <xf numFmtId="0" fontId="48" fillId="0" borderId="5" xfId="52" quotePrefix="1" applyFont="1" applyFill="1" applyBorder="1" applyAlignment="1">
      <alignment horizontal="center" vertical="center" wrapText="1"/>
    </xf>
    <xf numFmtId="0" fontId="48" fillId="0" borderId="5" xfId="52" applyFont="1" applyFill="1" applyBorder="1" applyAlignment="1">
      <alignment horizontal="center" vertical="center" wrapText="1"/>
    </xf>
    <xf numFmtId="2" fontId="48" fillId="0" borderId="5" xfId="52" applyNumberFormat="1" applyFont="1" applyFill="1" applyBorder="1" applyAlignment="1">
      <alignment horizontal="center" vertical="center" wrapText="1"/>
    </xf>
    <xf numFmtId="0" fontId="22" fillId="0" borderId="5" xfId="0" applyFont="1" applyBorder="1"/>
    <xf numFmtId="0" fontId="22" fillId="0" borderId="5" xfId="0" applyFont="1" applyBorder="1" applyAlignment="1">
      <alignment wrapText="1"/>
    </xf>
    <xf numFmtId="0" fontId="16" fillId="0" borderId="5" xfId="0" applyFont="1" applyBorder="1"/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49" fontId="52" fillId="0" borderId="5" xfId="0" applyNumberFormat="1" applyFont="1" applyFill="1" applyBorder="1" applyAlignment="1">
      <alignment horizontal="center" vertical="top"/>
    </xf>
    <xf numFmtId="0" fontId="52" fillId="0" borderId="5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center" wrapText="1"/>
    </xf>
    <xf numFmtId="2" fontId="48" fillId="0" borderId="5" xfId="52" quotePrefix="1" applyNumberFormat="1" applyFont="1" applyFill="1" applyBorder="1" applyAlignment="1">
      <alignment horizontal="left" vertical="center" wrapText="1"/>
    </xf>
    <xf numFmtId="0" fontId="49" fillId="0" borderId="7" xfId="51" applyFont="1" applyFill="1" applyBorder="1" applyAlignment="1">
      <alignment horizontal="center" vertical="center" wrapText="1"/>
    </xf>
    <xf numFmtId="0" fontId="44" fillId="0" borderId="0" xfId="56" applyFont="1" applyAlignment="1">
      <alignment horizontal="left"/>
    </xf>
    <xf numFmtId="0" fontId="41" fillId="0" borderId="5" xfId="56" applyFont="1" applyBorder="1" applyAlignment="1">
      <alignment horizontal="left" vertical="center" wrapText="1"/>
    </xf>
    <xf numFmtId="0" fontId="49" fillId="0" borderId="5" xfId="51" applyFont="1" applyFill="1" applyBorder="1" applyAlignment="1">
      <alignment horizontal="left" vertical="center" wrapText="1"/>
    </xf>
    <xf numFmtId="0" fontId="51" fillId="0" borderId="5" xfId="51" applyFont="1" applyFill="1" applyBorder="1" applyAlignment="1">
      <alignment horizontal="left" vertical="center" wrapText="1"/>
    </xf>
    <xf numFmtId="4" fontId="44" fillId="0" borderId="0" xfId="56" applyNumberFormat="1" applyFont="1"/>
    <xf numFmtId="0" fontId="25" fillId="0" borderId="5" xfId="0" applyFont="1" applyBorder="1" applyAlignment="1">
      <alignment wrapText="1"/>
    </xf>
    <xf numFmtId="0" fontId="53" fillId="0" borderId="5" xfId="0" applyFont="1" applyBorder="1" applyAlignment="1">
      <alignment wrapText="1"/>
    </xf>
    <xf numFmtId="0" fontId="25" fillId="0" borderId="0" xfId="56" applyFont="1" applyAlignment="1">
      <alignment horizontal="center"/>
    </xf>
    <xf numFmtId="0" fontId="32" fillId="0" borderId="0" xfId="56" applyFont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9" fillId="0" borderId="5" xfId="5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22" fillId="0" borderId="0" xfId="0" applyNumberFormat="1" applyFont="1" applyFill="1" applyAlignment="1" applyProtection="1"/>
    <xf numFmtId="0" fontId="22" fillId="0" borderId="0" xfId="0" applyFont="1" applyFill="1"/>
    <xf numFmtId="0" fontId="2" fillId="0" borderId="0" xfId="0" applyFont="1" applyFill="1"/>
    <xf numFmtId="0" fontId="4" fillId="0" borderId="8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200" fontId="47" fillId="0" borderId="5" xfId="48" applyNumberFormat="1" applyFont="1" applyFill="1" applyBorder="1" applyAlignment="1">
      <alignment horizontal="center" vertical="center" wrapText="1"/>
    </xf>
    <xf numFmtId="4" fontId="47" fillId="0" borderId="5" xfId="48" applyNumberFormat="1" applyFont="1" applyFill="1" applyBorder="1" applyAlignment="1">
      <alignment horizontal="left" vertical="center" wrapText="1"/>
    </xf>
    <xf numFmtId="3" fontId="47" fillId="0" borderId="5" xfId="48" applyNumberFormat="1" applyFont="1" applyFill="1" applyBorder="1" applyAlignment="1">
      <alignment horizontal="center" vertical="center" wrapText="1"/>
    </xf>
    <xf numFmtId="3" fontId="47" fillId="0" borderId="7" xfId="48" applyNumberFormat="1" applyFont="1" applyFill="1" applyBorder="1" applyAlignment="1">
      <alignment horizontal="center" vertical="center" wrapText="1"/>
    </xf>
    <xf numFmtId="3" fontId="41" fillId="0" borderId="5" xfId="0" applyNumberFormat="1" applyFont="1" applyFill="1" applyBorder="1" applyAlignment="1">
      <alignment horizontal="center" vertical="center" wrapText="1"/>
    </xf>
    <xf numFmtId="3" fontId="41" fillId="0" borderId="5" xfId="48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/>
    <xf numFmtId="0" fontId="2" fillId="0" borderId="0" xfId="0" applyFont="1" applyFill="1" applyBorder="1"/>
    <xf numFmtId="200" fontId="61" fillId="0" borderId="0" xfId="0" applyNumberFormat="1" applyFont="1" applyBorder="1" applyAlignment="1">
      <alignment vertical="justify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23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vertical="center" wrapText="1"/>
    </xf>
    <xf numFmtId="49" fontId="25" fillId="0" borderId="0" xfId="56" applyNumberFormat="1" applyFont="1" applyBorder="1" applyAlignment="1"/>
    <xf numFmtId="49" fontId="62" fillId="0" borderId="0" xfId="56" applyNumberFormat="1" applyFont="1" applyBorder="1" applyAlignment="1"/>
    <xf numFmtId="0" fontId="60" fillId="0" borderId="9" xfId="0" applyFont="1" applyBorder="1" applyAlignment="1">
      <alignment vertical="center"/>
    </xf>
    <xf numFmtId="0" fontId="63" fillId="0" borderId="5" xfId="0" applyFont="1" applyBorder="1" applyAlignment="1">
      <alignment wrapText="1"/>
    </xf>
    <xf numFmtId="0" fontId="63" fillId="0" borderId="5" xfId="0" applyFont="1" applyBorder="1" applyAlignment="1">
      <alignment horizontal="center"/>
    </xf>
    <xf numFmtId="0" fontId="32" fillId="0" borderId="5" xfId="0" applyFont="1" applyBorder="1" applyAlignment="1">
      <alignment wrapText="1"/>
    </xf>
    <xf numFmtId="3" fontId="49" fillId="0" borderId="5" xfId="51" applyNumberFormat="1" applyFont="1" applyFill="1" applyBorder="1" applyAlignment="1">
      <alignment horizontal="center" vertical="center" wrapText="1"/>
    </xf>
    <xf numFmtId="3" fontId="4" fillId="0" borderId="5" xfId="51" applyNumberFormat="1" applyFont="1" applyFill="1" applyBorder="1" applyAlignment="1">
      <alignment horizontal="center" vertical="center" wrapText="1"/>
    </xf>
    <xf numFmtId="3" fontId="32" fillId="0" borderId="5" xfId="51" applyNumberFormat="1" applyFont="1" applyFill="1" applyBorder="1" applyAlignment="1">
      <alignment horizontal="center" vertical="center" wrapText="1"/>
    </xf>
    <xf numFmtId="0" fontId="64" fillId="0" borderId="0" xfId="56" applyFont="1" applyAlignment="1">
      <alignment wrapText="1"/>
    </xf>
    <xf numFmtId="0" fontId="18" fillId="0" borderId="0" xfId="57"/>
    <xf numFmtId="0" fontId="19" fillId="0" borderId="0" xfId="57" applyFont="1"/>
    <xf numFmtId="0" fontId="25" fillId="0" borderId="0" xfId="57" applyFont="1" applyFill="1" applyAlignment="1">
      <alignment horizontal="center" wrapText="1"/>
    </xf>
    <xf numFmtId="0" fontId="65" fillId="0" borderId="0" xfId="57" applyFont="1" applyAlignment="1">
      <alignment horizontal="center"/>
    </xf>
    <xf numFmtId="0" fontId="34" fillId="0" borderId="0" xfId="57" applyFont="1" applyBorder="1" applyAlignment="1">
      <alignment horizontal="center"/>
    </xf>
    <xf numFmtId="0" fontId="32" fillId="0" borderId="0" xfId="57" applyFont="1" applyAlignment="1">
      <alignment horizontal="right"/>
    </xf>
    <xf numFmtId="0" fontId="22" fillId="0" borderId="10" xfId="57" applyFont="1" applyBorder="1" applyAlignment="1">
      <alignment horizontal="center" vertical="top" wrapText="1"/>
    </xf>
    <xf numFmtId="0" fontId="22" fillId="0" borderId="5" xfId="57" applyFont="1" applyBorder="1" applyAlignment="1">
      <alignment horizontal="center" vertical="top" wrapText="1"/>
    </xf>
    <xf numFmtId="0" fontId="32" fillId="0" borderId="0" xfId="57" applyFont="1"/>
    <xf numFmtId="0" fontId="22" fillId="0" borderId="0" xfId="57" applyFont="1" applyBorder="1" applyAlignment="1">
      <alignment horizontal="center" vertical="top" wrapText="1"/>
    </xf>
    <xf numFmtId="3" fontId="32" fillId="0" borderId="0" xfId="57" applyNumberFormat="1" applyFont="1"/>
    <xf numFmtId="3" fontId="32" fillId="0" borderId="0" xfId="57" applyNumberFormat="1" applyFont="1" applyFill="1"/>
    <xf numFmtId="0" fontId="32" fillId="0" borderId="0" xfId="57" applyFont="1" applyFill="1"/>
    <xf numFmtId="3" fontId="16" fillId="0" borderId="10" xfId="57" applyNumberFormat="1" applyFont="1" applyBorder="1" applyAlignment="1">
      <alignment wrapText="1"/>
    </xf>
    <xf numFmtId="3" fontId="16" fillId="0" borderId="5" xfId="57" applyNumberFormat="1" applyFont="1" applyBorder="1" applyAlignment="1">
      <alignment wrapText="1"/>
    </xf>
    <xf numFmtId="0" fontId="4" fillId="0" borderId="0" xfId="57" applyFont="1" applyFill="1"/>
    <xf numFmtId="0" fontId="4" fillId="0" borderId="0" xfId="57" applyFont="1"/>
    <xf numFmtId="3" fontId="16" fillId="0" borderId="0" xfId="57" applyNumberFormat="1" applyFont="1" applyBorder="1" applyAlignment="1">
      <alignment wrapText="1"/>
    </xf>
    <xf numFmtId="1" fontId="32" fillId="0" borderId="0" xfId="57" applyNumberFormat="1" applyFont="1"/>
    <xf numFmtId="0" fontId="32" fillId="0" borderId="0" xfId="57" applyFont="1" applyBorder="1" applyAlignment="1">
      <alignment horizontal="center"/>
    </xf>
    <xf numFmtId="3" fontId="4" fillId="0" borderId="5" xfId="57" applyNumberFormat="1" applyFont="1" applyBorder="1" applyAlignment="1">
      <alignment wrapText="1"/>
    </xf>
    <xf numFmtId="0" fontId="66" fillId="0" borderId="0" xfId="57" applyFont="1"/>
    <xf numFmtId="1" fontId="66" fillId="0" borderId="0" xfId="57" applyNumberFormat="1" applyFont="1"/>
    <xf numFmtId="0" fontId="67" fillId="0" borderId="0" xfId="57" applyFont="1"/>
    <xf numFmtId="3" fontId="67" fillId="0" borderId="0" xfId="57" applyNumberFormat="1" applyFont="1"/>
    <xf numFmtId="49" fontId="4" fillId="0" borderId="8" xfId="56" applyNumberFormat="1" applyFont="1" applyBorder="1" applyAlignment="1"/>
    <xf numFmtId="0" fontId="32" fillId="0" borderId="11" xfId="56" applyFont="1" applyBorder="1" applyAlignment="1">
      <alignment vertical="justify"/>
    </xf>
    <xf numFmtId="49" fontId="4" fillId="0" borderId="8" xfId="56" applyNumberFormat="1" applyFont="1" applyBorder="1" applyAlignment="1">
      <alignment horizontal="right"/>
    </xf>
    <xf numFmtId="0" fontId="32" fillId="0" borderId="11" xfId="56" applyFont="1" applyBorder="1" applyAlignment="1">
      <alignment horizontal="right" vertical="justify"/>
    </xf>
    <xf numFmtId="0" fontId="44" fillId="0" borderId="0" xfId="56" applyFont="1" applyAlignment="1">
      <alignment horizontal="center"/>
    </xf>
    <xf numFmtId="0" fontId="25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22" fillId="0" borderId="5" xfId="0" applyFont="1" applyFill="1" applyBorder="1"/>
    <xf numFmtId="3" fontId="68" fillId="0" borderId="5" xfId="57" applyNumberFormat="1" applyFont="1" applyFill="1" applyBorder="1" applyAlignment="1">
      <alignment horizontal="center" vertical="center" wrapText="1"/>
    </xf>
    <xf numFmtId="3" fontId="16" fillId="0" borderId="5" xfId="57" applyNumberFormat="1" applyFont="1" applyFill="1" applyBorder="1" applyAlignment="1">
      <alignment horizontal="center" vertical="center" wrapText="1"/>
    </xf>
    <xf numFmtId="3" fontId="22" fillId="0" borderId="5" xfId="6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22" fillId="0" borderId="5" xfId="59" applyNumberFormat="1" applyFont="1" applyFill="1" applyBorder="1" applyAlignment="1">
      <alignment horizontal="center" vertical="center" wrapText="1"/>
    </xf>
    <xf numFmtId="3" fontId="22" fillId="0" borderId="5" xfId="57" applyNumberFormat="1" applyFont="1" applyFill="1" applyBorder="1" applyAlignment="1">
      <alignment horizontal="center" vertical="center" wrapText="1"/>
    </xf>
    <xf numFmtId="3" fontId="57" fillId="0" borderId="5" xfId="57" applyNumberFormat="1" applyFont="1" applyFill="1" applyBorder="1" applyAlignment="1">
      <alignment horizontal="center" vertical="center" wrapText="1"/>
    </xf>
    <xf numFmtId="3" fontId="57" fillId="0" borderId="5" xfId="59" applyNumberFormat="1" applyFont="1" applyFill="1" applyBorder="1" applyAlignment="1">
      <alignment horizontal="center" vertical="center" wrapText="1"/>
    </xf>
    <xf numFmtId="0" fontId="22" fillId="0" borderId="5" xfId="57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39" fillId="0" borderId="5" xfId="0" quotePrefix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vertical="center" wrapText="1"/>
    </xf>
    <xf numFmtId="3" fontId="32" fillId="0" borderId="6" xfId="0" applyNumberFormat="1" applyFont="1" applyFill="1" applyBorder="1" applyAlignment="1">
      <alignment horizontal="center" vertical="center" wrapText="1"/>
    </xf>
    <xf numFmtId="3" fontId="40" fillId="0" borderId="5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 wrapText="1"/>
    </xf>
    <xf numFmtId="200" fontId="4" fillId="0" borderId="6" xfId="0" applyNumberFormat="1" applyFont="1" applyFill="1" applyBorder="1" applyAlignment="1">
      <alignment horizontal="center" vertical="center" wrapText="1"/>
    </xf>
    <xf numFmtId="200" fontId="32" fillId="0" borderId="6" xfId="0" applyNumberFormat="1" applyFont="1" applyFill="1" applyBorder="1" applyAlignment="1">
      <alignment horizontal="center" vertical="center" wrapText="1"/>
    </xf>
    <xf numFmtId="200" fontId="40" fillId="0" borderId="5" xfId="0" applyNumberFormat="1" applyFont="1" applyFill="1" applyBorder="1" applyAlignment="1">
      <alignment horizontal="center" vertical="center" wrapText="1"/>
    </xf>
    <xf numFmtId="0" fontId="25" fillId="0" borderId="5" xfId="0" quotePrefix="1" applyFont="1" applyFill="1" applyBorder="1" applyAlignment="1">
      <alignment horizontal="center" vertical="center" wrapText="1"/>
    </xf>
    <xf numFmtId="2" fontId="25" fillId="0" borderId="5" xfId="0" quotePrefix="1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/>
    <xf numFmtId="0" fontId="16" fillId="0" borderId="5" xfId="0" applyFont="1" applyFill="1" applyBorder="1"/>
    <xf numFmtId="3" fontId="16" fillId="0" borderId="5" xfId="0" applyNumberFormat="1" applyFont="1" applyFill="1" applyBorder="1"/>
    <xf numFmtId="49" fontId="25" fillId="0" borderId="5" xfId="0" applyNumberFormat="1" applyFont="1" applyFill="1" applyBorder="1" applyAlignment="1">
      <alignment horizontal="center" vertical="center" wrapText="1"/>
    </xf>
    <xf numFmtId="0" fontId="22" fillId="0" borderId="5" xfId="57" applyFont="1" applyFill="1" applyBorder="1" applyAlignment="1">
      <alignment horizontal="left" vertical="center" wrapText="1"/>
    </xf>
    <xf numFmtId="49" fontId="25" fillId="0" borderId="5" xfId="0" quotePrefix="1" applyNumberFormat="1" applyFont="1" applyFill="1" applyBorder="1" applyAlignment="1">
      <alignment horizontal="center" vertical="center" wrapText="1"/>
    </xf>
    <xf numFmtId="49" fontId="39" fillId="0" borderId="5" xfId="0" quotePrefix="1" applyNumberFormat="1" applyFont="1" applyFill="1" applyBorder="1" applyAlignment="1">
      <alignment horizontal="center" vertical="center" wrapText="1"/>
    </xf>
    <xf numFmtId="49" fontId="48" fillId="0" borderId="5" xfId="55" quotePrefix="1" applyNumberFormat="1" applyFont="1" applyFill="1" applyBorder="1" applyAlignment="1">
      <alignment horizontal="center" vertical="center" wrapText="1"/>
    </xf>
    <xf numFmtId="49" fontId="39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6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6" fillId="0" borderId="7" xfId="57" applyFont="1" applyFill="1" applyBorder="1" applyAlignment="1"/>
    <xf numFmtId="0" fontId="3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63" fillId="0" borderId="0" xfId="0" applyFont="1" applyFill="1"/>
    <xf numFmtId="0" fontId="21" fillId="0" borderId="0" xfId="0" applyFont="1" applyFill="1"/>
    <xf numFmtId="0" fontId="23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0" fontId="37" fillId="0" borderId="5" xfId="0" applyFont="1" applyFill="1" applyBorder="1" applyAlignment="1">
      <alignment horizontal="right"/>
    </xf>
    <xf numFmtId="0" fontId="16" fillId="0" borderId="5" xfId="20" applyFont="1" applyFill="1" applyBorder="1" applyAlignment="1">
      <alignment horizontal="right"/>
    </xf>
    <xf numFmtId="0" fontId="16" fillId="0" borderId="7" xfId="20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 wrapText="1"/>
    </xf>
    <xf numFmtId="0" fontId="57" fillId="0" borderId="7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/>
    </xf>
    <xf numFmtId="0" fontId="24" fillId="0" borderId="7" xfId="20" applyFont="1" applyFill="1" applyBorder="1" applyAlignment="1">
      <alignment horizontal="center"/>
    </xf>
    <xf numFmtId="0" fontId="59" fillId="0" borderId="6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9" fillId="0" borderId="5" xfId="0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/>
    </xf>
    <xf numFmtId="0" fontId="15" fillId="0" borderId="5" xfId="0" applyFont="1" applyFill="1" applyBorder="1"/>
    <xf numFmtId="0" fontId="43" fillId="0" borderId="0" xfId="0" applyFont="1" applyFill="1" applyAlignment="1">
      <alignment horizontal="left"/>
    </xf>
    <xf numFmtId="0" fontId="15" fillId="0" borderId="0" xfId="0" applyFont="1" applyFill="1"/>
    <xf numFmtId="0" fontId="27" fillId="0" borderId="0" xfId="0" applyFont="1" applyFill="1" applyBorder="1" applyAlignment="1">
      <alignment horizontal="right"/>
    </xf>
    <xf numFmtId="0" fontId="22" fillId="0" borderId="0" xfId="0" applyFont="1" applyFill="1" applyAlignment="1"/>
    <xf numFmtId="2" fontId="27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2" fontId="0" fillId="0" borderId="0" xfId="0" applyNumberFormat="1" applyFont="1" applyFill="1"/>
    <xf numFmtId="0" fontId="28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3" fontId="39" fillId="0" borderId="5" xfId="51" applyNumberFormat="1" applyFont="1" applyFill="1" applyBorder="1" applyAlignment="1">
      <alignment horizontal="center" vertical="center" wrapText="1"/>
    </xf>
    <xf numFmtId="0" fontId="71" fillId="0" borderId="0" xfId="56" applyFont="1"/>
    <xf numFmtId="200" fontId="4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3" fillId="0" borderId="0" xfId="56" applyFont="1" applyAlignment="1">
      <alignment horizontal="center"/>
    </xf>
    <xf numFmtId="0" fontId="73" fillId="0" borderId="0" xfId="56" applyFont="1"/>
    <xf numFmtId="0" fontId="41" fillId="0" borderId="0" xfId="0" applyNumberFormat="1" applyFont="1" applyFill="1" applyAlignment="1" applyProtection="1"/>
    <xf numFmtId="0" fontId="41" fillId="0" borderId="0" xfId="0" applyNumberFormat="1" applyFont="1" applyFill="1" applyAlignment="1" applyProtection="1">
      <alignment vertical="top"/>
    </xf>
    <xf numFmtId="0" fontId="41" fillId="0" borderId="0" xfId="0" applyFont="1" applyFill="1"/>
    <xf numFmtId="0" fontId="41" fillId="0" borderId="0" xfId="0" applyNumberFormat="1" applyFont="1" applyFill="1" applyAlignment="1" applyProtection="1">
      <alignment horizontal="left" vertical="top"/>
    </xf>
    <xf numFmtId="0" fontId="41" fillId="0" borderId="0" xfId="0" applyNumberFormat="1" applyFont="1" applyFill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/>
    </xf>
    <xf numFmtId="0" fontId="41" fillId="0" borderId="8" xfId="0" applyFont="1" applyFill="1" applyBorder="1" applyAlignment="1">
      <alignment horizontal="center"/>
    </xf>
    <xf numFmtId="0" fontId="25" fillId="0" borderId="8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8" xfId="0" applyNumberFormat="1" applyFont="1" applyFill="1" applyBorder="1" applyAlignment="1" applyProtection="1">
      <alignment horizontal="right" vertical="center"/>
    </xf>
    <xf numFmtId="0" fontId="41" fillId="0" borderId="13" xfId="0" applyNumberFormat="1" applyFont="1" applyFill="1" applyBorder="1" applyAlignment="1" applyProtection="1"/>
    <xf numFmtId="0" fontId="41" fillId="0" borderId="14" xfId="0" applyNumberFormat="1" applyFont="1" applyFill="1" applyBorder="1" applyAlignment="1" applyProtection="1"/>
    <xf numFmtId="0" fontId="41" fillId="0" borderId="15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1" fillId="0" borderId="6" xfId="0" applyNumberFormat="1" applyFont="1" applyFill="1" applyBorder="1" applyAlignment="1" applyProtection="1">
      <alignment horizontal="center" vertical="center" wrapText="1"/>
    </xf>
    <xf numFmtId="0" fontId="41" fillId="0" borderId="5" xfId="0" applyNumberFormat="1" applyFont="1" applyFill="1" applyBorder="1" applyAlignment="1" applyProtection="1">
      <alignment horizontal="center" vertical="center" wrapText="1"/>
    </xf>
    <xf numFmtId="0" fontId="45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Alignment="1" applyProtection="1">
      <alignment vertical="center"/>
    </xf>
    <xf numFmtId="0" fontId="48" fillId="0" borderId="5" xfId="0" applyFont="1" applyFill="1" applyBorder="1" applyAlignment="1">
      <alignment horizontal="center" vertical="center" wrapText="1"/>
    </xf>
    <xf numFmtId="2" fontId="48" fillId="0" borderId="5" xfId="0" applyNumberFormat="1" applyFont="1" applyFill="1" applyBorder="1" applyAlignment="1">
      <alignment horizontal="center" vertical="center" wrapText="1"/>
    </xf>
    <xf numFmtId="3" fontId="48" fillId="0" borderId="5" xfId="52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50" fillId="0" borderId="5" xfId="52" applyNumberFormat="1" applyFont="1" applyFill="1" applyBorder="1" applyAlignment="1">
      <alignment horizontal="center" vertical="center" wrapText="1"/>
    </xf>
    <xf numFmtId="49" fontId="41" fillId="0" borderId="5" xfId="0" quotePrefix="1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 applyProtection="1"/>
    <xf numFmtId="0" fontId="54" fillId="0" borderId="5" xfId="0" quotePrefix="1" applyFont="1" applyFill="1" applyBorder="1" applyAlignment="1">
      <alignment horizontal="center" vertical="center" wrapText="1"/>
    </xf>
    <xf numFmtId="2" fontId="54" fillId="0" borderId="5" xfId="0" quotePrefix="1" applyNumberFormat="1" applyFont="1" applyFill="1" applyBorder="1" applyAlignment="1">
      <alignment horizontal="center" vertical="center" wrapText="1"/>
    </xf>
    <xf numFmtId="3" fontId="72" fillId="0" borderId="5" xfId="52" applyNumberFormat="1" applyFont="1" applyFill="1" applyBorder="1" applyAlignment="1">
      <alignment horizontal="center" vertical="center" wrapText="1"/>
    </xf>
    <xf numFmtId="0" fontId="54" fillId="0" borderId="0" xfId="0" applyFont="1" applyFill="1"/>
    <xf numFmtId="3" fontId="47" fillId="0" borderId="5" xfId="52" applyNumberFormat="1" applyFont="1" applyFill="1" applyBorder="1" applyAlignment="1">
      <alignment horizontal="center" vertical="center" wrapText="1"/>
    </xf>
    <xf numFmtId="0" fontId="32" fillId="0" borderId="0" xfId="57" applyFont="1" applyFill="1" applyAlignment="1">
      <alignment horizontal="center" vertical="center" wrapText="1"/>
    </xf>
    <xf numFmtId="1" fontId="32" fillId="0" borderId="0" xfId="57" applyNumberFormat="1" applyFont="1" applyFill="1"/>
    <xf numFmtId="0" fontId="32" fillId="0" borderId="0" xfId="56" applyFont="1" applyFill="1" applyAlignment="1">
      <alignment horizontal="left"/>
    </xf>
    <xf numFmtId="0" fontId="32" fillId="0" borderId="0" xfId="56" applyFont="1" applyFill="1"/>
    <xf numFmtId="0" fontId="41" fillId="0" borderId="0" xfId="56" applyFont="1" applyFill="1" applyAlignment="1">
      <alignment horizontal="left"/>
    </xf>
    <xf numFmtId="0" fontId="41" fillId="0" borderId="0" xfId="56" applyFont="1" applyFill="1"/>
    <xf numFmtId="0" fontId="69" fillId="0" borderId="5" xfId="0" applyFont="1" applyFill="1" applyBorder="1" applyAlignment="1">
      <alignment horizontal="right" vertical="top" wrapText="1"/>
    </xf>
    <xf numFmtId="0" fontId="69" fillId="0" borderId="5" xfId="0" applyFont="1" applyFill="1" applyBorder="1" applyAlignment="1">
      <alignment vertical="top" wrapText="1"/>
    </xf>
    <xf numFmtId="0" fontId="70" fillId="0" borderId="5" xfId="0" applyFont="1" applyFill="1" applyBorder="1" applyAlignment="1">
      <alignment horizontal="right" vertical="top" wrapText="1"/>
    </xf>
    <xf numFmtId="0" fontId="70" fillId="0" borderId="5" xfId="0" applyFont="1" applyFill="1" applyBorder="1" applyAlignment="1">
      <alignment vertical="top" wrapText="1"/>
    </xf>
    <xf numFmtId="0" fontId="22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vertical="top"/>
    </xf>
    <xf numFmtId="0" fontId="16" fillId="0" borderId="5" xfId="0" applyFont="1" applyFill="1" applyBorder="1" applyAlignment="1">
      <alignment wrapText="1"/>
    </xf>
    <xf numFmtId="0" fontId="0" fillId="0" borderId="0" xfId="0" applyFill="1"/>
    <xf numFmtId="0" fontId="32" fillId="0" borderId="0" xfId="0" applyFont="1" applyFill="1"/>
    <xf numFmtId="0" fontId="37" fillId="0" borderId="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3" fontId="22" fillId="0" borderId="5" xfId="65" applyNumberFormat="1" applyFont="1" applyFill="1" applyBorder="1" applyAlignment="1">
      <alignment horizontal="center" vertical="center" wrapText="1"/>
    </xf>
    <xf numFmtId="200" fontId="31" fillId="0" borderId="0" xfId="0" applyNumberFormat="1" applyFont="1" applyFill="1" applyBorder="1" applyAlignment="1">
      <alignment vertical="justify"/>
    </xf>
    <xf numFmtId="0" fontId="3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47" fillId="0" borderId="5" xfId="48" applyNumberFormat="1" applyFont="1" applyFill="1" applyBorder="1" applyAlignment="1">
      <alignment horizontal="center" vertical="center" wrapText="1"/>
    </xf>
    <xf numFmtId="0" fontId="41" fillId="0" borderId="5" xfId="58" quotePrefix="1" applyFont="1" applyFill="1" applyBorder="1" applyAlignment="1">
      <alignment horizontal="center" vertical="center" wrapText="1"/>
    </xf>
    <xf numFmtId="2" fontId="41" fillId="0" borderId="5" xfId="58" quotePrefix="1" applyNumberFormat="1" applyFont="1" applyFill="1" applyBorder="1" applyAlignment="1">
      <alignment horizontal="center" vertical="center" wrapText="1"/>
    </xf>
    <xf numFmtId="2" fontId="41" fillId="0" borderId="5" xfId="58" applyNumberFormat="1" applyFont="1" applyFill="1" applyBorder="1" applyAlignment="1">
      <alignment horizontal="center" vertical="center" wrapText="1"/>
    </xf>
    <xf numFmtId="0" fontId="47" fillId="0" borderId="5" xfId="0" quotePrefix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7" fillId="0" borderId="5" xfId="52" quotePrefix="1" applyFont="1" applyFill="1" applyBorder="1" applyAlignment="1">
      <alignment horizontal="center" vertical="center" wrapText="1"/>
    </xf>
    <xf numFmtId="2" fontId="47" fillId="0" borderId="5" xfId="52" quotePrefix="1" applyNumberFormat="1" applyFont="1" applyFill="1" applyBorder="1" applyAlignment="1">
      <alignment horizontal="center" vertical="center" wrapText="1"/>
    </xf>
    <xf numFmtId="49" fontId="47" fillId="0" borderId="5" xfId="0" quotePrefix="1" applyNumberFormat="1" applyFont="1" applyFill="1" applyBorder="1" applyAlignment="1">
      <alignment horizontal="center" vertical="center" wrapText="1"/>
    </xf>
    <xf numFmtId="2" fontId="47" fillId="0" borderId="5" xfId="0" quotePrefix="1" applyNumberFormat="1" applyFont="1" applyFill="1" applyBorder="1" applyAlignment="1">
      <alignment horizontal="center" vertical="center" wrapText="1"/>
    </xf>
    <xf numFmtId="200" fontId="47" fillId="0" borderId="5" xfId="0" applyNumberFormat="1" applyFont="1" applyFill="1" applyBorder="1" applyAlignment="1">
      <alignment horizontal="center" vertical="center" wrapText="1"/>
    </xf>
    <xf numFmtId="200" fontId="41" fillId="0" borderId="5" xfId="48" applyNumberFormat="1" applyFont="1" applyFill="1" applyBorder="1" applyAlignment="1">
      <alignment horizontal="center" vertical="center" wrapText="1"/>
    </xf>
    <xf numFmtId="3" fontId="41" fillId="0" borderId="5" xfId="0" applyNumberFormat="1" applyFont="1" applyFill="1" applyBorder="1" applyAlignment="1" applyProtection="1">
      <alignment horizontal="center" vertical="center" wrapText="1"/>
    </xf>
    <xf numFmtId="0" fontId="32" fillId="0" borderId="0" xfId="56" applyFont="1" applyFill="1" applyAlignment="1">
      <alignment horizontal="left" wrapText="1"/>
    </xf>
    <xf numFmtId="0" fontId="25" fillId="0" borderId="0" xfId="56" applyFont="1" applyAlignment="1">
      <alignment horizontal="center"/>
    </xf>
    <xf numFmtId="0" fontId="41" fillId="0" borderId="16" xfId="56" applyFont="1" applyFill="1" applyBorder="1" applyAlignment="1">
      <alignment horizontal="center" vertical="center" wrapText="1"/>
    </xf>
    <xf numFmtId="0" fontId="41" fillId="0" borderId="17" xfId="56" applyFont="1" applyFill="1" applyBorder="1" applyAlignment="1">
      <alignment horizontal="center" vertical="center" wrapText="1"/>
    </xf>
    <xf numFmtId="0" fontId="41" fillId="0" borderId="6" xfId="56" applyFont="1" applyFill="1" applyBorder="1" applyAlignment="1">
      <alignment horizontal="center" vertical="center" wrapText="1"/>
    </xf>
    <xf numFmtId="0" fontId="41" fillId="0" borderId="16" xfId="56" applyFont="1" applyBorder="1" applyAlignment="1">
      <alignment horizontal="center" vertical="center" wrapText="1"/>
    </xf>
    <xf numFmtId="0" fontId="41" fillId="0" borderId="17" xfId="56" applyFont="1" applyBorder="1" applyAlignment="1">
      <alignment horizontal="center" vertical="center" wrapText="1"/>
    </xf>
    <xf numFmtId="0" fontId="41" fillId="0" borderId="6" xfId="56" applyFont="1" applyBorder="1" applyAlignment="1">
      <alignment horizontal="center" vertical="center" wrapText="1"/>
    </xf>
    <xf numFmtId="0" fontId="41" fillId="0" borderId="7" xfId="56" applyFont="1" applyBorder="1" applyAlignment="1">
      <alignment horizontal="center" vertical="center" wrapText="1"/>
    </xf>
    <xf numFmtId="0" fontId="41" fillId="0" borderId="10" xfId="56" applyFont="1" applyBorder="1" applyAlignment="1">
      <alignment horizontal="center" vertical="center" wrapText="1"/>
    </xf>
    <xf numFmtId="49" fontId="25" fillId="0" borderId="8" xfId="56" applyNumberFormat="1" applyFont="1" applyBorder="1" applyAlignment="1">
      <alignment horizontal="center"/>
    </xf>
    <xf numFmtId="0" fontId="41" fillId="0" borderId="16" xfId="56" applyFont="1" applyBorder="1" applyAlignment="1">
      <alignment horizontal="left" vertical="center" wrapText="1"/>
    </xf>
    <xf numFmtId="0" fontId="41" fillId="0" borderId="17" xfId="56" applyFont="1" applyBorder="1" applyAlignment="1">
      <alignment horizontal="left" vertical="center" wrapText="1"/>
    </xf>
    <xf numFmtId="0" fontId="41" fillId="0" borderId="6" xfId="56" applyFont="1" applyBorder="1" applyAlignment="1">
      <alignment horizontal="left" vertical="center" wrapText="1"/>
    </xf>
    <xf numFmtId="0" fontId="56" fillId="0" borderId="11" xfId="56" applyFont="1" applyBorder="1" applyAlignment="1">
      <alignment horizontal="center" vertical="justify"/>
    </xf>
    <xf numFmtId="0" fontId="32" fillId="0" borderId="0" xfId="0" applyFont="1" applyFill="1" applyAlignment="1">
      <alignment horizontal="left" vertical="center" wrapText="1"/>
    </xf>
    <xf numFmtId="0" fontId="32" fillId="0" borderId="0" xfId="56" applyFont="1" applyAlignment="1">
      <alignment horizontal="left" wrapText="1"/>
    </xf>
    <xf numFmtId="0" fontId="25" fillId="0" borderId="0" xfId="57" applyFont="1" applyFill="1" applyAlignment="1">
      <alignment horizontal="center" wrapText="1"/>
    </xf>
    <xf numFmtId="0" fontId="22" fillId="0" borderId="5" xfId="57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6" fillId="0" borderId="8" xfId="56" applyFont="1" applyBorder="1" applyAlignment="1">
      <alignment vertical="justify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49" fontId="25" fillId="0" borderId="8" xfId="56" applyNumberFormat="1" applyFont="1" applyFill="1" applyBorder="1" applyAlignment="1">
      <alignment horizontal="center"/>
    </xf>
    <xf numFmtId="0" fontId="25" fillId="0" borderId="8" xfId="56" applyFont="1" applyFill="1" applyBorder="1" applyAlignment="1">
      <alignment horizontal="center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center" vertical="center" wrapText="1"/>
    </xf>
    <xf numFmtId="0" fontId="41" fillId="0" borderId="16" xfId="0" applyNumberFormat="1" applyFont="1" applyFill="1" applyBorder="1" applyAlignment="1" applyProtection="1">
      <alignment horizontal="center" vertical="center" wrapText="1"/>
    </xf>
    <xf numFmtId="0" fontId="41" fillId="0" borderId="17" xfId="0" applyNumberFormat="1" applyFont="1" applyFill="1" applyBorder="1" applyAlignment="1" applyProtection="1">
      <alignment horizontal="center" vertical="center" wrapText="1"/>
    </xf>
    <xf numFmtId="0" fontId="41" fillId="0" borderId="6" xfId="0" applyNumberFormat="1" applyFont="1" applyFill="1" applyBorder="1" applyAlignment="1" applyProtection="1">
      <alignment horizontal="center" vertical="center" wrapText="1"/>
    </xf>
    <xf numFmtId="0" fontId="45" fillId="0" borderId="16" xfId="0" applyNumberFormat="1" applyFont="1" applyFill="1" applyBorder="1" applyAlignment="1" applyProtection="1">
      <alignment horizontal="center" vertical="center" wrapText="1"/>
    </xf>
    <xf numFmtId="0" fontId="45" fillId="0" borderId="17" xfId="0" applyNumberFormat="1" applyFont="1" applyFill="1" applyBorder="1" applyAlignment="1" applyProtection="1">
      <alignment horizontal="center" vertical="center" wrapText="1"/>
    </xf>
    <xf numFmtId="0" fontId="45" fillId="0" borderId="6" xfId="0" applyNumberFormat="1" applyFont="1" applyFill="1" applyBorder="1" applyAlignment="1" applyProtection="1">
      <alignment horizontal="center" vertical="center" wrapText="1"/>
    </xf>
    <xf numFmtId="0" fontId="56" fillId="0" borderId="0" xfId="56" applyFont="1" applyFill="1" applyBorder="1" applyAlignment="1">
      <alignment horizontal="left" vertical="justify"/>
    </xf>
    <xf numFmtId="0" fontId="16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25" fillId="0" borderId="8" xfId="56" applyNumberFormat="1" applyFont="1" applyFill="1" applyBorder="1" applyAlignment="1">
      <alignment horizontal="right"/>
    </xf>
    <xf numFmtId="0" fontId="25" fillId="0" borderId="8" xfId="56" applyFont="1" applyFill="1" applyBorder="1" applyAlignment="1">
      <alignment horizontal="right"/>
    </xf>
    <xf numFmtId="0" fontId="56" fillId="0" borderId="11" xfId="56" applyFont="1" applyFill="1" applyBorder="1" applyAlignment="1">
      <alignment horizontal="right" vertical="justify"/>
    </xf>
    <xf numFmtId="0" fontId="32" fillId="0" borderId="16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6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</cellXfs>
  <cellStyles count="6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 6" xfId="55"/>
    <cellStyle name="Обычный_14_dod 1 - 31.12.15" xfId="56"/>
    <cellStyle name="Обычный_dodатки_2016березень" xfId="57"/>
    <cellStyle name="Обычный_дод.3" xfId="58"/>
    <cellStyle name="Обычный_Сеся15.08.08" xfId="59"/>
    <cellStyle name="Обычный_Сеся15.08.08 2" xfId="60"/>
    <cellStyle name="Плохой" xfId="61"/>
    <cellStyle name="Пояснение" xfId="62"/>
    <cellStyle name="Примечание" xfId="63"/>
    <cellStyle name="Стиль 1" xfId="64"/>
    <cellStyle name="Финансовый" xfId="65" builtinId="3"/>
    <cellStyle name="Финансовый 2" xfId="66"/>
    <cellStyle name="Хороший" xfId="6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85"/>
  <sheetViews>
    <sheetView tabSelected="1" view="pageBreakPreview" topLeftCell="A19" zoomScale="75" zoomScaleNormal="100" zoomScaleSheetLayoutView="83" workbookViewId="0">
      <selection activeCell="F47" sqref="F47"/>
    </sheetView>
  </sheetViews>
  <sheetFormatPr defaultColWidth="8.83203125" defaultRowHeight="20.25"/>
  <cols>
    <col min="1" max="1" width="19.33203125" style="131" customWidth="1"/>
    <col min="2" max="2" width="53.5" style="50" customWidth="1"/>
    <col min="3" max="3" width="24.5" style="8" customWidth="1"/>
    <col min="4" max="4" width="24.6640625" style="8" customWidth="1"/>
    <col min="5" max="5" width="25.6640625" style="8" customWidth="1"/>
    <col min="6" max="6" width="24.83203125" style="8" customWidth="1"/>
    <col min="7" max="7" width="12.1640625" style="8" customWidth="1"/>
    <col min="8" max="8" width="35.6640625" style="8" customWidth="1"/>
    <col min="9" max="16384" width="8.83203125" style="8"/>
  </cols>
  <sheetData>
    <row r="1" spans="1:6">
      <c r="D1" s="7" t="s">
        <v>32</v>
      </c>
      <c r="E1" s="9"/>
      <c r="F1" s="9"/>
    </row>
    <row r="2" spans="1:6" ht="41.25" customHeight="1">
      <c r="B2" s="110" t="s">
        <v>311</v>
      </c>
      <c r="D2" s="291" t="s">
        <v>218</v>
      </c>
      <c r="E2" s="291"/>
      <c r="F2" s="291"/>
    </row>
    <row r="3" spans="1:6" ht="10.5" customHeight="1">
      <c r="D3" s="26" t="s">
        <v>83</v>
      </c>
      <c r="E3" s="27"/>
      <c r="F3" s="27"/>
    </row>
    <row r="4" spans="1:6" ht="38.450000000000003" customHeight="1">
      <c r="D4" s="307" t="s">
        <v>294</v>
      </c>
      <c r="E4" s="307"/>
      <c r="F4" s="307"/>
    </row>
    <row r="5" spans="1:6">
      <c r="A5" s="292" t="s">
        <v>292</v>
      </c>
      <c r="B5" s="292"/>
      <c r="C5" s="292"/>
      <c r="D5" s="292"/>
      <c r="E5" s="292"/>
      <c r="F5" s="292"/>
    </row>
    <row r="6" spans="1:6">
      <c r="A6" s="57"/>
      <c r="B6" s="57"/>
      <c r="C6" s="57"/>
      <c r="D6" s="57"/>
      <c r="E6" s="57"/>
      <c r="F6" s="57"/>
    </row>
    <row r="7" spans="1:6">
      <c r="A7" s="301" t="s">
        <v>160</v>
      </c>
      <c r="B7" s="301"/>
      <c r="C7" s="57"/>
      <c r="D7" s="57"/>
      <c r="E7" s="57"/>
      <c r="F7" s="57"/>
    </row>
    <row r="8" spans="1:6" ht="33" customHeight="1">
      <c r="A8" s="305" t="s">
        <v>253</v>
      </c>
      <c r="B8" s="305"/>
      <c r="C8" s="10"/>
      <c r="F8" s="11" t="s">
        <v>33</v>
      </c>
    </row>
    <row r="9" spans="1:6">
      <c r="A9" s="296" t="s">
        <v>265</v>
      </c>
      <c r="B9" s="302" t="s">
        <v>243</v>
      </c>
      <c r="C9" s="293" t="s">
        <v>258</v>
      </c>
      <c r="D9" s="296" t="s">
        <v>269</v>
      </c>
      <c r="E9" s="299" t="s">
        <v>270</v>
      </c>
      <c r="F9" s="300"/>
    </row>
    <row r="10" spans="1:6">
      <c r="A10" s="297"/>
      <c r="B10" s="303"/>
      <c r="C10" s="294"/>
      <c r="D10" s="297"/>
      <c r="E10" s="296" t="s">
        <v>258</v>
      </c>
      <c r="F10" s="296" t="s">
        <v>260</v>
      </c>
    </row>
    <row r="11" spans="1:6">
      <c r="A11" s="298"/>
      <c r="B11" s="304"/>
      <c r="C11" s="295"/>
      <c r="D11" s="298"/>
      <c r="E11" s="298"/>
      <c r="F11" s="298"/>
    </row>
    <row r="12" spans="1:6">
      <c r="A12" s="12">
        <v>1</v>
      </c>
      <c r="B12" s="51">
        <v>2</v>
      </c>
      <c r="C12" s="13">
        <v>3</v>
      </c>
      <c r="D12" s="12">
        <v>4</v>
      </c>
      <c r="E12" s="12">
        <v>5</v>
      </c>
      <c r="F12" s="12">
        <v>6</v>
      </c>
    </row>
    <row r="13" spans="1:6">
      <c r="A13" s="34">
        <v>10000000</v>
      </c>
      <c r="B13" s="52" t="s">
        <v>34</v>
      </c>
      <c r="C13" s="98">
        <f>D13+E13</f>
        <v>124277400</v>
      </c>
      <c r="D13" s="99">
        <f>D14+D22+D29+D31+D48</f>
        <v>124222400</v>
      </c>
      <c r="E13" s="99">
        <f>E14+E22+E29+E31+E48</f>
        <v>55000</v>
      </c>
      <c r="F13" s="99">
        <f>F14+F22+F29+F31+F48</f>
        <v>0</v>
      </c>
    </row>
    <row r="14" spans="1:6" ht="56.25">
      <c r="A14" s="34">
        <v>11000000</v>
      </c>
      <c r="B14" s="52" t="s">
        <v>35</v>
      </c>
      <c r="C14" s="98">
        <f t="shared" ref="C14:C67" si="0">D14+E14</f>
        <v>64235200</v>
      </c>
      <c r="D14" s="99">
        <f>D15+D20</f>
        <v>64235200</v>
      </c>
      <c r="E14" s="99">
        <f>E15+E20</f>
        <v>0</v>
      </c>
      <c r="F14" s="99">
        <f>F15+F20</f>
        <v>0</v>
      </c>
    </row>
    <row r="15" spans="1:6" ht="37.5">
      <c r="A15" s="34">
        <v>11010000</v>
      </c>
      <c r="B15" s="52" t="s">
        <v>36</v>
      </c>
      <c r="C15" s="98">
        <f t="shared" si="0"/>
        <v>64234200</v>
      </c>
      <c r="D15" s="99">
        <f>SUM(D16:D19)</f>
        <v>64234200</v>
      </c>
      <c r="E15" s="99">
        <f>SUM(E16:E19)</f>
        <v>0</v>
      </c>
      <c r="F15" s="99">
        <f>SUM(F16:F19)</f>
        <v>0</v>
      </c>
    </row>
    <row r="16" spans="1:6" ht="75">
      <c r="A16" s="35">
        <v>11010100</v>
      </c>
      <c r="B16" s="53" t="s">
        <v>37</v>
      </c>
      <c r="C16" s="98">
        <f t="shared" si="0"/>
        <v>59000000</v>
      </c>
      <c r="D16" s="100">
        <v>59000000</v>
      </c>
      <c r="E16" s="100">
        <v>0</v>
      </c>
      <c r="F16" s="100">
        <v>0</v>
      </c>
    </row>
    <row r="17" spans="1:6" ht="131.25">
      <c r="A17" s="35">
        <v>11010200</v>
      </c>
      <c r="B17" s="53" t="s">
        <v>38</v>
      </c>
      <c r="C17" s="98">
        <f t="shared" si="0"/>
        <v>3100000</v>
      </c>
      <c r="D17" s="100">
        <v>3100000</v>
      </c>
      <c r="E17" s="100">
        <v>0</v>
      </c>
      <c r="F17" s="100">
        <v>0</v>
      </c>
    </row>
    <row r="18" spans="1:6" ht="75">
      <c r="A18" s="35">
        <v>11010400</v>
      </c>
      <c r="B18" s="53" t="s">
        <v>39</v>
      </c>
      <c r="C18" s="98">
        <f t="shared" si="0"/>
        <v>1713200</v>
      </c>
      <c r="D18" s="100">
        <v>1713200</v>
      </c>
      <c r="E18" s="100">
        <v>0</v>
      </c>
      <c r="F18" s="100">
        <v>0</v>
      </c>
    </row>
    <row r="19" spans="1:6" ht="75">
      <c r="A19" s="35">
        <v>11010500</v>
      </c>
      <c r="B19" s="53" t="s">
        <v>40</v>
      </c>
      <c r="C19" s="98">
        <f t="shared" si="0"/>
        <v>421000</v>
      </c>
      <c r="D19" s="100">
        <v>421000</v>
      </c>
      <c r="E19" s="100">
        <v>0</v>
      </c>
      <c r="F19" s="100">
        <v>0</v>
      </c>
    </row>
    <row r="20" spans="1:6" ht="37.5">
      <c r="A20" s="34">
        <v>11020000</v>
      </c>
      <c r="B20" s="52" t="s">
        <v>41</v>
      </c>
      <c r="C20" s="98">
        <f t="shared" si="0"/>
        <v>1000</v>
      </c>
      <c r="D20" s="99">
        <f>D21</f>
        <v>1000</v>
      </c>
      <c r="E20" s="99">
        <f>E21</f>
        <v>0</v>
      </c>
      <c r="F20" s="99">
        <f>F21</f>
        <v>0</v>
      </c>
    </row>
    <row r="21" spans="1:6" ht="56.25">
      <c r="A21" s="35">
        <v>11020200</v>
      </c>
      <c r="B21" s="53" t="s">
        <v>42</v>
      </c>
      <c r="C21" s="98">
        <f t="shared" si="0"/>
        <v>1000</v>
      </c>
      <c r="D21" s="100">
        <v>1000</v>
      </c>
      <c r="E21" s="100">
        <v>0</v>
      </c>
      <c r="F21" s="100">
        <v>0</v>
      </c>
    </row>
    <row r="22" spans="1:6" ht="56.25">
      <c r="A22" s="34">
        <v>13000000</v>
      </c>
      <c r="B22" s="52" t="s">
        <v>43</v>
      </c>
      <c r="C22" s="98">
        <f t="shared" si="0"/>
        <v>26171700</v>
      </c>
      <c r="D22" s="99">
        <f>D23+D26</f>
        <v>26171700</v>
      </c>
      <c r="E22" s="99">
        <f>E23+E26</f>
        <v>0</v>
      </c>
      <c r="F22" s="99">
        <f>F23+F26</f>
        <v>0</v>
      </c>
    </row>
    <row r="23" spans="1:6" ht="37.5">
      <c r="A23" s="34">
        <v>13010000</v>
      </c>
      <c r="B23" s="52" t="s">
        <v>44</v>
      </c>
      <c r="C23" s="98">
        <f>D23+E23</f>
        <v>26166200</v>
      </c>
      <c r="D23" s="99">
        <f>D25+D24</f>
        <v>26166200</v>
      </c>
      <c r="E23" s="99">
        <f>E25+E24</f>
        <v>0</v>
      </c>
      <c r="F23" s="99">
        <f>F25+F24</f>
        <v>0</v>
      </c>
    </row>
    <row r="24" spans="1:6" ht="93.75">
      <c r="A24" s="96">
        <v>13010100</v>
      </c>
      <c r="B24" s="95" t="s">
        <v>161</v>
      </c>
      <c r="C24" s="98">
        <f t="shared" si="0"/>
        <v>8585000</v>
      </c>
      <c r="D24" s="100">
        <v>8585000</v>
      </c>
      <c r="E24" s="100"/>
      <c r="F24" s="100"/>
    </row>
    <row r="25" spans="1:6" ht="131.25">
      <c r="A25" s="35">
        <v>13010200</v>
      </c>
      <c r="B25" s="53" t="s">
        <v>45</v>
      </c>
      <c r="C25" s="98">
        <f t="shared" si="0"/>
        <v>17581200</v>
      </c>
      <c r="D25" s="100">
        <v>17581200</v>
      </c>
      <c r="E25" s="100">
        <v>0</v>
      </c>
      <c r="F25" s="100">
        <v>0</v>
      </c>
    </row>
    <row r="26" spans="1:6" s="219" customFormat="1" ht="40.5">
      <c r="A26" s="132">
        <v>13030000</v>
      </c>
      <c r="B26" s="55" t="s">
        <v>244</v>
      </c>
      <c r="C26" s="218">
        <f t="shared" si="0"/>
        <v>5500</v>
      </c>
      <c r="D26" s="99">
        <f>D27</f>
        <v>5500</v>
      </c>
      <c r="E26" s="99">
        <f>E27</f>
        <v>0</v>
      </c>
      <c r="F26" s="99">
        <f>F27</f>
        <v>0</v>
      </c>
    </row>
    <row r="27" spans="1:6" ht="75">
      <c r="A27" s="96">
        <v>13030100</v>
      </c>
      <c r="B27" s="95" t="s">
        <v>162</v>
      </c>
      <c r="C27" s="98">
        <f t="shared" si="0"/>
        <v>5500</v>
      </c>
      <c r="D27" s="100">
        <v>5500</v>
      </c>
      <c r="E27" s="100"/>
      <c r="F27" s="100"/>
    </row>
    <row r="28" spans="1:6" ht="56.25">
      <c r="A28" s="133">
        <v>13030200</v>
      </c>
      <c r="B28" s="97" t="s">
        <v>247</v>
      </c>
      <c r="C28" s="98">
        <f t="shared" si="0"/>
        <v>0</v>
      </c>
      <c r="D28" s="100">
        <v>0</v>
      </c>
      <c r="E28" s="100"/>
      <c r="F28" s="100"/>
    </row>
    <row r="29" spans="1:6" ht="37.5">
      <c r="A29" s="34">
        <v>14000000</v>
      </c>
      <c r="B29" s="52" t="s">
        <v>46</v>
      </c>
      <c r="C29" s="98">
        <f t="shared" si="0"/>
        <v>1200000</v>
      </c>
      <c r="D29" s="99">
        <f>D30</f>
        <v>1200000</v>
      </c>
      <c r="E29" s="99">
        <f>E30</f>
        <v>0</v>
      </c>
      <c r="F29" s="99">
        <f>F30</f>
        <v>0</v>
      </c>
    </row>
    <row r="30" spans="1:6" ht="75">
      <c r="A30" s="35">
        <v>14040000</v>
      </c>
      <c r="B30" s="53" t="s">
        <v>47</v>
      </c>
      <c r="C30" s="98">
        <f t="shared" si="0"/>
        <v>1200000</v>
      </c>
      <c r="D30" s="100">
        <v>1200000</v>
      </c>
      <c r="E30" s="100">
        <v>0</v>
      </c>
      <c r="F30" s="100">
        <v>0</v>
      </c>
    </row>
    <row r="31" spans="1:6">
      <c r="A31" s="34">
        <v>18000000</v>
      </c>
      <c r="B31" s="52" t="s">
        <v>8</v>
      </c>
      <c r="C31" s="98">
        <f t="shared" si="0"/>
        <v>32615500</v>
      </c>
      <c r="D31" s="99">
        <f>D32+D41+D44</f>
        <v>32615500</v>
      </c>
      <c r="E31" s="99">
        <f>E32+E41+E44</f>
        <v>0</v>
      </c>
      <c r="F31" s="99">
        <f>F32+F41+F44</f>
        <v>0</v>
      </c>
    </row>
    <row r="32" spans="1:6">
      <c r="A32" s="34">
        <v>18010000</v>
      </c>
      <c r="B32" s="52" t="s">
        <v>48</v>
      </c>
      <c r="C32" s="98">
        <f t="shared" si="0"/>
        <v>12912600</v>
      </c>
      <c r="D32" s="99">
        <f>SUM(D33:D40)</f>
        <v>12912600</v>
      </c>
      <c r="E32" s="99">
        <f>SUM(E33:E40)</f>
        <v>0</v>
      </c>
      <c r="F32" s="99">
        <f>SUM(F33:F40)</f>
        <v>0</v>
      </c>
    </row>
    <row r="33" spans="1:6" ht="93.75">
      <c r="A33" s="35">
        <v>18010100</v>
      </c>
      <c r="B33" s="53" t="s">
        <v>84</v>
      </c>
      <c r="C33" s="98">
        <f t="shared" si="0"/>
        <v>22600</v>
      </c>
      <c r="D33" s="100">
        <v>22600</v>
      </c>
      <c r="E33" s="100">
        <v>0</v>
      </c>
      <c r="F33" s="100">
        <v>0</v>
      </c>
    </row>
    <row r="34" spans="1:6" ht="93.75">
      <c r="A34" s="35">
        <v>18010200</v>
      </c>
      <c r="B34" s="53" t="s">
        <v>85</v>
      </c>
      <c r="C34" s="98">
        <f t="shared" si="0"/>
        <v>160000</v>
      </c>
      <c r="D34" s="100">
        <v>160000</v>
      </c>
      <c r="E34" s="100">
        <v>0</v>
      </c>
      <c r="F34" s="100">
        <v>0</v>
      </c>
    </row>
    <row r="35" spans="1:6" ht="101.25">
      <c r="A35" s="134">
        <v>18010300</v>
      </c>
      <c r="B35" s="56" t="s">
        <v>248</v>
      </c>
      <c r="C35" s="98">
        <f t="shared" si="0"/>
        <v>300000</v>
      </c>
      <c r="D35" s="100">
        <v>300000</v>
      </c>
      <c r="E35" s="100"/>
      <c r="F35" s="100"/>
    </row>
    <row r="36" spans="1:6" ht="93.75">
      <c r="A36" s="35">
        <v>18010400</v>
      </c>
      <c r="B36" s="53" t="s">
        <v>86</v>
      </c>
      <c r="C36" s="98">
        <f t="shared" si="0"/>
        <v>800000</v>
      </c>
      <c r="D36" s="100">
        <v>800000</v>
      </c>
      <c r="E36" s="100">
        <v>0</v>
      </c>
      <c r="F36" s="100">
        <v>0</v>
      </c>
    </row>
    <row r="37" spans="1:6" ht="37.5">
      <c r="A37" s="35">
        <v>18010500</v>
      </c>
      <c r="B37" s="53" t="s">
        <v>49</v>
      </c>
      <c r="C37" s="98">
        <f t="shared" si="0"/>
        <v>5500000</v>
      </c>
      <c r="D37" s="100">
        <v>5500000</v>
      </c>
      <c r="E37" s="100">
        <v>0</v>
      </c>
      <c r="F37" s="100">
        <v>0</v>
      </c>
    </row>
    <row r="38" spans="1:6">
      <c r="A38" s="35">
        <v>18010600</v>
      </c>
      <c r="B38" s="53" t="s">
        <v>50</v>
      </c>
      <c r="C38" s="98">
        <f t="shared" si="0"/>
        <v>5200000</v>
      </c>
      <c r="D38" s="100">
        <v>5200000</v>
      </c>
      <c r="E38" s="100">
        <v>0</v>
      </c>
      <c r="F38" s="100">
        <v>0</v>
      </c>
    </row>
    <row r="39" spans="1:6">
      <c r="A39" s="35">
        <v>18010700</v>
      </c>
      <c r="B39" s="53" t="s">
        <v>87</v>
      </c>
      <c r="C39" s="98">
        <f t="shared" si="0"/>
        <v>5000</v>
      </c>
      <c r="D39" s="100">
        <v>5000</v>
      </c>
      <c r="E39" s="100">
        <v>0</v>
      </c>
      <c r="F39" s="100">
        <v>0</v>
      </c>
    </row>
    <row r="40" spans="1:6">
      <c r="A40" s="35">
        <v>18010900</v>
      </c>
      <c r="B40" s="53" t="s">
        <v>51</v>
      </c>
      <c r="C40" s="98">
        <f t="shared" si="0"/>
        <v>925000</v>
      </c>
      <c r="D40" s="100">
        <v>925000</v>
      </c>
      <c r="E40" s="100">
        <v>0</v>
      </c>
      <c r="F40" s="100">
        <v>0</v>
      </c>
    </row>
    <row r="41" spans="1:6">
      <c r="A41" s="34">
        <v>18030000</v>
      </c>
      <c r="B41" s="52" t="s">
        <v>88</v>
      </c>
      <c r="C41" s="98">
        <f t="shared" si="0"/>
        <v>2900</v>
      </c>
      <c r="D41" s="99">
        <f>D42+D43</f>
        <v>2900</v>
      </c>
      <c r="E41" s="99">
        <f>E42+E43</f>
        <v>0</v>
      </c>
      <c r="F41" s="99">
        <f>F42+F43</f>
        <v>0</v>
      </c>
    </row>
    <row r="42" spans="1:6" ht="37.5">
      <c r="A42" s="35">
        <v>18030100</v>
      </c>
      <c r="B42" s="53" t="s">
        <v>89</v>
      </c>
      <c r="C42" s="98">
        <f t="shared" si="0"/>
        <v>800</v>
      </c>
      <c r="D42" s="100">
        <v>800</v>
      </c>
      <c r="E42" s="100">
        <v>0</v>
      </c>
      <c r="F42" s="100">
        <v>0</v>
      </c>
    </row>
    <row r="43" spans="1:6" ht="37.5">
      <c r="A43" s="35">
        <v>18030200</v>
      </c>
      <c r="B43" s="53" t="s">
        <v>90</v>
      </c>
      <c r="C43" s="98">
        <f t="shared" si="0"/>
        <v>2100</v>
      </c>
      <c r="D43" s="100">
        <v>2100</v>
      </c>
      <c r="E43" s="100">
        <v>0</v>
      </c>
      <c r="F43" s="100">
        <v>0</v>
      </c>
    </row>
    <row r="44" spans="1:6">
      <c r="A44" s="34">
        <v>18050000</v>
      </c>
      <c r="B44" s="52" t="s">
        <v>52</v>
      </c>
      <c r="C44" s="98">
        <f t="shared" si="0"/>
        <v>19700000</v>
      </c>
      <c r="D44" s="99">
        <f>D45+D46+D47</f>
        <v>19700000</v>
      </c>
      <c r="E44" s="99">
        <f>E45+E46+E47</f>
        <v>0</v>
      </c>
      <c r="F44" s="99">
        <f>F45+F46+F47</f>
        <v>0</v>
      </c>
    </row>
    <row r="45" spans="1:6">
      <c r="A45" s="35">
        <v>18050300</v>
      </c>
      <c r="B45" s="53" t="s">
        <v>53</v>
      </c>
      <c r="C45" s="98">
        <f t="shared" si="0"/>
        <v>3000000</v>
      </c>
      <c r="D45" s="100">
        <v>3000000</v>
      </c>
      <c r="E45" s="100">
        <v>0</v>
      </c>
      <c r="F45" s="100">
        <v>0</v>
      </c>
    </row>
    <row r="46" spans="1:6">
      <c r="A46" s="35">
        <v>18050400</v>
      </c>
      <c r="B46" s="53" t="s">
        <v>54</v>
      </c>
      <c r="C46" s="98">
        <f t="shared" si="0"/>
        <v>16000000</v>
      </c>
      <c r="D46" s="100">
        <v>16000000</v>
      </c>
      <c r="E46" s="100">
        <v>0</v>
      </c>
      <c r="F46" s="100">
        <v>0</v>
      </c>
    </row>
    <row r="47" spans="1:6" ht="131.25">
      <c r="A47" s="35">
        <v>18050500</v>
      </c>
      <c r="B47" s="53" t="s">
        <v>55</v>
      </c>
      <c r="C47" s="98">
        <f t="shared" si="0"/>
        <v>700000</v>
      </c>
      <c r="D47" s="100">
        <v>700000</v>
      </c>
      <c r="E47" s="100">
        <v>0</v>
      </c>
      <c r="F47" s="100">
        <v>0</v>
      </c>
    </row>
    <row r="48" spans="1:6">
      <c r="A48" s="34">
        <v>19000000</v>
      </c>
      <c r="B48" s="52" t="s">
        <v>250</v>
      </c>
      <c r="C48" s="98">
        <f t="shared" si="0"/>
        <v>55000</v>
      </c>
      <c r="D48" s="99">
        <f>D49</f>
        <v>0</v>
      </c>
      <c r="E48" s="99">
        <f>E49</f>
        <v>55000</v>
      </c>
      <c r="F48" s="99"/>
    </row>
    <row r="49" spans="1:6">
      <c r="A49" s="34">
        <v>19010000</v>
      </c>
      <c r="B49" s="52" t="s">
        <v>249</v>
      </c>
      <c r="C49" s="98">
        <f t="shared" si="0"/>
        <v>55000</v>
      </c>
      <c r="D49" s="99">
        <f>D50+D51+D52</f>
        <v>0</v>
      </c>
      <c r="E49" s="99">
        <f>E50+E51+E52</f>
        <v>55000</v>
      </c>
      <c r="F49" s="99"/>
    </row>
    <row r="50" spans="1:6" ht="131.25">
      <c r="A50" s="35">
        <v>19010100</v>
      </c>
      <c r="B50" s="53" t="s">
        <v>287</v>
      </c>
      <c r="C50" s="98">
        <f t="shared" si="0"/>
        <v>22000</v>
      </c>
      <c r="D50" s="100">
        <v>0</v>
      </c>
      <c r="E50" s="100">
        <v>22000</v>
      </c>
      <c r="F50" s="100"/>
    </row>
    <row r="51" spans="1:6" ht="56.25">
      <c r="A51" s="35">
        <v>19010200</v>
      </c>
      <c r="B51" s="53" t="s">
        <v>251</v>
      </c>
      <c r="C51" s="98">
        <f t="shared" si="0"/>
        <v>1000</v>
      </c>
      <c r="D51" s="100">
        <v>0</v>
      </c>
      <c r="E51" s="100">
        <v>1000</v>
      </c>
      <c r="F51" s="100"/>
    </row>
    <row r="52" spans="1:6" ht="93.75">
      <c r="A52" s="35">
        <v>19010300</v>
      </c>
      <c r="B52" s="53" t="s">
        <v>252</v>
      </c>
      <c r="C52" s="98">
        <f t="shared" si="0"/>
        <v>32000</v>
      </c>
      <c r="D52" s="100">
        <v>0</v>
      </c>
      <c r="E52" s="100">
        <v>32000</v>
      </c>
      <c r="F52" s="100"/>
    </row>
    <row r="53" spans="1:6">
      <c r="A53" s="34">
        <v>20000000</v>
      </c>
      <c r="B53" s="52" t="s">
        <v>56</v>
      </c>
      <c r="C53" s="98">
        <f t="shared" si="0"/>
        <v>4548700</v>
      </c>
      <c r="D53" s="99">
        <f>D54+D64+D67</f>
        <v>2019000</v>
      </c>
      <c r="E53" s="99">
        <f>E54+E64+E67</f>
        <v>2529700</v>
      </c>
      <c r="F53" s="99">
        <f>F54+F64+F67</f>
        <v>0</v>
      </c>
    </row>
    <row r="54" spans="1:6" ht="56.25">
      <c r="A54" s="34">
        <v>22000000</v>
      </c>
      <c r="B54" s="52" t="s">
        <v>57</v>
      </c>
      <c r="C54" s="98">
        <f t="shared" si="0"/>
        <v>1982000</v>
      </c>
      <c r="D54" s="99">
        <f>D55+D59+D61</f>
        <v>1982000</v>
      </c>
      <c r="E54" s="99">
        <f>E55+E59+E61</f>
        <v>0</v>
      </c>
      <c r="F54" s="99">
        <f>F55+F59+F61</f>
        <v>0</v>
      </c>
    </row>
    <row r="55" spans="1:6" ht="37.5">
      <c r="A55" s="34">
        <v>22010000</v>
      </c>
      <c r="B55" s="52" t="s">
        <v>58</v>
      </c>
      <c r="C55" s="98">
        <f t="shared" si="0"/>
        <v>1401000</v>
      </c>
      <c r="D55" s="99">
        <f>D56+D57+D58</f>
        <v>1401000</v>
      </c>
      <c r="E55" s="99">
        <f>E56+E57+E58</f>
        <v>0</v>
      </c>
      <c r="F55" s="99">
        <f>F56+F57+F58</f>
        <v>0</v>
      </c>
    </row>
    <row r="56" spans="1:6" ht="75">
      <c r="A56" s="35">
        <v>22010300</v>
      </c>
      <c r="B56" s="53" t="s">
        <v>91</v>
      </c>
      <c r="C56" s="98">
        <f t="shared" si="0"/>
        <v>41000</v>
      </c>
      <c r="D56" s="100">
        <v>41000</v>
      </c>
      <c r="E56" s="100">
        <v>0</v>
      </c>
      <c r="F56" s="100">
        <v>0</v>
      </c>
    </row>
    <row r="57" spans="1:6" ht="37.5">
      <c r="A57" s="35">
        <v>22012500</v>
      </c>
      <c r="B57" s="53" t="s">
        <v>59</v>
      </c>
      <c r="C57" s="98">
        <f t="shared" si="0"/>
        <v>840000</v>
      </c>
      <c r="D57" s="100">
        <v>840000</v>
      </c>
      <c r="E57" s="100">
        <v>0</v>
      </c>
      <c r="F57" s="100">
        <v>0</v>
      </c>
    </row>
    <row r="58" spans="1:6" ht="56.25">
      <c r="A58" s="35">
        <v>22012600</v>
      </c>
      <c r="B58" s="53" t="s">
        <v>92</v>
      </c>
      <c r="C58" s="98">
        <f t="shared" si="0"/>
        <v>520000</v>
      </c>
      <c r="D58" s="100">
        <v>520000</v>
      </c>
      <c r="E58" s="100">
        <v>0</v>
      </c>
      <c r="F58" s="100">
        <v>0</v>
      </c>
    </row>
    <row r="59" spans="1:6" ht="75">
      <c r="A59" s="34">
        <v>22080000</v>
      </c>
      <c r="B59" s="52" t="s">
        <v>60</v>
      </c>
      <c r="C59" s="98">
        <f t="shared" si="0"/>
        <v>550000</v>
      </c>
      <c r="D59" s="99">
        <f>D60</f>
        <v>550000</v>
      </c>
      <c r="E59" s="99">
        <f>E60</f>
        <v>0</v>
      </c>
      <c r="F59" s="99">
        <f>F60</f>
        <v>0</v>
      </c>
    </row>
    <row r="60" spans="1:6" ht="75">
      <c r="A60" s="35">
        <v>22080400</v>
      </c>
      <c r="B60" s="53" t="s">
        <v>61</v>
      </c>
      <c r="C60" s="98">
        <f t="shared" si="0"/>
        <v>550000</v>
      </c>
      <c r="D60" s="100">
        <v>550000</v>
      </c>
      <c r="E60" s="100">
        <v>0</v>
      </c>
      <c r="F60" s="100">
        <v>0</v>
      </c>
    </row>
    <row r="61" spans="1:6">
      <c r="A61" s="34">
        <v>22090000</v>
      </c>
      <c r="B61" s="52" t="s">
        <v>62</v>
      </c>
      <c r="C61" s="98">
        <f t="shared" si="0"/>
        <v>31000</v>
      </c>
      <c r="D61" s="99">
        <f>D62+D63</f>
        <v>31000</v>
      </c>
      <c r="E61" s="99">
        <f>E62+E63</f>
        <v>0</v>
      </c>
      <c r="F61" s="99">
        <f>F62+F63</f>
        <v>0</v>
      </c>
    </row>
    <row r="62" spans="1:6" ht="93.75">
      <c r="A62" s="35">
        <v>22090100</v>
      </c>
      <c r="B62" s="53" t="s">
        <v>63</v>
      </c>
      <c r="C62" s="98">
        <f t="shared" si="0"/>
        <v>27000</v>
      </c>
      <c r="D62" s="100">
        <v>27000</v>
      </c>
      <c r="E62" s="100">
        <v>0</v>
      </c>
      <c r="F62" s="100">
        <v>0</v>
      </c>
    </row>
    <row r="63" spans="1:6" ht="75">
      <c r="A63" s="35">
        <v>22090400</v>
      </c>
      <c r="B63" s="53" t="s">
        <v>64</v>
      </c>
      <c r="C63" s="98">
        <f t="shared" si="0"/>
        <v>4000</v>
      </c>
      <c r="D63" s="100">
        <v>4000</v>
      </c>
      <c r="E63" s="100">
        <v>0</v>
      </c>
      <c r="F63" s="100">
        <v>0</v>
      </c>
    </row>
    <row r="64" spans="1:6">
      <c r="A64" s="34">
        <v>24000000</v>
      </c>
      <c r="B64" s="52" t="s">
        <v>65</v>
      </c>
      <c r="C64" s="98">
        <f t="shared" si="0"/>
        <v>37000</v>
      </c>
      <c r="D64" s="99">
        <f t="shared" ref="D64:F65" si="1">D65</f>
        <v>37000</v>
      </c>
      <c r="E64" s="99">
        <f t="shared" si="1"/>
        <v>0</v>
      </c>
      <c r="F64" s="99">
        <f t="shared" si="1"/>
        <v>0</v>
      </c>
    </row>
    <row r="65" spans="1:8">
      <c r="A65" s="34">
        <v>24060000</v>
      </c>
      <c r="B65" s="52" t="s">
        <v>66</v>
      </c>
      <c r="C65" s="98">
        <f t="shared" si="0"/>
        <v>37000</v>
      </c>
      <c r="D65" s="99">
        <f t="shared" si="1"/>
        <v>37000</v>
      </c>
      <c r="E65" s="99">
        <f t="shared" si="1"/>
        <v>0</v>
      </c>
      <c r="F65" s="99">
        <f t="shared" si="1"/>
        <v>0</v>
      </c>
    </row>
    <row r="66" spans="1:8">
      <c r="A66" s="35">
        <v>24060300</v>
      </c>
      <c r="B66" s="53" t="s">
        <v>66</v>
      </c>
      <c r="C66" s="98">
        <f t="shared" si="0"/>
        <v>37000</v>
      </c>
      <c r="D66" s="100">
        <v>37000</v>
      </c>
      <c r="E66" s="100">
        <v>0</v>
      </c>
      <c r="F66" s="100">
        <v>0</v>
      </c>
      <c r="H66" s="101"/>
    </row>
    <row r="67" spans="1:8" ht="37.5">
      <c r="A67" s="34">
        <v>25000000</v>
      </c>
      <c r="B67" s="52" t="s">
        <v>67</v>
      </c>
      <c r="C67" s="98">
        <f t="shared" si="0"/>
        <v>2529700</v>
      </c>
      <c r="D67" s="99">
        <f>D68</f>
        <v>0</v>
      </c>
      <c r="E67" s="99">
        <f>E68</f>
        <v>2529700</v>
      </c>
      <c r="F67" s="99">
        <f>F68</f>
        <v>0</v>
      </c>
    </row>
    <row r="68" spans="1:8" ht="75">
      <c r="A68" s="34">
        <v>25010000</v>
      </c>
      <c r="B68" s="52" t="s">
        <v>68</v>
      </c>
      <c r="C68" s="98">
        <f t="shared" ref="C68:C82" si="2">D68+E68</f>
        <v>2529700</v>
      </c>
      <c r="D68" s="99">
        <f>D69+D70</f>
        <v>0</v>
      </c>
      <c r="E68" s="99">
        <f>E69+E70</f>
        <v>2529700</v>
      </c>
      <c r="F68" s="99">
        <f>F69+F70</f>
        <v>0</v>
      </c>
    </row>
    <row r="69" spans="1:8" ht="56.25">
      <c r="A69" s="35">
        <v>25010100</v>
      </c>
      <c r="B69" s="53" t="s">
        <v>69</v>
      </c>
      <c r="C69" s="98">
        <f t="shared" si="2"/>
        <v>2440200</v>
      </c>
      <c r="D69" s="100">
        <v>0</v>
      </c>
      <c r="E69" s="100">
        <v>2440200</v>
      </c>
      <c r="F69" s="100">
        <v>0</v>
      </c>
    </row>
    <row r="70" spans="1:8" ht="37.5">
      <c r="A70" s="35">
        <v>25010300</v>
      </c>
      <c r="B70" s="53" t="s">
        <v>70</v>
      </c>
      <c r="C70" s="98">
        <f t="shared" si="2"/>
        <v>89500</v>
      </c>
      <c r="D70" s="100">
        <v>0</v>
      </c>
      <c r="E70" s="100">
        <v>89500</v>
      </c>
      <c r="F70" s="100">
        <v>0</v>
      </c>
    </row>
    <row r="71" spans="1:8">
      <c r="A71" s="34">
        <v>30000000</v>
      </c>
      <c r="B71" s="52" t="s">
        <v>93</v>
      </c>
      <c r="C71" s="98">
        <f t="shared" si="2"/>
        <v>500000</v>
      </c>
      <c r="D71" s="99">
        <f>D72</f>
        <v>0</v>
      </c>
      <c r="E71" s="99">
        <f>E72</f>
        <v>500000</v>
      </c>
      <c r="F71" s="99">
        <f>F72</f>
        <v>500000</v>
      </c>
    </row>
    <row r="72" spans="1:8" ht="37.5">
      <c r="A72" s="34">
        <v>33000000</v>
      </c>
      <c r="B72" s="52" t="s">
        <v>233</v>
      </c>
      <c r="C72" s="98">
        <f t="shared" si="2"/>
        <v>500000</v>
      </c>
      <c r="D72" s="99">
        <f t="shared" ref="D72:F73" si="3">D73</f>
        <v>0</v>
      </c>
      <c r="E72" s="99">
        <f t="shared" si="3"/>
        <v>500000</v>
      </c>
      <c r="F72" s="99">
        <f t="shared" si="3"/>
        <v>500000</v>
      </c>
    </row>
    <row r="73" spans="1:8">
      <c r="A73" s="34">
        <v>33010000</v>
      </c>
      <c r="B73" s="52" t="s">
        <v>234</v>
      </c>
      <c r="C73" s="98">
        <f t="shared" si="2"/>
        <v>500000</v>
      </c>
      <c r="D73" s="99">
        <f t="shared" si="3"/>
        <v>0</v>
      </c>
      <c r="E73" s="99">
        <f t="shared" si="3"/>
        <v>500000</v>
      </c>
      <c r="F73" s="99">
        <f t="shared" si="3"/>
        <v>500000</v>
      </c>
    </row>
    <row r="74" spans="1:8" ht="131.25">
      <c r="A74" s="35">
        <v>33010100</v>
      </c>
      <c r="B74" s="53" t="s">
        <v>235</v>
      </c>
      <c r="C74" s="98">
        <f t="shared" si="2"/>
        <v>500000</v>
      </c>
      <c r="D74" s="100">
        <v>0</v>
      </c>
      <c r="E74" s="100">
        <v>500000</v>
      </c>
      <c r="F74" s="100">
        <v>500000</v>
      </c>
    </row>
    <row r="75" spans="1:8" ht="37.5">
      <c r="A75" s="35"/>
      <c r="B75" s="62" t="s">
        <v>254</v>
      </c>
      <c r="C75" s="99">
        <f>C13+C53+C71</f>
        <v>129326100</v>
      </c>
      <c r="D75" s="99">
        <f>D13+D53+D71</f>
        <v>126241400</v>
      </c>
      <c r="E75" s="99">
        <f>E13+E53+E71</f>
        <v>3084700</v>
      </c>
      <c r="F75" s="99">
        <f>F13+F53+F71</f>
        <v>500000</v>
      </c>
    </row>
    <row r="76" spans="1:8">
      <c r="A76" s="34">
        <v>40000000</v>
      </c>
      <c r="B76" s="52" t="s">
        <v>71</v>
      </c>
      <c r="C76" s="98">
        <f t="shared" si="2"/>
        <v>180612200</v>
      </c>
      <c r="D76" s="99">
        <f>D77</f>
        <v>180612200</v>
      </c>
      <c r="E76" s="99">
        <f>E77</f>
        <v>0</v>
      </c>
      <c r="F76" s="99">
        <f>F77</f>
        <v>0</v>
      </c>
    </row>
    <row r="77" spans="1:8" ht="37.5">
      <c r="A77" s="34">
        <v>41000000</v>
      </c>
      <c r="B77" s="52" t="s">
        <v>72</v>
      </c>
      <c r="C77" s="98">
        <f t="shared" si="2"/>
        <v>180612200</v>
      </c>
      <c r="D77" s="99">
        <f>D78+D80</f>
        <v>180612200</v>
      </c>
      <c r="E77" s="99">
        <f>E78+E80</f>
        <v>0</v>
      </c>
      <c r="F77" s="99">
        <f>F78+F80</f>
        <v>0</v>
      </c>
    </row>
    <row r="78" spans="1:8" ht="37.5">
      <c r="A78" s="34">
        <v>41020000</v>
      </c>
      <c r="B78" s="52" t="s">
        <v>199</v>
      </c>
      <c r="C78" s="98">
        <f t="shared" si="2"/>
        <v>37093000</v>
      </c>
      <c r="D78" s="99">
        <f>D79</f>
        <v>37093000</v>
      </c>
      <c r="E78" s="99">
        <f>E79</f>
        <v>0</v>
      </c>
      <c r="F78" s="99">
        <f>F79</f>
        <v>0</v>
      </c>
    </row>
    <row r="79" spans="1:8">
      <c r="A79" s="35">
        <v>41020100</v>
      </c>
      <c r="B79" s="53" t="s">
        <v>73</v>
      </c>
      <c r="C79" s="98">
        <f t="shared" si="2"/>
        <v>37093000</v>
      </c>
      <c r="D79" s="100">
        <v>37093000</v>
      </c>
      <c r="E79" s="100">
        <v>0</v>
      </c>
      <c r="F79" s="100">
        <v>0</v>
      </c>
    </row>
    <row r="80" spans="1:8" ht="37.5">
      <c r="A80" s="34">
        <v>41030000</v>
      </c>
      <c r="B80" s="52" t="s">
        <v>143</v>
      </c>
      <c r="C80" s="98">
        <f t="shared" si="2"/>
        <v>143519200</v>
      </c>
      <c r="D80" s="99">
        <f>SUM(D81:D81)</f>
        <v>143519200</v>
      </c>
      <c r="E80" s="99">
        <f>SUM(E81:E81)</f>
        <v>0</v>
      </c>
      <c r="F80" s="99">
        <f>SUM(F81:F81)</f>
        <v>0</v>
      </c>
    </row>
    <row r="81" spans="1:7" ht="37.5">
      <c r="A81" s="35">
        <v>41033900</v>
      </c>
      <c r="B81" s="53" t="s">
        <v>74</v>
      </c>
      <c r="C81" s="98">
        <f t="shared" si="2"/>
        <v>143519200</v>
      </c>
      <c r="D81" s="100">
        <v>143519200</v>
      </c>
      <c r="E81" s="100">
        <v>0</v>
      </c>
      <c r="F81" s="100">
        <v>0</v>
      </c>
    </row>
    <row r="82" spans="1:7">
      <c r="A82" s="49" t="s">
        <v>246</v>
      </c>
      <c r="B82" s="49" t="s">
        <v>245</v>
      </c>
      <c r="C82" s="98">
        <f t="shared" si="2"/>
        <v>309938300</v>
      </c>
      <c r="D82" s="98">
        <f>D13+D53+D71+D76</f>
        <v>306853600</v>
      </c>
      <c r="E82" s="98">
        <f>E13+E53+E71+E76</f>
        <v>3084700</v>
      </c>
      <c r="F82" s="98">
        <f>F13+F53+F71+F76</f>
        <v>500000</v>
      </c>
    </row>
    <row r="83" spans="1:7" s="223" customFormat="1" ht="18.75">
      <c r="A83" s="222"/>
      <c r="B83" s="258" t="s">
        <v>295</v>
      </c>
      <c r="C83" s="259"/>
      <c r="D83" s="259"/>
      <c r="E83" s="259" t="s">
        <v>306</v>
      </c>
      <c r="F83" s="306"/>
      <c r="G83" s="306"/>
    </row>
    <row r="85" spans="1:7">
      <c r="D85" s="54"/>
      <c r="E85" s="54"/>
      <c r="F85" s="54"/>
    </row>
  </sheetData>
  <mergeCells count="13">
    <mergeCell ref="A8:B8"/>
    <mergeCell ref="F83:G83"/>
    <mergeCell ref="D4:F4"/>
    <mergeCell ref="D2:F2"/>
    <mergeCell ref="A5:F5"/>
    <mergeCell ref="C9:C11"/>
    <mergeCell ref="D9:D11"/>
    <mergeCell ref="E9:F9"/>
    <mergeCell ref="E10:E11"/>
    <mergeCell ref="F10:F11"/>
    <mergeCell ref="A9:A11"/>
    <mergeCell ref="A7:B7"/>
    <mergeCell ref="B9:B11"/>
  </mergeCells>
  <phoneticPr fontId="42" type="noConversion"/>
  <conditionalFormatting sqref="C13:C82 D13:F75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6" fitToHeight="4" orientation="portrait" r:id="rId1"/>
  <headerFooter alignWithMargins="0"/>
  <rowBreaks count="1" manualBreakCount="1">
    <brk id="54" max="5" man="1"/>
  </rowBreaks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51"/>
  <sheetViews>
    <sheetView zoomScaleNormal="100" workbookViewId="0">
      <selection activeCell="B4" sqref="B4"/>
    </sheetView>
  </sheetViews>
  <sheetFormatPr defaultColWidth="10.6640625" defaultRowHeight="18.75"/>
  <cols>
    <col min="1" max="1" width="18.83203125" style="110" customWidth="1"/>
    <col min="2" max="2" width="38.33203125" style="110" customWidth="1"/>
    <col min="3" max="3" width="17.33203125" style="110" customWidth="1"/>
    <col min="4" max="4" width="16.1640625" style="110" customWidth="1"/>
    <col min="5" max="5" width="15.1640625" style="110" customWidth="1"/>
    <col min="6" max="6" width="19.6640625" style="110" hidden="1" customWidth="1"/>
    <col min="7" max="7" width="16" style="110" hidden="1" customWidth="1"/>
    <col min="8" max="8" width="19.1640625" style="110" customWidth="1"/>
    <col min="9" max="9" width="20" style="110" customWidth="1"/>
    <col min="10" max="11" width="11.5" style="110" bestFit="1" customWidth="1"/>
    <col min="12" max="16384" width="10.6640625" style="110"/>
  </cols>
  <sheetData>
    <row r="1" spans="1:43" ht="20.25">
      <c r="C1" s="7" t="s">
        <v>163</v>
      </c>
      <c r="D1" s="9"/>
      <c r="E1" s="9"/>
    </row>
    <row r="2" spans="1:43">
      <c r="C2" s="291" t="s">
        <v>218</v>
      </c>
      <c r="D2" s="291"/>
      <c r="E2" s="291"/>
    </row>
    <row r="3" spans="1:43" ht="10.9" customHeight="1">
      <c r="C3" s="26" t="s">
        <v>83</v>
      </c>
      <c r="D3" s="27"/>
      <c r="E3" s="27"/>
    </row>
    <row r="4" spans="1:43" ht="52.5" customHeight="1">
      <c r="B4" s="110" t="s">
        <v>311</v>
      </c>
      <c r="C4" s="307" t="s">
        <v>296</v>
      </c>
      <c r="D4" s="307"/>
      <c r="E4" s="307"/>
    </row>
    <row r="5" spans="1:43" s="102" customFormat="1" ht="43.9" customHeight="1">
      <c r="A5" s="308" t="s">
        <v>297</v>
      </c>
      <c r="B5" s="308"/>
      <c r="C5" s="308"/>
      <c r="D5" s="308"/>
      <c r="E5" s="308"/>
      <c r="F5" s="308"/>
      <c r="G5" s="105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1:43" s="102" customFormat="1" ht="15.75" customHeight="1">
      <c r="A6" s="104"/>
      <c r="B6" s="104"/>
      <c r="C6" s="104"/>
      <c r="D6" s="104"/>
      <c r="E6" s="104"/>
      <c r="F6" s="104"/>
      <c r="G6" s="105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</row>
    <row r="7" spans="1:43" s="102" customFormat="1" ht="17.25" customHeight="1">
      <c r="A7" s="129" t="s">
        <v>160</v>
      </c>
      <c r="B7" s="127"/>
      <c r="C7" s="104"/>
      <c r="D7" s="104"/>
      <c r="E7" s="104"/>
      <c r="F7" s="104"/>
      <c r="G7" s="105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</row>
    <row r="8" spans="1:43" ht="23.25" customHeight="1">
      <c r="A8" s="130" t="s">
        <v>253</v>
      </c>
      <c r="B8" s="128"/>
      <c r="C8" s="106"/>
      <c r="D8" s="106"/>
      <c r="E8" s="107" t="s">
        <v>33</v>
      </c>
      <c r="F8" s="108"/>
      <c r="G8" s="109"/>
    </row>
    <row r="9" spans="1:43" ht="69" customHeight="1">
      <c r="A9" s="148" t="s">
        <v>164</v>
      </c>
      <c r="B9" s="148" t="s">
        <v>165</v>
      </c>
      <c r="C9" s="148" t="s">
        <v>258</v>
      </c>
      <c r="D9" s="109" t="s">
        <v>166</v>
      </c>
      <c r="E9" s="109" t="s">
        <v>31</v>
      </c>
      <c r="F9" s="108"/>
      <c r="G9" s="109"/>
    </row>
    <row r="10" spans="1:43" ht="18" customHeight="1">
      <c r="A10" s="148">
        <v>1</v>
      </c>
      <c r="B10" s="148">
        <v>2</v>
      </c>
      <c r="C10" s="148">
        <v>3</v>
      </c>
      <c r="D10" s="109">
        <v>4</v>
      </c>
      <c r="E10" s="109">
        <v>5</v>
      </c>
      <c r="F10" s="108"/>
      <c r="G10" s="109"/>
    </row>
    <row r="11" spans="1:43" ht="47.45" customHeight="1">
      <c r="A11" s="309" t="s">
        <v>285</v>
      </c>
      <c r="B11" s="176" t="s">
        <v>167</v>
      </c>
      <c r="C11" s="145">
        <f t="shared" ref="C11:C20" si="0">D11+E11</f>
        <v>0</v>
      </c>
      <c r="D11" s="145"/>
      <c r="E11" s="145"/>
      <c r="F11" s="111"/>
      <c r="G11" s="111"/>
    </row>
    <row r="12" spans="1:43" ht="78.75">
      <c r="A12" s="309"/>
      <c r="B12" s="176" t="s">
        <v>168</v>
      </c>
      <c r="C12" s="145">
        <f t="shared" si="0"/>
        <v>0</v>
      </c>
      <c r="D12" s="145"/>
      <c r="E12" s="145"/>
      <c r="F12" s="112"/>
      <c r="G12" s="112"/>
      <c r="H12" s="113"/>
      <c r="I12" s="113"/>
      <c r="J12" s="114"/>
    </row>
    <row r="13" spans="1:43" s="118" customFormat="1" ht="31.9" customHeight="1">
      <c r="A13" s="309"/>
      <c r="B13" s="149" t="s">
        <v>169</v>
      </c>
      <c r="C13" s="145">
        <f t="shared" si="0"/>
        <v>0</v>
      </c>
      <c r="D13" s="144"/>
      <c r="E13" s="145"/>
      <c r="F13" s="115" t="e">
        <f>SUM(#REF!)</f>
        <v>#REF!</v>
      </c>
      <c r="G13" s="116" t="e">
        <f>SUM(#REF!)</f>
        <v>#REF!</v>
      </c>
      <c r="H13" s="113"/>
      <c r="I13" s="113"/>
      <c r="J13" s="117"/>
    </row>
    <row r="14" spans="1:43" s="118" customFormat="1" ht="41.45" customHeight="1">
      <c r="A14" s="310"/>
      <c r="B14" s="142" t="s">
        <v>170</v>
      </c>
      <c r="C14" s="146">
        <f t="shared" si="0"/>
        <v>0</v>
      </c>
      <c r="D14" s="147">
        <f>SUM(D11:D13)</f>
        <v>0</v>
      </c>
      <c r="E14" s="147">
        <f>SUM(E11:E13)</f>
        <v>0</v>
      </c>
      <c r="F14" s="119"/>
      <c r="G14" s="119"/>
      <c r="H14" s="113"/>
      <c r="I14" s="113"/>
      <c r="J14" s="117"/>
    </row>
    <row r="15" spans="1:43" s="118" customFormat="1" ht="97.9" customHeight="1">
      <c r="A15" s="309" t="s">
        <v>171</v>
      </c>
      <c r="B15" s="25"/>
      <c r="C15" s="137">
        <f t="shared" si="0"/>
        <v>0</v>
      </c>
      <c r="D15" s="138"/>
      <c r="E15" s="139"/>
      <c r="F15" s="119"/>
      <c r="G15" s="119"/>
      <c r="H15" s="113"/>
      <c r="I15" s="113"/>
      <c r="J15" s="117"/>
    </row>
    <row r="16" spans="1:43" s="118" customFormat="1">
      <c r="A16" s="309"/>
      <c r="B16" s="149"/>
      <c r="C16" s="137">
        <f t="shared" si="0"/>
        <v>0</v>
      </c>
      <c r="D16" s="138"/>
      <c r="E16" s="139"/>
      <c r="F16" s="119"/>
      <c r="G16" s="119"/>
      <c r="H16" s="113"/>
      <c r="I16" s="113"/>
      <c r="J16" s="117"/>
    </row>
    <row r="17" spans="1:10" s="118" customFormat="1">
      <c r="A17" s="309"/>
      <c r="B17" s="149"/>
      <c r="C17" s="137">
        <f t="shared" si="0"/>
        <v>0</v>
      </c>
      <c r="D17" s="138"/>
      <c r="E17" s="139"/>
      <c r="F17" s="119"/>
      <c r="G17" s="119"/>
      <c r="H17" s="113"/>
      <c r="I17" s="113"/>
      <c r="J17" s="117"/>
    </row>
    <row r="18" spans="1:10" s="118" customFormat="1">
      <c r="A18" s="309"/>
      <c r="B18" s="149"/>
      <c r="C18" s="137">
        <f t="shared" si="0"/>
        <v>0</v>
      </c>
      <c r="D18" s="138"/>
      <c r="E18" s="139"/>
      <c r="F18" s="119"/>
      <c r="G18" s="119"/>
      <c r="H18" s="113"/>
      <c r="I18" s="113"/>
      <c r="J18" s="117"/>
    </row>
    <row r="19" spans="1:10" s="118" customFormat="1">
      <c r="A19" s="309"/>
      <c r="B19" s="149"/>
      <c r="C19" s="137">
        <f t="shared" si="0"/>
        <v>0</v>
      </c>
      <c r="D19" s="138"/>
      <c r="E19" s="139"/>
      <c r="F19" s="119"/>
      <c r="G19" s="119"/>
      <c r="H19" s="113"/>
      <c r="I19" s="113"/>
      <c r="J19" s="117"/>
    </row>
    <row r="20" spans="1:10" s="118" customFormat="1">
      <c r="A20" s="309"/>
      <c r="B20" s="149"/>
      <c r="C20" s="137">
        <f t="shared" si="0"/>
        <v>0</v>
      </c>
      <c r="D20" s="138"/>
      <c r="E20" s="139"/>
      <c r="F20" s="119"/>
      <c r="G20" s="119"/>
      <c r="H20" s="113"/>
      <c r="I20" s="113"/>
      <c r="J20" s="117"/>
    </row>
    <row r="21" spans="1:10" s="118" customFormat="1" ht="28.9" customHeight="1">
      <c r="A21" s="315"/>
      <c r="B21" s="142" t="s">
        <v>170</v>
      </c>
      <c r="C21" s="137">
        <f>D21+E21</f>
        <v>0</v>
      </c>
      <c r="D21" s="143">
        <f>SUM(D15:D20)</f>
        <v>0</v>
      </c>
      <c r="E21" s="143">
        <f>SUM(E15:E20)</f>
        <v>0</v>
      </c>
      <c r="F21" s="119"/>
      <c r="G21" s="119"/>
      <c r="H21" s="113"/>
      <c r="I21" s="113"/>
      <c r="J21" s="117"/>
    </row>
    <row r="22" spans="1:10" s="118" customFormat="1" ht="35.25" customHeight="1">
      <c r="A22" s="313" t="s">
        <v>310</v>
      </c>
      <c r="B22" s="183" t="s">
        <v>288</v>
      </c>
      <c r="C22" s="137">
        <f>D22+E22</f>
        <v>0</v>
      </c>
      <c r="D22" s="139"/>
      <c r="E22" s="139"/>
      <c r="F22" s="119"/>
      <c r="G22" s="119"/>
      <c r="H22" s="113"/>
      <c r="I22" s="113"/>
      <c r="J22" s="117"/>
    </row>
    <row r="23" spans="1:10" s="118" customFormat="1" ht="28.9" customHeight="1">
      <c r="A23" s="314"/>
      <c r="B23" s="23" t="s">
        <v>170</v>
      </c>
      <c r="C23" s="137">
        <f>C22</f>
        <v>0</v>
      </c>
      <c r="D23" s="137">
        <f>D22</f>
        <v>0</v>
      </c>
      <c r="E23" s="137">
        <f>E22</f>
        <v>0</v>
      </c>
      <c r="F23" s="119"/>
      <c r="G23" s="119"/>
      <c r="H23" s="113"/>
      <c r="I23" s="113"/>
      <c r="J23" s="117"/>
    </row>
    <row r="24" spans="1:10" s="118" customFormat="1" ht="24" customHeight="1">
      <c r="A24" s="184"/>
      <c r="B24" s="184" t="s">
        <v>172</v>
      </c>
      <c r="C24" s="137">
        <f>D24+E24</f>
        <v>0</v>
      </c>
      <c r="D24" s="137">
        <f>D14+D21+D23</f>
        <v>0</v>
      </c>
      <c r="E24" s="137">
        <f>E14+E21+E23</f>
        <v>0</v>
      </c>
      <c r="F24" s="136">
        <f>F21+F14</f>
        <v>0</v>
      </c>
      <c r="G24" s="136">
        <f>G21+G14</f>
        <v>0</v>
      </c>
      <c r="H24" s="113"/>
      <c r="I24" s="113"/>
      <c r="J24" s="117"/>
    </row>
    <row r="25" spans="1:10" s="118" customFormat="1" ht="40.15" customHeight="1">
      <c r="A25" s="256" t="s">
        <v>295</v>
      </c>
      <c r="B25" s="114"/>
      <c r="C25" s="257"/>
      <c r="D25" s="311" t="s">
        <v>306</v>
      </c>
      <c r="E25" s="312"/>
      <c r="F25" s="119"/>
      <c r="G25" s="119"/>
      <c r="H25" s="113"/>
      <c r="I25" s="113"/>
      <c r="J25" s="117"/>
    </row>
    <row r="26" spans="1:10">
      <c r="E26" s="120"/>
      <c r="F26" s="112"/>
      <c r="G26" s="112"/>
      <c r="H26" s="113"/>
      <c r="I26" s="113"/>
      <c r="J26" s="114"/>
    </row>
    <row r="27" spans="1:10">
      <c r="A27" s="121"/>
      <c r="C27" s="120"/>
      <c r="D27" s="120"/>
      <c r="E27" s="120"/>
      <c r="F27" s="112"/>
      <c r="G27" s="112"/>
      <c r="H27" s="113"/>
      <c r="I27" s="113"/>
      <c r="J27" s="114"/>
    </row>
    <row r="28" spans="1:10" s="118" customFormat="1">
      <c r="B28" s="110"/>
      <c r="C28" s="120"/>
      <c r="D28" s="120"/>
      <c r="E28" s="120"/>
      <c r="F28" s="122"/>
      <c r="G28" s="122"/>
      <c r="H28" s="113"/>
      <c r="I28" s="113"/>
      <c r="J28" s="117"/>
    </row>
    <row r="29" spans="1:10">
      <c r="C29" s="120"/>
      <c r="D29" s="120"/>
      <c r="E29" s="120"/>
      <c r="H29" s="114"/>
      <c r="I29" s="113"/>
      <c r="J29" s="114"/>
    </row>
    <row r="30" spans="1:10">
      <c r="B30" s="123"/>
      <c r="C30" s="124"/>
      <c r="D30" s="124"/>
      <c r="E30" s="124"/>
      <c r="H30" s="114"/>
      <c r="I30" s="113"/>
      <c r="J30" s="114"/>
    </row>
    <row r="31" spans="1:10">
      <c r="C31" s="120"/>
      <c r="D31" s="120"/>
      <c r="E31" s="120"/>
      <c r="H31" s="114"/>
      <c r="I31" s="113"/>
      <c r="J31" s="114"/>
    </row>
    <row r="32" spans="1:10">
      <c r="A32" s="123"/>
      <c r="C32" s="120"/>
      <c r="D32" s="120"/>
      <c r="E32" s="120"/>
      <c r="F32" s="102"/>
      <c r="H32" s="114"/>
      <c r="I32" s="113"/>
      <c r="J32" s="114"/>
    </row>
    <row r="33" spans="1:10">
      <c r="C33" s="120"/>
      <c r="D33" s="120"/>
      <c r="E33" s="120"/>
      <c r="H33" s="114"/>
      <c r="I33" s="113"/>
      <c r="J33" s="114"/>
    </row>
    <row r="34" spans="1:10">
      <c r="C34" s="120"/>
      <c r="D34" s="120"/>
      <c r="E34" s="120"/>
      <c r="H34" s="114"/>
      <c r="I34" s="113"/>
      <c r="J34" s="114"/>
    </row>
    <row r="35" spans="1:10">
      <c r="C35" s="120"/>
      <c r="D35" s="120"/>
      <c r="E35" s="120"/>
      <c r="H35" s="114"/>
      <c r="I35" s="113"/>
      <c r="J35" s="114"/>
    </row>
    <row r="36" spans="1:10">
      <c r="C36" s="120"/>
      <c r="D36" s="120"/>
      <c r="E36" s="120"/>
      <c r="H36" s="114"/>
      <c r="I36" s="113"/>
      <c r="J36" s="114"/>
    </row>
    <row r="37" spans="1:10" s="123" customFormat="1">
      <c r="A37" s="110"/>
      <c r="B37" s="110"/>
      <c r="C37" s="120"/>
      <c r="D37" s="120"/>
      <c r="E37" s="120"/>
    </row>
    <row r="38" spans="1:10">
      <c r="C38" s="120"/>
      <c r="D38" s="120"/>
      <c r="E38" s="120"/>
    </row>
    <row r="39" spans="1:10">
      <c r="C39" s="120"/>
      <c r="D39" s="120"/>
      <c r="E39" s="120"/>
    </row>
    <row r="40" spans="1:10">
      <c r="C40" s="120"/>
      <c r="D40" s="120"/>
      <c r="E40" s="120"/>
    </row>
    <row r="41" spans="1:10">
      <c r="C41" s="120"/>
      <c r="D41" s="120"/>
      <c r="E41" s="120"/>
    </row>
    <row r="42" spans="1:10">
      <c r="C42" s="120"/>
      <c r="D42" s="120"/>
      <c r="E42" s="120"/>
    </row>
    <row r="43" spans="1:10">
      <c r="C43" s="120"/>
      <c r="D43" s="120"/>
      <c r="E43" s="120"/>
    </row>
    <row r="44" spans="1:10">
      <c r="B44" s="125"/>
      <c r="C44" s="126"/>
      <c r="D44" s="126"/>
      <c r="E44" s="126"/>
    </row>
    <row r="46" spans="1:10">
      <c r="A46" s="125"/>
    </row>
    <row r="51" spans="1:7" s="125" customFormat="1">
      <c r="A51" s="110"/>
      <c r="B51" s="110"/>
      <c r="C51" s="110"/>
      <c r="D51" s="110"/>
      <c r="E51" s="110"/>
      <c r="F51" s="110"/>
      <c r="G51" s="110"/>
    </row>
  </sheetData>
  <mergeCells count="7">
    <mergeCell ref="C2:E2"/>
    <mergeCell ref="A5:F5"/>
    <mergeCell ref="A11:A14"/>
    <mergeCell ref="D25:E25"/>
    <mergeCell ref="A22:A23"/>
    <mergeCell ref="A15:A21"/>
    <mergeCell ref="C4:E4"/>
  </mergeCells>
  <phoneticPr fontId="55" type="noConversion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37"/>
  <sheetViews>
    <sheetView view="pageBreakPreview" zoomScaleNormal="100" zoomScaleSheetLayoutView="100" workbookViewId="0">
      <selection activeCell="D17" sqref="D17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255</v>
      </c>
    </row>
    <row r="2" spans="1:6" ht="64.5" customHeight="1">
      <c r="B2" s="110" t="s">
        <v>311</v>
      </c>
      <c r="D2" s="291" t="s">
        <v>218</v>
      </c>
      <c r="E2" s="291"/>
      <c r="F2" s="291"/>
    </row>
    <row r="3" spans="1:6" ht="56.25" customHeight="1">
      <c r="D3" s="307" t="s">
        <v>296</v>
      </c>
      <c r="E3" s="307"/>
      <c r="F3" s="307"/>
    </row>
    <row r="4" spans="1:6" ht="18.75">
      <c r="A4" s="316" t="s">
        <v>298</v>
      </c>
      <c r="B4" s="316"/>
      <c r="C4" s="316"/>
      <c r="D4" s="316"/>
      <c r="E4" s="316"/>
      <c r="F4" s="316"/>
    </row>
    <row r="5" spans="1:6" ht="20.25">
      <c r="A5" s="92"/>
      <c r="B5" s="93" t="str">
        <f>Дод1!A7</f>
        <v>06513000000</v>
      </c>
      <c r="C5" s="59"/>
      <c r="D5" s="59"/>
      <c r="E5" s="59"/>
      <c r="F5" s="59"/>
    </row>
    <row r="6" spans="1:6" ht="18.75">
      <c r="A6" s="317" t="s">
        <v>207</v>
      </c>
      <c r="B6" s="317"/>
      <c r="C6" s="59"/>
      <c r="D6" s="59"/>
      <c r="E6" s="59"/>
      <c r="F6" s="59"/>
    </row>
    <row r="7" spans="1:6" ht="18.75">
      <c r="A7" s="14"/>
      <c r="B7" s="14"/>
      <c r="C7" s="14"/>
      <c r="D7" s="14"/>
      <c r="E7" s="14"/>
      <c r="F7" s="14" t="s">
        <v>256</v>
      </c>
    </row>
    <row r="8" spans="1:6" ht="31.5">
      <c r="A8" s="39" t="s">
        <v>265</v>
      </c>
      <c r="B8" s="39" t="s">
        <v>257</v>
      </c>
      <c r="C8" s="39" t="s">
        <v>258</v>
      </c>
      <c r="D8" s="40" t="s">
        <v>269</v>
      </c>
      <c r="E8" s="39" t="s">
        <v>270</v>
      </c>
      <c r="F8" s="39"/>
    </row>
    <row r="9" spans="1:6" ht="47.25">
      <c r="A9" s="39"/>
      <c r="B9" s="39"/>
      <c r="C9" s="39"/>
      <c r="D9" s="39"/>
      <c r="E9" s="39" t="s">
        <v>259</v>
      </c>
      <c r="F9" s="40" t="s">
        <v>260</v>
      </c>
    </row>
    <row r="10" spans="1:6" ht="15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</row>
    <row r="11" spans="1:6" ht="33.6" customHeight="1">
      <c r="A11" s="41" t="s">
        <v>261</v>
      </c>
      <c r="B11" s="41"/>
      <c r="C11" s="173"/>
      <c r="D11" s="173"/>
      <c r="E11" s="173"/>
      <c r="F11" s="173"/>
    </row>
    <row r="12" spans="1:6" ht="15.75">
      <c r="A12" s="135">
        <v>200000</v>
      </c>
      <c r="B12" s="135" t="s">
        <v>9</v>
      </c>
      <c r="C12" s="172">
        <f>C16</f>
        <v>0</v>
      </c>
      <c r="D12" s="172">
        <f>D16</f>
        <v>-4002826</v>
      </c>
      <c r="E12" s="172">
        <f>E16</f>
        <v>4002826</v>
      </c>
      <c r="F12" s="172">
        <f>F16</f>
        <v>4002826</v>
      </c>
    </row>
    <row r="13" spans="1:6" ht="31.5">
      <c r="A13" s="262">
        <v>206000</v>
      </c>
      <c r="B13" s="263" t="s">
        <v>289</v>
      </c>
      <c r="C13" s="172">
        <v>0</v>
      </c>
      <c r="D13" s="172"/>
      <c r="E13" s="172">
        <v>0</v>
      </c>
      <c r="F13" s="172">
        <v>0</v>
      </c>
    </row>
    <row r="14" spans="1:6" ht="15.75">
      <c r="A14" s="264">
        <v>206110</v>
      </c>
      <c r="B14" s="265" t="s">
        <v>290</v>
      </c>
      <c r="C14" s="172">
        <f>D14+E14</f>
        <v>10500000</v>
      </c>
      <c r="D14" s="172">
        <v>10000000</v>
      </c>
      <c r="E14" s="172">
        <v>500000</v>
      </c>
      <c r="F14" s="172">
        <v>500000</v>
      </c>
    </row>
    <row r="15" spans="1:6" ht="15.75">
      <c r="A15" s="264">
        <v>206210</v>
      </c>
      <c r="B15" s="265" t="s">
        <v>291</v>
      </c>
      <c r="C15" s="172">
        <f>D15+E15</f>
        <v>-10500000</v>
      </c>
      <c r="D15" s="172">
        <v>-10000000</v>
      </c>
      <c r="E15" s="172">
        <v>-500000</v>
      </c>
      <c r="F15" s="172">
        <v>-500000</v>
      </c>
    </row>
    <row r="16" spans="1:6" ht="29.25" customHeight="1">
      <c r="A16" s="173">
        <v>208000</v>
      </c>
      <c r="B16" s="173" t="s">
        <v>10</v>
      </c>
      <c r="C16" s="174">
        <f>C17</f>
        <v>0</v>
      </c>
      <c r="D16" s="172">
        <v>-4002826</v>
      </c>
      <c r="E16" s="172">
        <v>4002826</v>
      </c>
      <c r="F16" s="172">
        <v>4002826</v>
      </c>
    </row>
    <row r="17" spans="1:6" ht="38.450000000000003" customHeight="1">
      <c r="A17" s="135">
        <v>208400</v>
      </c>
      <c r="B17" s="266" t="s">
        <v>11</v>
      </c>
      <c r="C17" s="135">
        <v>0</v>
      </c>
      <c r="D17" s="172">
        <v>-4002826</v>
      </c>
      <c r="E17" s="172">
        <v>4002826</v>
      </c>
      <c r="F17" s="172">
        <v>4002826</v>
      </c>
    </row>
    <row r="18" spans="1:6" ht="21.75" customHeight="1">
      <c r="A18" s="173">
        <v>300000</v>
      </c>
      <c r="B18" s="173" t="s">
        <v>277</v>
      </c>
      <c r="C18" s="174">
        <f>C20+C21</f>
        <v>-3602826</v>
      </c>
      <c r="D18" s="174">
        <f>D20+D21</f>
        <v>0</v>
      </c>
      <c r="E18" s="174">
        <f>E20+E21</f>
        <v>-3602826</v>
      </c>
      <c r="F18" s="174">
        <f>F20+F21</f>
        <v>-3602826</v>
      </c>
    </row>
    <row r="19" spans="1:6" ht="21.75" customHeight="1">
      <c r="A19" s="267">
        <v>301000</v>
      </c>
      <c r="B19" s="173" t="s">
        <v>278</v>
      </c>
      <c r="C19" s="174">
        <f>C20+C21</f>
        <v>-3602826</v>
      </c>
      <c r="D19" s="174"/>
      <c r="E19" s="174">
        <f>E20+E21</f>
        <v>-3602826</v>
      </c>
      <c r="F19" s="174">
        <f>F20+F21</f>
        <v>-3602826</v>
      </c>
    </row>
    <row r="20" spans="1:6" ht="19.899999999999999" hidden="1" customHeight="1">
      <c r="A20" s="173">
        <v>301100</v>
      </c>
      <c r="B20" s="173" t="s">
        <v>279</v>
      </c>
      <c r="C20" s="174"/>
      <c r="D20" s="173"/>
      <c r="E20" s="174"/>
      <c r="F20" s="174"/>
    </row>
    <row r="21" spans="1:6" ht="19.149999999999999" customHeight="1">
      <c r="A21" s="173">
        <v>301200</v>
      </c>
      <c r="B21" s="268" t="s">
        <v>280</v>
      </c>
      <c r="C21" s="174">
        <v>-3602826</v>
      </c>
      <c r="D21" s="173"/>
      <c r="E21" s="174">
        <v>-3602826</v>
      </c>
      <c r="F21" s="174">
        <v>-3602826</v>
      </c>
    </row>
    <row r="22" spans="1:6" ht="15.75">
      <c r="A22" s="135" t="s">
        <v>262</v>
      </c>
      <c r="B22" s="135" t="s">
        <v>263</v>
      </c>
      <c r="C22" s="172">
        <f>C16+C18</f>
        <v>-3602826</v>
      </c>
      <c r="D22" s="172">
        <f>D16+D18</f>
        <v>-4002826</v>
      </c>
      <c r="E22" s="172">
        <f>E16+E18</f>
        <v>400000</v>
      </c>
      <c r="F22" s="172">
        <f>F16+F18</f>
        <v>400000</v>
      </c>
    </row>
    <row r="23" spans="1:6" ht="15.75">
      <c r="A23" s="135" t="s">
        <v>264</v>
      </c>
      <c r="B23" s="135"/>
      <c r="C23" s="135"/>
      <c r="D23" s="135"/>
      <c r="E23" s="135"/>
      <c r="F23" s="135"/>
    </row>
    <row r="24" spans="1:6" ht="21.75" customHeight="1">
      <c r="A24" s="173">
        <v>400000</v>
      </c>
      <c r="B24" s="173" t="s">
        <v>281</v>
      </c>
      <c r="C24" s="174">
        <f>C25</f>
        <v>-3602826</v>
      </c>
      <c r="D24" s="174">
        <f>D25</f>
        <v>0</v>
      </c>
      <c r="E24" s="174">
        <f>E25</f>
        <v>-3602826</v>
      </c>
      <c r="F24" s="174">
        <f>F25</f>
        <v>-3602826</v>
      </c>
    </row>
    <row r="25" spans="1:6" ht="15.75">
      <c r="A25" s="173">
        <v>402000</v>
      </c>
      <c r="B25" s="173" t="s">
        <v>283</v>
      </c>
      <c r="C25" s="174">
        <v>-3602826</v>
      </c>
      <c r="D25" s="173"/>
      <c r="E25" s="174">
        <v>-3602826</v>
      </c>
      <c r="F25" s="174">
        <v>-3602826</v>
      </c>
    </row>
    <row r="26" spans="1:6" ht="15.75">
      <c r="A26" s="135">
        <v>402200</v>
      </c>
      <c r="B26" s="135" t="s">
        <v>284</v>
      </c>
      <c r="C26" s="174">
        <v>-3602826</v>
      </c>
      <c r="D26" s="173"/>
      <c r="E26" s="174">
        <v>-3602826</v>
      </c>
      <c r="F26" s="174">
        <v>-3602826</v>
      </c>
    </row>
    <row r="27" spans="1:6" ht="15.75">
      <c r="A27" s="135">
        <v>402201</v>
      </c>
      <c r="B27" s="135" t="s">
        <v>282</v>
      </c>
      <c r="C27" s="174">
        <v>-3602826</v>
      </c>
      <c r="D27" s="173"/>
      <c r="E27" s="174">
        <v>-3602826</v>
      </c>
      <c r="F27" s="174">
        <v>-3602826</v>
      </c>
    </row>
    <row r="28" spans="1:6" ht="24.6" customHeight="1">
      <c r="A28" s="135">
        <v>600000</v>
      </c>
      <c r="B28" s="135" t="s">
        <v>266</v>
      </c>
      <c r="C28" s="172">
        <f>C16</f>
        <v>0</v>
      </c>
      <c r="D28" s="172">
        <f>D16</f>
        <v>-4002826</v>
      </c>
      <c r="E28" s="172">
        <v>4002826</v>
      </c>
      <c r="F28" s="172">
        <v>4002826</v>
      </c>
    </row>
    <row r="29" spans="1:6" ht="40.9" customHeight="1">
      <c r="A29" s="262">
        <v>601000</v>
      </c>
      <c r="B29" s="263" t="s">
        <v>289</v>
      </c>
      <c r="C29" s="172">
        <v>0</v>
      </c>
      <c r="D29" s="172"/>
      <c r="E29" s="172">
        <v>0</v>
      </c>
      <c r="F29" s="172">
        <v>0</v>
      </c>
    </row>
    <row r="30" spans="1:6" ht="24.6" customHeight="1">
      <c r="A30" s="264">
        <v>601110</v>
      </c>
      <c r="B30" s="265" t="s">
        <v>290</v>
      </c>
      <c r="C30" s="172">
        <f>D30+E30</f>
        <v>10500000</v>
      </c>
      <c r="D30" s="172">
        <v>10000000</v>
      </c>
      <c r="E30" s="172">
        <v>500000</v>
      </c>
      <c r="F30" s="172">
        <v>500000</v>
      </c>
    </row>
    <row r="31" spans="1:6" ht="19.899999999999999" customHeight="1">
      <c r="A31" s="264">
        <v>601210</v>
      </c>
      <c r="B31" s="265" t="s">
        <v>291</v>
      </c>
      <c r="C31" s="172">
        <f>D31+E31</f>
        <v>-10500000</v>
      </c>
      <c r="D31" s="172">
        <v>-10000000</v>
      </c>
      <c r="E31" s="172">
        <v>-500000</v>
      </c>
      <c r="F31" s="172">
        <v>-500000</v>
      </c>
    </row>
    <row r="32" spans="1:6" ht="21.6" customHeight="1">
      <c r="A32" s="135">
        <v>602000</v>
      </c>
      <c r="B32" s="135" t="s">
        <v>267</v>
      </c>
      <c r="C32" s="172">
        <f>C33</f>
        <v>0</v>
      </c>
      <c r="D32" s="172">
        <v>-4002826</v>
      </c>
      <c r="E32" s="172">
        <v>4002826</v>
      </c>
      <c r="F32" s="172">
        <v>4002826</v>
      </c>
    </row>
    <row r="33" spans="1:6" ht="31.5">
      <c r="A33" s="135">
        <v>602400</v>
      </c>
      <c r="B33" s="266" t="s">
        <v>11</v>
      </c>
      <c r="C33" s="135">
        <v>0</v>
      </c>
      <c r="D33" s="172">
        <v>-4002826</v>
      </c>
      <c r="E33" s="172">
        <v>4002826</v>
      </c>
      <c r="F33" s="172">
        <v>4002826</v>
      </c>
    </row>
    <row r="34" spans="1:6" ht="15.75">
      <c r="A34" s="39" t="s">
        <v>262</v>
      </c>
      <c r="B34" s="39" t="s">
        <v>263</v>
      </c>
      <c r="C34" s="172">
        <f>C24+C28</f>
        <v>-3602826</v>
      </c>
      <c r="D34" s="172">
        <f>D24+D28</f>
        <v>-4002826</v>
      </c>
      <c r="E34" s="172">
        <f>E24+E28</f>
        <v>400000</v>
      </c>
      <c r="F34" s="172">
        <f>F24+F28</f>
        <v>400000</v>
      </c>
    </row>
    <row r="37" spans="1:6" ht="20.25">
      <c r="B37" s="260" t="s">
        <v>295</v>
      </c>
      <c r="C37" s="261"/>
      <c r="D37" s="261"/>
      <c r="E37" s="311" t="s">
        <v>306</v>
      </c>
      <c r="F37" s="312"/>
    </row>
  </sheetData>
  <mergeCells count="5">
    <mergeCell ref="E37:F37"/>
    <mergeCell ref="A4:F4"/>
    <mergeCell ref="D2:F2"/>
    <mergeCell ref="A6:B6"/>
    <mergeCell ref="D3:F3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60"/>
  <sheetViews>
    <sheetView showGridLines="0" showZeros="0" topLeftCell="B9" zoomScale="50" zoomScaleNormal="50" zoomScaleSheetLayoutView="100" workbookViewId="0">
      <pane ySplit="4" topLeftCell="A52" activePane="bottomLeft" state="frozen"/>
      <selection activeCell="B9" sqref="B9"/>
      <selection pane="bottomLeft" activeCell="G56" sqref="G56"/>
    </sheetView>
  </sheetViews>
  <sheetFormatPr defaultColWidth="8.83203125" defaultRowHeight="20.25"/>
  <cols>
    <col min="1" max="1" width="3.83203125" style="224" hidden="1" customWidth="1"/>
    <col min="2" max="2" width="20.1640625" style="224" customWidth="1"/>
    <col min="3" max="3" width="15.83203125" style="224" customWidth="1"/>
    <col min="4" max="4" width="12.6640625" style="224" customWidth="1"/>
    <col min="5" max="5" width="45" style="224" customWidth="1"/>
    <col min="6" max="6" width="27" style="224" customWidth="1"/>
    <col min="7" max="7" width="27.33203125" style="224" customWidth="1"/>
    <col min="8" max="8" width="28.33203125" style="224" customWidth="1"/>
    <col min="9" max="9" width="24.1640625" style="224" customWidth="1"/>
    <col min="10" max="10" width="27.5" style="224" customWidth="1"/>
    <col min="11" max="12" width="24.83203125" style="224" customWidth="1"/>
    <col min="13" max="13" width="23.6640625" style="224" customWidth="1"/>
    <col min="14" max="14" width="20.83203125" style="224" bestFit="1" customWidth="1"/>
    <col min="15" max="15" width="18.83203125" style="224" customWidth="1"/>
    <col min="16" max="16" width="23" style="224" customWidth="1"/>
    <col min="17" max="17" width="29.5" style="224" customWidth="1"/>
    <col min="18" max="18" width="22.5" style="226" bestFit="1" customWidth="1"/>
    <col min="19" max="16384" width="8.83203125" style="226"/>
  </cols>
  <sheetData>
    <row r="1" spans="1:17" ht="18.75" customHeight="1"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 t="s">
        <v>231</v>
      </c>
      <c r="P1" s="225"/>
      <c r="Q1" s="225"/>
    </row>
    <row r="2" spans="1:17" ht="18.75" customHeigh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91" t="s">
        <v>218</v>
      </c>
      <c r="P2" s="291"/>
      <c r="Q2" s="291"/>
    </row>
    <row r="3" spans="1:17" ht="36" customHeight="1">
      <c r="F3" s="228"/>
      <c r="G3" s="228"/>
      <c r="H3" s="228"/>
      <c r="I3" s="228"/>
      <c r="J3" s="228"/>
      <c r="K3" s="228"/>
      <c r="L3" s="228"/>
      <c r="M3" s="228"/>
      <c r="N3" s="228"/>
      <c r="O3" s="291" t="s">
        <v>296</v>
      </c>
      <c r="P3" s="291"/>
      <c r="Q3" s="291"/>
    </row>
    <row r="4" spans="1:17" ht="54.6" customHeight="1">
      <c r="B4" s="318" t="s">
        <v>293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24" customHeight="1">
      <c r="B5" s="319" t="str">
        <f>Дод1!A7</f>
        <v>06513000000</v>
      </c>
      <c r="C5" s="320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5.75" customHeight="1">
      <c r="B6" s="330" t="s">
        <v>207</v>
      </c>
      <c r="C6" s="330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</row>
    <row r="7" spans="1:17" ht="18.600000000000001" customHeight="1">
      <c r="B7" s="230"/>
      <c r="C7" s="231"/>
      <c r="D7" s="231"/>
      <c r="E7" s="231"/>
      <c r="F7" s="231"/>
      <c r="G7" s="231"/>
      <c r="H7" s="232"/>
      <c r="I7" s="231"/>
      <c r="J7" s="231"/>
      <c r="K7" s="233"/>
      <c r="L7" s="233"/>
      <c r="M7" s="234"/>
      <c r="N7" s="234"/>
      <c r="O7" s="234"/>
      <c r="P7" s="234"/>
      <c r="Q7" s="235" t="s">
        <v>30</v>
      </c>
    </row>
    <row r="8" spans="1:17" ht="21" customHeight="1">
      <c r="A8" s="236"/>
      <c r="B8" s="324" t="s">
        <v>208</v>
      </c>
      <c r="C8" s="324" t="s">
        <v>209</v>
      </c>
      <c r="D8" s="324" t="s">
        <v>236</v>
      </c>
      <c r="E8" s="324" t="s">
        <v>210</v>
      </c>
      <c r="F8" s="321" t="s">
        <v>269</v>
      </c>
      <c r="G8" s="322"/>
      <c r="H8" s="322"/>
      <c r="I8" s="322"/>
      <c r="J8" s="323"/>
      <c r="K8" s="321" t="s">
        <v>31</v>
      </c>
      <c r="L8" s="322"/>
      <c r="M8" s="322"/>
      <c r="N8" s="322"/>
      <c r="O8" s="322"/>
      <c r="P8" s="323"/>
      <c r="Q8" s="324" t="s">
        <v>271</v>
      </c>
    </row>
    <row r="9" spans="1:17" ht="31.15" customHeight="1">
      <c r="A9" s="237"/>
      <c r="B9" s="325"/>
      <c r="C9" s="325"/>
      <c r="D9" s="325"/>
      <c r="E9" s="325"/>
      <c r="F9" s="324" t="s">
        <v>259</v>
      </c>
      <c r="G9" s="327" t="s">
        <v>273</v>
      </c>
      <c r="H9" s="321" t="s">
        <v>274</v>
      </c>
      <c r="I9" s="323"/>
      <c r="J9" s="327" t="s">
        <v>275</v>
      </c>
      <c r="K9" s="324" t="s">
        <v>259</v>
      </c>
      <c r="L9" s="324" t="s">
        <v>238</v>
      </c>
      <c r="M9" s="327" t="s">
        <v>273</v>
      </c>
      <c r="N9" s="321" t="s">
        <v>274</v>
      </c>
      <c r="O9" s="323"/>
      <c r="P9" s="327" t="s">
        <v>275</v>
      </c>
      <c r="Q9" s="325"/>
    </row>
    <row r="10" spans="1:17" ht="20.25" customHeight="1">
      <c r="A10" s="238"/>
      <c r="B10" s="325"/>
      <c r="C10" s="325"/>
      <c r="D10" s="325"/>
      <c r="E10" s="325"/>
      <c r="F10" s="325"/>
      <c r="G10" s="328"/>
      <c r="H10" s="324" t="s">
        <v>276</v>
      </c>
      <c r="I10" s="324" t="s">
        <v>0</v>
      </c>
      <c r="J10" s="328"/>
      <c r="K10" s="325"/>
      <c r="L10" s="325"/>
      <c r="M10" s="328"/>
      <c r="N10" s="324" t="s">
        <v>276</v>
      </c>
      <c r="O10" s="324" t="s">
        <v>0</v>
      </c>
      <c r="P10" s="328"/>
      <c r="Q10" s="325"/>
    </row>
    <row r="11" spans="1:17" ht="203.25" customHeight="1">
      <c r="A11" s="239"/>
      <c r="B11" s="326"/>
      <c r="C11" s="326"/>
      <c r="D11" s="326"/>
      <c r="E11" s="326"/>
      <c r="F11" s="326"/>
      <c r="G11" s="329"/>
      <c r="H11" s="326"/>
      <c r="I11" s="326"/>
      <c r="J11" s="329"/>
      <c r="K11" s="326"/>
      <c r="L11" s="326"/>
      <c r="M11" s="329"/>
      <c r="N11" s="326"/>
      <c r="O11" s="326"/>
      <c r="P11" s="329"/>
      <c r="Q11" s="326"/>
    </row>
    <row r="12" spans="1:17" ht="25.5" customHeight="1">
      <c r="A12" s="239"/>
      <c r="B12" s="240">
        <v>1</v>
      </c>
      <c r="C12" s="240">
        <v>2</v>
      </c>
      <c r="D12" s="241">
        <v>3</v>
      </c>
      <c r="E12" s="241">
        <v>4</v>
      </c>
      <c r="F12" s="241">
        <v>5</v>
      </c>
      <c r="G12" s="242">
        <v>6</v>
      </c>
      <c r="H12" s="241">
        <v>7</v>
      </c>
      <c r="I12" s="241">
        <v>8</v>
      </c>
      <c r="J12" s="242">
        <v>9</v>
      </c>
      <c r="K12" s="241">
        <v>10</v>
      </c>
      <c r="L12" s="242">
        <v>11</v>
      </c>
      <c r="M12" s="241">
        <v>12</v>
      </c>
      <c r="N12" s="242">
        <v>13</v>
      </c>
      <c r="O12" s="241">
        <v>14</v>
      </c>
      <c r="P12" s="242">
        <v>15</v>
      </c>
      <c r="Q12" s="241">
        <v>16</v>
      </c>
    </row>
    <row r="13" spans="1:17" s="247" customFormat="1" ht="56.25" customHeight="1">
      <c r="A13" s="243"/>
      <c r="B13" s="15" t="s">
        <v>7</v>
      </c>
      <c r="C13" s="244"/>
      <c r="D13" s="245"/>
      <c r="E13" s="245" t="s">
        <v>77</v>
      </c>
      <c r="F13" s="246">
        <f>F14</f>
        <v>97992224</v>
      </c>
      <c r="G13" s="246">
        <f t="shared" ref="G13:Q13" si="0">G14</f>
        <v>97792224</v>
      </c>
      <c r="H13" s="246">
        <f t="shared" si="0"/>
        <v>66828434</v>
      </c>
      <c r="I13" s="246">
        <f t="shared" si="0"/>
        <v>4979792</v>
      </c>
      <c r="J13" s="246">
        <f t="shared" si="0"/>
        <v>0</v>
      </c>
      <c r="K13" s="246">
        <f t="shared" si="0"/>
        <v>3305000</v>
      </c>
      <c r="L13" s="246">
        <f t="shared" si="0"/>
        <v>900000</v>
      </c>
      <c r="M13" s="246">
        <f t="shared" si="0"/>
        <v>2405000</v>
      </c>
      <c r="N13" s="246">
        <f t="shared" si="0"/>
        <v>100000</v>
      </c>
      <c r="O13" s="246">
        <f t="shared" si="0"/>
        <v>2500</v>
      </c>
      <c r="P13" s="246">
        <f t="shared" si="0"/>
        <v>650000</v>
      </c>
      <c r="Q13" s="246">
        <f t="shared" si="0"/>
        <v>101297224</v>
      </c>
    </row>
    <row r="14" spans="1:17" ht="49.5" customHeight="1">
      <c r="B14" s="15" t="s">
        <v>1</v>
      </c>
      <c r="C14" s="244"/>
      <c r="D14" s="245"/>
      <c r="E14" s="245" t="s">
        <v>77</v>
      </c>
      <c r="F14" s="246">
        <f>F15+F16+F17+F18+F19+F20+F21+F22+F23+F24+F25+F26+F27+F28+F29+F30+F31+F32+F33+F35+F36+F34</f>
        <v>97992224</v>
      </c>
      <c r="G14" s="246">
        <f t="shared" ref="G14:Q14" si="1">G15+G16+G17+G18+G19+G20+G21+G22+G23+G24+G25+G26+G27+G28+G29+G30+G31+G32+G33+G35+G36+G34</f>
        <v>97792224</v>
      </c>
      <c r="H14" s="246">
        <f t="shared" si="1"/>
        <v>66828434</v>
      </c>
      <c r="I14" s="246">
        <f t="shared" si="1"/>
        <v>4979792</v>
      </c>
      <c r="J14" s="246">
        <f t="shared" si="1"/>
        <v>0</v>
      </c>
      <c r="K14" s="246">
        <f t="shared" si="1"/>
        <v>3305000</v>
      </c>
      <c r="L14" s="246">
        <f t="shared" si="1"/>
        <v>900000</v>
      </c>
      <c r="M14" s="246">
        <f t="shared" si="1"/>
        <v>2405000</v>
      </c>
      <c r="N14" s="246">
        <f t="shared" si="1"/>
        <v>100000</v>
      </c>
      <c r="O14" s="246">
        <f t="shared" si="1"/>
        <v>2500</v>
      </c>
      <c r="P14" s="246">
        <f t="shared" si="1"/>
        <v>650000</v>
      </c>
      <c r="Q14" s="246">
        <f t="shared" si="1"/>
        <v>101297224</v>
      </c>
    </row>
    <row r="15" spans="1:17" ht="159.6" customHeight="1">
      <c r="B15" s="17" t="s">
        <v>135</v>
      </c>
      <c r="C15" s="17" t="s">
        <v>136</v>
      </c>
      <c r="D15" s="18" t="s">
        <v>2</v>
      </c>
      <c r="E15" s="18" t="s">
        <v>137</v>
      </c>
      <c r="F15" s="246">
        <v>28563200</v>
      </c>
      <c r="G15" s="246">
        <v>28563200</v>
      </c>
      <c r="H15" s="246">
        <v>22561500</v>
      </c>
      <c r="I15" s="246">
        <v>327200</v>
      </c>
      <c r="J15" s="246"/>
      <c r="K15" s="246">
        <v>200000</v>
      </c>
      <c r="L15" s="246">
        <v>200000</v>
      </c>
      <c r="M15" s="246"/>
      <c r="N15" s="246"/>
      <c r="O15" s="246"/>
      <c r="P15" s="246">
        <v>200000</v>
      </c>
      <c r="Q15" s="246">
        <f t="shared" ref="Q15:Q57" si="2">F15+K15</f>
        <v>28763200</v>
      </c>
    </row>
    <row r="16" spans="1:17" ht="57" customHeight="1">
      <c r="B16" s="17" t="s">
        <v>139</v>
      </c>
      <c r="C16" s="17" t="s">
        <v>29</v>
      </c>
      <c r="D16" s="18" t="s">
        <v>28</v>
      </c>
      <c r="E16" s="18" t="s">
        <v>140</v>
      </c>
      <c r="F16" s="246">
        <v>406887</v>
      </c>
      <c r="G16" s="246">
        <v>406887</v>
      </c>
      <c r="H16" s="246">
        <v>324835</v>
      </c>
      <c r="I16" s="246">
        <v>10582</v>
      </c>
      <c r="J16" s="246"/>
      <c r="K16" s="246"/>
      <c r="L16" s="246"/>
      <c r="M16" s="246"/>
      <c r="N16" s="246"/>
      <c r="O16" s="246"/>
      <c r="P16" s="246"/>
      <c r="Q16" s="246">
        <f t="shared" si="2"/>
        <v>406887</v>
      </c>
    </row>
    <row r="17" spans="2:17" ht="48" customHeight="1">
      <c r="B17" s="17" t="s">
        <v>12</v>
      </c>
      <c r="C17" s="17" t="s">
        <v>20</v>
      </c>
      <c r="D17" s="18" t="s">
        <v>13</v>
      </c>
      <c r="E17" s="18" t="s">
        <v>100</v>
      </c>
      <c r="F17" s="246">
        <v>47421930</v>
      </c>
      <c r="G17" s="246">
        <v>47421930</v>
      </c>
      <c r="H17" s="248">
        <v>33800000</v>
      </c>
      <c r="I17" s="255">
        <v>2948700</v>
      </c>
      <c r="J17" s="248"/>
      <c r="K17" s="248">
        <v>1500000</v>
      </c>
      <c r="L17" s="248"/>
      <c r="M17" s="248">
        <v>1500000</v>
      </c>
      <c r="N17" s="246"/>
      <c r="O17" s="246"/>
      <c r="P17" s="246"/>
      <c r="Q17" s="246">
        <f t="shared" si="2"/>
        <v>48921930</v>
      </c>
    </row>
    <row r="18" spans="2:17" ht="69" customHeight="1">
      <c r="B18" s="17" t="s">
        <v>94</v>
      </c>
      <c r="C18" s="17" t="s">
        <v>95</v>
      </c>
      <c r="D18" s="18" t="s">
        <v>96</v>
      </c>
      <c r="E18" s="18" t="s">
        <v>97</v>
      </c>
      <c r="F18" s="246">
        <v>200000</v>
      </c>
      <c r="G18" s="246">
        <v>200000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>
        <f t="shared" si="2"/>
        <v>200000</v>
      </c>
    </row>
    <row r="19" spans="2:17" ht="103.15" customHeight="1">
      <c r="B19" s="17" t="s">
        <v>110</v>
      </c>
      <c r="C19" s="17" t="s">
        <v>146</v>
      </c>
      <c r="D19" s="18" t="s">
        <v>144</v>
      </c>
      <c r="E19" s="18" t="s">
        <v>109</v>
      </c>
      <c r="F19" s="246">
        <v>1000000</v>
      </c>
      <c r="G19" s="246">
        <v>1000000</v>
      </c>
      <c r="H19" s="246"/>
      <c r="I19" s="246"/>
      <c r="J19" s="246"/>
      <c r="K19" s="246"/>
      <c r="L19" s="248"/>
      <c r="M19" s="248"/>
      <c r="N19" s="248"/>
      <c r="O19" s="248"/>
      <c r="P19" s="248"/>
      <c r="Q19" s="246">
        <f t="shared" si="2"/>
        <v>1000000</v>
      </c>
    </row>
    <row r="20" spans="2:17" ht="59.25" customHeight="1">
      <c r="B20" s="17" t="s">
        <v>126</v>
      </c>
      <c r="C20" s="17" t="s">
        <v>147</v>
      </c>
      <c r="D20" s="18" t="s">
        <v>98</v>
      </c>
      <c r="E20" s="18" t="s">
        <v>148</v>
      </c>
      <c r="F20" s="246">
        <v>250000</v>
      </c>
      <c r="G20" s="246">
        <v>250000</v>
      </c>
      <c r="H20" s="248"/>
      <c r="I20" s="248"/>
      <c r="J20" s="248"/>
      <c r="K20" s="248"/>
      <c r="L20" s="248"/>
      <c r="M20" s="248"/>
      <c r="N20" s="248"/>
      <c r="O20" s="248"/>
      <c r="P20" s="248"/>
      <c r="Q20" s="246">
        <f t="shared" si="2"/>
        <v>250000</v>
      </c>
    </row>
    <row r="21" spans="2:17" ht="81" customHeight="1">
      <c r="B21" s="249" t="s">
        <v>303</v>
      </c>
      <c r="C21" s="249" t="s">
        <v>304</v>
      </c>
      <c r="D21" s="249" t="s">
        <v>222</v>
      </c>
      <c r="E21" s="18" t="s">
        <v>305</v>
      </c>
      <c r="F21" s="246">
        <v>300000</v>
      </c>
      <c r="G21" s="246">
        <v>300000</v>
      </c>
      <c r="H21" s="248"/>
      <c r="I21" s="248"/>
      <c r="J21" s="248"/>
      <c r="K21" s="248"/>
      <c r="L21" s="248"/>
      <c r="M21" s="248"/>
      <c r="N21" s="248"/>
      <c r="O21" s="248"/>
      <c r="P21" s="248"/>
      <c r="Q21" s="246">
        <f t="shared" si="2"/>
        <v>300000</v>
      </c>
    </row>
    <row r="22" spans="2:17" ht="108.6" customHeight="1">
      <c r="B22" s="17" t="s">
        <v>220</v>
      </c>
      <c r="C22" s="17" t="s">
        <v>221</v>
      </c>
      <c r="D22" s="18" t="s">
        <v>222</v>
      </c>
      <c r="E22" s="18" t="s">
        <v>223</v>
      </c>
      <c r="F22" s="246">
        <v>70000</v>
      </c>
      <c r="G22" s="246">
        <v>70000</v>
      </c>
      <c r="H22" s="248"/>
      <c r="I22" s="248"/>
      <c r="J22" s="248"/>
      <c r="K22" s="248"/>
      <c r="L22" s="248"/>
      <c r="M22" s="248"/>
      <c r="N22" s="248"/>
      <c r="O22" s="248"/>
      <c r="P22" s="248"/>
      <c r="Q22" s="246">
        <f t="shared" si="2"/>
        <v>70000</v>
      </c>
    </row>
    <row r="23" spans="2:17" ht="139.15" customHeight="1">
      <c r="B23" s="17" t="s">
        <v>19</v>
      </c>
      <c r="C23" s="17" t="s">
        <v>17</v>
      </c>
      <c r="D23" s="18" t="s">
        <v>18</v>
      </c>
      <c r="E23" s="18" t="s">
        <v>99</v>
      </c>
      <c r="F23" s="246">
        <v>6527200</v>
      </c>
      <c r="G23" s="246">
        <v>6527200</v>
      </c>
      <c r="H23" s="246">
        <v>5146200</v>
      </c>
      <c r="I23" s="246">
        <v>274100</v>
      </c>
      <c r="J23" s="248"/>
      <c r="K23" s="246">
        <v>850000</v>
      </c>
      <c r="L23" s="248"/>
      <c r="M23" s="246">
        <v>850000</v>
      </c>
      <c r="N23" s="246">
        <v>100000</v>
      </c>
      <c r="O23" s="248">
        <v>2500</v>
      </c>
      <c r="P23" s="248"/>
      <c r="Q23" s="246">
        <f t="shared" si="2"/>
        <v>7377200</v>
      </c>
    </row>
    <row r="24" spans="2:17" ht="67.900000000000006" customHeight="1">
      <c r="B24" s="17" t="s">
        <v>76</v>
      </c>
      <c r="C24" s="17" t="s">
        <v>75</v>
      </c>
      <c r="D24" s="18" t="s">
        <v>20</v>
      </c>
      <c r="E24" s="18" t="s">
        <v>138</v>
      </c>
      <c r="F24" s="246">
        <v>1351427</v>
      </c>
      <c r="G24" s="246">
        <v>1351427</v>
      </c>
      <c r="H24" s="246">
        <v>1033875</v>
      </c>
      <c r="I24" s="246">
        <v>30600</v>
      </c>
      <c r="J24" s="248"/>
      <c r="K24" s="246"/>
      <c r="L24" s="248"/>
      <c r="M24" s="246"/>
      <c r="N24" s="246"/>
      <c r="O24" s="248"/>
      <c r="P24" s="248"/>
      <c r="Q24" s="246">
        <f t="shared" si="2"/>
        <v>1351427</v>
      </c>
    </row>
    <row r="25" spans="2:17" ht="90.75" customHeight="1">
      <c r="B25" s="17" t="s">
        <v>149</v>
      </c>
      <c r="C25" s="17" t="s">
        <v>150</v>
      </c>
      <c r="D25" s="18" t="s">
        <v>151</v>
      </c>
      <c r="E25" s="18" t="s">
        <v>152</v>
      </c>
      <c r="F25" s="246">
        <v>2074000</v>
      </c>
      <c r="G25" s="246">
        <v>2074000</v>
      </c>
      <c r="H25" s="246">
        <v>1646000</v>
      </c>
      <c r="I25" s="246">
        <v>39000</v>
      </c>
      <c r="J25" s="248"/>
      <c r="K25" s="248"/>
      <c r="L25" s="248"/>
      <c r="M25" s="248"/>
      <c r="N25" s="248"/>
      <c r="O25" s="248"/>
      <c r="P25" s="248"/>
      <c r="Q25" s="246">
        <f t="shared" si="2"/>
        <v>2074000</v>
      </c>
    </row>
    <row r="26" spans="2:17" ht="69" customHeight="1">
      <c r="B26" s="17" t="s">
        <v>127</v>
      </c>
      <c r="C26" s="17" t="s">
        <v>153</v>
      </c>
      <c r="D26" s="18" t="s">
        <v>15</v>
      </c>
      <c r="E26" s="18" t="s">
        <v>103</v>
      </c>
      <c r="F26" s="246">
        <v>200000</v>
      </c>
      <c r="G26" s="248">
        <v>200000</v>
      </c>
      <c r="H26" s="248"/>
      <c r="I26" s="248"/>
      <c r="J26" s="248"/>
      <c r="K26" s="248"/>
      <c r="L26" s="248"/>
      <c r="M26" s="248"/>
      <c r="N26" s="248"/>
      <c r="O26" s="248"/>
      <c r="P26" s="248"/>
      <c r="Q26" s="246">
        <f t="shared" si="2"/>
        <v>200000</v>
      </c>
    </row>
    <row r="27" spans="2:17" ht="53.25" customHeight="1">
      <c r="B27" s="17" t="s">
        <v>108</v>
      </c>
      <c r="C27" s="17" t="s">
        <v>154</v>
      </c>
      <c r="D27" s="18" t="s">
        <v>23</v>
      </c>
      <c r="E27" s="18" t="s">
        <v>101</v>
      </c>
      <c r="F27" s="246">
        <v>500000</v>
      </c>
      <c r="G27" s="248">
        <v>500000</v>
      </c>
      <c r="H27" s="248"/>
      <c r="I27" s="248"/>
      <c r="J27" s="248"/>
      <c r="K27" s="248"/>
      <c r="L27" s="248"/>
      <c r="M27" s="248"/>
      <c r="N27" s="248"/>
      <c r="O27" s="248"/>
      <c r="P27" s="248"/>
      <c r="Q27" s="246">
        <f t="shared" si="2"/>
        <v>500000</v>
      </c>
    </row>
    <row r="28" spans="2:17" ht="56.25" customHeight="1">
      <c r="B28" s="17" t="s">
        <v>124</v>
      </c>
      <c r="C28" s="17" t="s">
        <v>155</v>
      </c>
      <c r="D28" s="18" t="s">
        <v>26</v>
      </c>
      <c r="E28" s="18" t="s">
        <v>123</v>
      </c>
      <c r="F28" s="246">
        <v>6500000</v>
      </c>
      <c r="G28" s="246">
        <v>6500000</v>
      </c>
      <c r="H28" s="248">
        <v>2098524</v>
      </c>
      <c r="I28" s="248">
        <v>1349610</v>
      </c>
      <c r="J28" s="248"/>
      <c r="K28" s="248">
        <v>250000</v>
      </c>
      <c r="L28" s="248">
        <v>250000</v>
      </c>
      <c r="M28" s="248"/>
      <c r="N28" s="248"/>
      <c r="O28" s="248"/>
      <c r="P28" s="248">
        <v>250000</v>
      </c>
      <c r="Q28" s="246">
        <f t="shared" si="2"/>
        <v>6750000</v>
      </c>
    </row>
    <row r="29" spans="2:17" ht="60" customHeight="1">
      <c r="B29" s="17" t="s">
        <v>200</v>
      </c>
      <c r="C29" s="17" t="s">
        <v>201</v>
      </c>
      <c r="D29" s="18" t="s">
        <v>202</v>
      </c>
      <c r="E29" s="18" t="s">
        <v>203</v>
      </c>
      <c r="F29" s="246">
        <v>250000</v>
      </c>
      <c r="G29" s="246">
        <v>250000</v>
      </c>
      <c r="H29" s="246"/>
      <c r="I29" s="246"/>
      <c r="J29" s="246"/>
      <c r="K29" s="246"/>
      <c r="L29" s="246"/>
      <c r="M29" s="246"/>
      <c r="N29" s="246"/>
      <c r="O29" s="246"/>
      <c r="P29" s="246"/>
      <c r="Q29" s="246">
        <f t="shared" si="2"/>
        <v>250000</v>
      </c>
    </row>
    <row r="30" spans="2:17" ht="91.5" customHeight="1">
      <c r="B30" s="17" t="s">
        <v>128</v>
      </c>
      <c r="C30" s="17" t="s">
        <v>156</v>
      </c>
      <c r="D30" s="18" t="s">
        <v>130</v>
      </c>
      <c r="E30" s="18" t="s">
        <v>129</v>
      </c>
      <c r="F30" s="246"/>
      <c r="G30" s="248"/>
      <c r="H30" s="248"/>
      <c r="I30" s="248"/>
      <c r="J30" s="248"/>
      <c r="K30" s="248">
        <v>200000</v>
      </c>
      <c r="L30" s="248">
        <v>200000</v>
      </c>
      <c r="M30" s="248"/>
      <c r="N30" s="248"/>
      <c r="O30" s="248"/>
      <c r="P30" s="248">
        <v>200000</v>
      </c>
      <c r="Q30" s="246">
        <f t="shared" si="2"/>
        <v>200000</v>
      </c>
    </row>
    <row r="31" spans="2:17" ht="104.25" customHeight="1">
      <c r="B31" s="17" t="s">
        <v>132</v>
      </c>
      <c r="C31" s="17" t="s">
        <v>158</v>
      </c>
      <c r="D31" s="18" t="s">
        <v>125</v>
      </c>
      <c r="E31" s="18" t="s">
        <v>131</v>
      </c>
      <c r="F31" s="246">
        <v>1500000</v>
      </c>
      <c r="G31" s="246">
        <v>1500000</v>
      </c>
      <c r="H31" s="246"/>
      <c r="I31" s="246"/>
      <c r="J31" s="246"/>
      <c r="K31" s="246">
        <v>250000</v>
      </c>
      <c r="L31" s="246">
        <v>250000</v>
      </c>
      <c r="M31" s="246"/>
      <c r="N31" s="246"/>
      <c r="O31" s="246"/>
      <c r="P31" s="246"/>
      <c r="Q31" s="246">
        <f t="shared" si="2"/>
        <v>1750000</v>
      </c>
    </row>
    <row r="32" spans="2:17" ht="66.75" customHeight="1">
      <c r="B32" s="17" t="s">
        <v>204</v>
      </c>
      <c r="C32" s="17" t="s">
        <v>205</v>
      </c>
      <c r="D32" s="18" t="s">
        <v>157</v>
      </c>
      <c r="E32" s="18" t="s">
        <v>206</v>
      </c>
      <c r="F32" s="246">
        <v>80000</v>
      </c>
      <c r="G32" s="246">
        <v>80000</v>
      </c>
      <c r="H32" s="246"/>
      <c r="I32" s="246"/>
      <c r="J32" s="246"/>
      <c r="K32" s="246"/>
      <c r="L32" s="246"/>
      <c r="M32" s="246"/>
      <c r="N32" s="246"/>
      <c r="O32" s="246"/>
      <c r="P32" s="246"/>
      <c r="Q32" s="246">
        <f t="shared" si="2"/>
        <v>80000</v>
      </c>
    </row>
    <row r="33" spans="1:18" ht="56.45" customHeight="1">
      <c r="B33" s="17" t="s">
        <v>133</v>
      </c>
      <c r="C33" s="17" t="s">
        <v>159</v>
      </c>
      <c r="D33" s="18" t="s">
        <v>242</v>
      </c>
      <c r="E33" s="18" t="s">
        <v>134</v>
      </c>
      <c r="F33" s="246">
        <v>337425</v>
      </c>
      <c r="G33" s="246">
        <v>337425</v>
      </c>
      <c r="H33" s="246">
        <v>217500</v>
      </c>
      <c r="I33" s="246"/>
      <c r="J33" s="246"/>
      <c r="K33" s="246"/>
      <c r="L33" s="246"/>
      <c r="M33" s="246"/>
      <c r="N33" s="246"/>
      <c r="O33" s="246"/>
      <c r="P33" s="246"/>
      <c r="Q33" s="246">
        <f t="shared" si="2"/>
        <v>337425</v>
      </c>
    </row>
    <row r="34" spans="1:18" ht="110.45" customHeight="1">
      <c r="B34" s="17">
        <v>118313</v>
      </c>
      <c r="C34" s="17">
        <v>8313</v>
      </c>
      <c r="D34" s="18">
        <v>513</v>
      </c>
      <c r="E34" s="18" t="s">
        <v>176</v>
      </c>
      <c r="F34" s="246"/>
      <c r="G34" s="246"/>
      <c r="H34" s="246"/>
      <c r="I34" s="246"/>
      <c r="J34" s="246"/>
      <c r="K34" s="246">
        <v>55000</v>
      </c>
      <c r="L34" s="246"/>
      <c r="M34" s="246">
        <v>55000</v>
      </c>
      <c r="N34" s="246"/>
      <c r="O34" s="246"/>
      <c r="P34" s="246"/>
      <c r="Q34" s="246">
        <v>55000</v>
      </c>
    </row>
    <row r="35" spans="1:18" ht="55.5" customHeight="1">
      <c r="B35" s="17" t="s">
        <v>224</v>
      </c>
      <c r="C35" s="17" t="s">
        <v>225</v>
      </c>
      <c r="D35" s="18" t="s">
        <v>226</v>
      </c>
      <c r="E35" s="18" t="s">
        <v>227</v>
      </c>
      <c r="F35" s="246">
        <v>260155</v>
      </c>
      <c r="G35" s="246">
        <v>260155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>
        <f t="shared" si="2"/>
        <v>260155</v>
      </c>
    </row>
    <row r="36" spans="1:18" ht="46.5" customHeight="1">
      <c r="B36" s="17" t="s">
        <v>307</v>
      </c>
      <c r="C36" s="17" t="s">
        <v>308</v>
      </c>
      <c r="D36" s="18" t="s">
        <v>28</v>
      </c>
      <c r="E36" s="18" t="s">
        <v>27</v>
      </c>
      <c r="F36" s="246">
        <v>200000</v>
      </c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>
        <f t="shared" si="2"/>
        <v>200000</v>
      </c>
    </row>
    <row r="37" spans="1:18" ht="60.6" customHeight="1">
      <c r="B37" s="15" t="s">
        <v>115</v>
      </c>
      <c r="C37" s="244"/>
      <c r="D37" s="245"/>
      <c r="E37" s="16" t="s">
        <v>81</v>
      </c>
      <c r="F37" s="246">
        <f>F38</f>
        <v>189431960</v>
      </c>
      <c r="G37" s="246">
        <f t="shared" ref="G37:Q37" si="3">G38</f>
        <v>189431960</v>
      </c>
      <c r="H37" s="246">
        <f t="shared" si="3"/>
        <v>148230095</v>
      </c>
      <c r="I37" s="246">
        <f t="shared" si="3"/>
        <v>4056238</v>
      </c>
      <c r="J37" s="246">
        <f t="shared" si="3"/>
        <v>0</v>
      </c>
      <c r="K37" s="246">
        <f t="shared" si="3"/>
        <v>65100</v>
      </c>
      <c r="L37" s="246">
        <f t="shared" si="3"/>
        <v>0</v>
      </c>
      <c r="M37" s="246">
        <f t="shared" si="3"/>
        <v>65100</v>
      </c>
      <c r="N37" s="246">
        <f t="shared" si="3"/>
        <v>19100</v>
      </c>
      <c r="O37" s="246">
        <f t="shared" si="3"/>
        <v>0</v>
      </c>
      <c r="P37" s="246">
        <f t="shared" si="3"/>
        <v>0</v>
      </c>
      <c r="Q37" s="246">
        <f t="shared" si="3"/>
        <v>189497060</v>
      </c>
      <c r="R37" s="83"/>
    </row>
    <row r="38" spans="1:18" ht="72.75" customHeight="1">
      <c r="B38" s="15" t="s">
        <v>116</v>
      </c>
      <c r="C38" s="244"/>
      <c r="D38" s="245"/>
      <c r="E38" s="16" t="s">
        <v>81</v>
      </c>
      <c r="F38" s="246">
        <f>F39+F40+F41+F42+F43+F44+F45+F46+F47+F48</f>
        <v>189431960</v>
      </c>
      <c r="G38" s="246">
        <f t="shared" ref="G38:Q38" si="4">G39+G40+G41+G42+G43+G44+G45+G46+G47+G48</f>
        <v>189431960</v>
      </c>
      <c r="H38" s="246">
        <f t="shared" si="4"/>
        <v>148230095</v>
      </c>
      <c r="I38" s="246">
        <f>I39+I40+I41+I42+I43+I44+I45+I46+I47+I48</f>
        <v>4056238</v>
      </c>
      <c r="J38" s="246">
        <f t="shared" si="4"/>
        <v>0</v>
      </c>
      <c r="K38" s="246">
        <f t="shared" si="4"/>
        <v>65100</v>
      </c>
      <c r="L38" s="246">
        <f t="shared" si="4"/>
        <v>0</v>
      </c>
      <c r="M38" s="246">
        <f t="shared" si="4"/>
        <v>65100</v>
      </c>
      <c r="N38" s="246">
        <f t="shared" si="4"/>
        <v>19100</v>
      </c>
      <c r="O38" s="246">
        <f t="shared" si="4"/>
        <v>0</v>
      </c>
      <c r="P38" s="246">
        <f t="shared" si="4"/>
        <v>0</v>
      </c>
      <c r="Q38" s="246">
        <f t="shared" si="4"/>
        <v>189497060</v>
      </c>
    </row>
    <row r="39" spans="1:18" ht="120" customHeight="1">
      <c r="B39" s="17" t="s">
        <v>177</v>
      </c>
      <c r="C39" s="17" t="s">
        <v>145</v>
      </c>
      <c r="D39" s="18" t="s">
        <v>2</v>
      </c>
      <c r="E39" s="18" t="s">
        <v>178</v>
      </c>
      <c r="F39" s="246">
        <v>912960</v>
      </c>
      <c r="G39" s="246">
        <v>912960</v>
      </c>
      <c r="H39" s="248">
        <v>783340</v>
      </c>
      <c r="I39" s="248">
        <v>6045</v>
      </c>
      <c r="J39" s="248"/>
      <c r="K39" s="248"/>
      <c r="L39" s="248"/>
      <c r="M39" s="248"/>
      <c r="N39" s="248"/>
      <c r="O39" s="248"/>
      <c r="P39" s="248"/>
      <c r="Q39" s="246">
        <f t="shared" si="2"/>
        <v>912960</v>
      </c>
    </row>
    <row r="40" spans="1:18" ht="170.45" customHeight="1">
      <c r="B40" s="17" t="s">
        <v>117</v>
      </c>
      <c r="C40" s="17" t="s">
        <v>18</v>
      </c>
      <c r="D40" s="18" t="s">
        <v>82</v>
      </c>
      <c r="E40" s="18" t="s">
        <v>179</v>
      </c>
      <c r="F40" s="246">
        <v>176524314</v>
      </c>
      <c r="G40" s="246">
        <v>176524314</v>
      </c>
      <c r="H40" s="248">
        <v>138610880</v>
      </c>
      <c r="I40" s="248">
        <v>3757012</v>
      </c>
      <c r="J40" s="248"/>
      <c r="K40" s="248">
        <v>37100</v>
      </c>
      <c r="L40" s="248"/>
      <c r="M40" s="248">
        <v>37100</v>
      </c>
      <c r="N40" s="248"/>
      <c r="O40" s="248"/>
      <c r="P40" s="248"/>
      <c r="Q40" s="246">
        <f t="shared" si="2"/>
        <v>176561414</v>
      </c>
    </row>
    <row r="41" spans="1:18" ht="96" customHeight="1">
      <c r="B41" s="17" t="s">
        <v>118</v>
      </c>
      <c r="C41" s="17" t="s">
        <v>15</v>
      </c>
      <c r="D41" s="18" t="s">
        <v>14</v>
      </c>
      <c r="E41" s="18" t="s">
        <v>180</v>
      </c>
      <c r="F41" s="246">
        <v>2071120</v>
      </c>
      <c r="G41" s="246">
        <v>2071120</v>
      </c>
      <c r="H41" s="248">
        <v>1601310</v>
      </c>
      <c r="I41" s="248">
        <v>94410</v>
      </c>
      <c r="J41" s="248"/>
      <c r="K41" s="248">
        <v>3000</v>
      </c>
      <c r="L41" s="248"/>
      <c r="M41" s="248">
        <v>3000</v>
      </c>
      <c r="N41" s="248"/>
      <c r="O41" s="248"/>
      <c r="P41" s="248"/>
      <c r="Q41" s="246">
        <f t="shared" si="2"/>
        <v>2074120</v>
      </c>
    </row>
    <row r="42" spans="1:18" ht="63.75" customHeight="1">
      <c r="B42" s="17" t="s">
        <v>119</v>
      </c>
      <c r="C42" s="17" t="s">
        <v>181</v>
      </c>
      <c r="D42" s="18" t="s">
        <v>79</v>
      </c>
      <c r="E42" s="18" t="s">
        <v>102</v>
      </c>
      <c r="F42" s="246">
        <v>7118352</v>
      </c>
      <c r="G42" s="246">
        <v>7118352</v>
      </c>
      <c r="H42" s="248">
        <v>5564455</v>
      </c>
      <c r="I42" s="248">
        <v>123271</v>
      </c>
      <c r="J42" s="248"/>
      <c r="K42" s="248">
        <v>25000</v>
      </c>
      <c r="L42" s="248"/>
      <c r="M42" s="248">
        <v>25000</v>
      </c>
      <c r="N42" s="248">
        <v>19100</v>
      </c>
      <c r="O42" s="248"/>
      <c r="P42" s="248"/>
      <c r="Q42" s="246">
        <f t="shared" si="2"/>
        <v>7143352</v>
      </c>
    </row>
    <row r="43" spans="1:18" ht="66" customHeight="1">
      <c r="B43" s="17" t="s">
        <v>141</v>
      </c>
      <c r="C43" s="17" t="s">
        <v>182</v>
      </c>
      <c r="D43" s="18" t="s">
        <v>79</v>
      </c>
      <c r="E43" s="18" t="s">
        <v>142</v>
      </c>
      <c r="F43" s="246">
        <v>25340</v>
      </c>
      <c r="G43" s="246">
        <v>25340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>
        <f t="shared" si="2"/>
        <v>25340</v>
      </c>
    </row>
    <row r="44" spans="1:18" s="254" customFormat="1" ht="69" customHeight="1">
      <c r="A44" s="250"/>
      <c r="B44" s="251" t="s">
        <v>228</v>
      </c>
      <c r="C44" s="251" t="s">
        <v>229</v>
      </c>
      <c r="D44" s="252" t="s">
        <v>79</v>
      </c>
      <c r="E44" s="252" t="s">
        <v>230</v>
      </c>
      <c r="F44" s="253">
        <v>193586</v>
      </c>
      <c r="G44" s="253">
        <v>193586</v>
      </c>
      <c r="H44" s="253">
        <v>82705</v>
      </c>
      <c r="I44" s="253"/>
      <c r="J44" s="253"/>
      <c r="K44" s="253"/>
      <c r="L44" s="253"/>
      <c r="M44" s="253"/>
      <c r="N44" s="253"/>
      <c r="O44" s="253"/>
      <c r="P44" s="253"/>
      <c r="Q44" s="253">
        <f t="shared" si="2"/>
        <v>193586</v>
      </c>
    </row>
    <row r="45" spans="1:18" ht="168.6" customHeight="1">
      <c r="B45" s="17" t="s">
        <v>120</v>
      </c>
      <c r="C45" s="17" t="s">
        <v>183</v>
      </c>
      <c r="D45" s="18" t="s">
        <v>151</v>
      </c>
      <c r="E45" s="18" t="s">
        <v>16</v>
      </c>
      <c r="F45" s="246">
        <v>199000</v>
      </c>
      <c r="G45" s="246">
        <v>199000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>
        <f t="shared" si="2"/>
        <v>199000</v>
      </c>
    </row>
    <row r="46" spans="1:18" ht="95.25" customHeight="1">
      <c r="B46" s="17" t="s">
        <v>121</v>
      </c>
      <c r="C46" s="17" t="s">
        <v>184</v>
      </c>
      <c r="D46" s="18" t="s">
        <v>25</v>
      </c>
      <c r="E46" s="18" t="s">
        <v>24</v>
      </c>
      <c r="F46" s="246">
        <v>40000</v>
      </c>
      <c r="G46" s="246">
        <v>40000</v>
      </c>
      <c r="H46" s="246"/>
      <c r="I46" s="246"/>
      <c r="J46" s="246"/>
      <c r="K46" s="246"/>
      <c r="L46" s="246"/>
      <c r="M46" s="246"/>
      <c r="N46" s="246"/>
      <c r="O46" s="246"/>
      <c r="P46" s="246"/>
      <c r="Q46" s="246">
        <f t="shared" si="2"/>
        <v>40000</v>
      </c>
      <c r="R46" s="83"/>
    </row>
    <row r="47" spans="1:18" ht="106.9" customHeight="1">
      <c r="B47" s="17" t="s">
        <v>122</v>
      </c>
      <c r="C47" s="17" t="s">
        <v>185</v>
      </c>
      <c r="D47" s="18" t="s">
        <v>25</v>
      </c>
      <c r="E47" s="18" t="s">
        <v>78</v>
      </c>
      <c r="F47" s="246">
        <v>2078067</v>
      </c>
      <c r="G47" s="246">
        <v>2078067</v>
      </c>
      <c r="H47" s="246">
        <v>1587405</v>
      </c>
      <c r="I47" s="246">
        <v>75500</v>
      </c>
      <c r="J47" s="246"/>
      <c r="K47" s="246"/>
      <c r="L47" s="246"/>
      <c r="M47" s="246"/>
      <c r="N47" s="246"/>
      <c r="O47" s="246"/>
      <c r="P47" s="246"/>
      <c r="Q47" s="246">
        <f t="shared" si="2"/>
        <v>2078067</v>
      </c>
    </row>
    <row r="48" spans="1:18" ht="138.6" customHeight="1">
      <c r="B48" s="17" t="s">
        <v>186</v>
      </c>
      <c r="C48" s="17" t="s">
        <v>187</v>
      </c>
      <c r="D48" s="18" t="s">
        <v>25</v>
      </c>
      <c r="E48" s="18" t="s">
        <v>188</v>
      </c>
      <c r="F48" s="246">
        <v>269221</v>
      </c>
      <c r="G48" s="246">
        <v>269221</v>
      </c>
      <c r="H48" s="246"/>
      <c r="I48" s="246"/>
      <c r="J48" s="246"/>
      <c r="K48" s="246"/>
      <c r="L48" s="246"/>
      <c r="M48" s="246"/>
      <c r="N48" s="246"/>
      <c r="O48" s="246"/>
      <c r="P48" s="246"/>
      <c r="Q48" s="246">
        <f t="shared" si="2"/>
        <v>269221</v>
      </c>
    </row>
    <row r="49" spans="2:17" ht="48" customHeight="1">
      <c r="B49" s="15" t="s">
        <v>189</v>
      </c>
      <c r="C49" s="244"/>
      <c r="D49" s="245"/>
      <c r="E49" s="16" t="s">
        <v>80</v>
      </c>
      <c r="F49" s="246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6">
        <f t="shared" si="2"/>
        <v>0</v>
      </c>
    </row>
    <row r="50" spans="2:17" ht="48" customHeight="1">
      <c r="B50" s="15" t="s">
        <v>190</v>
      </c>
      <c r="C50" s="244"/>
      <c r="D50" s="245"/>
      <c r="E50" s="16" t="s">
        <v>80</v>
      </c>
      <c r="F50" s="246">
        <f>F51+F52+F53+F54+F55+F56+F57</f>
        <v>15426590</v>
      </c>
      <c r="G50" s="246">
        <f t="shared" ref="G50:P50" si="5">G51+G52+G53+G54+G55+G56+G57</f>
        <v>15426590</v>
      </c>
      <c r="H50" s="246">
        <f t="shared" si="5"/>
        <v>11801770</v>
      </c>
      <c r="I50" s="246">
        <f t="shared" si="5"/>
        <v>560746</v>
      </c>
      <c r="J50" s="246">
        <f t="shared" si="5"/>
        <v>0</v>
      </c>
      <c r="K50" s="246">
        <f t="shared" si="5"/>
        <v>114600</v>
      </c>
      <c r="L50" s="246">
        <f t="shared" si="5"/>
        <v>0</v>
      </c>
      <c r="M50" s="246">
        <f t="shared" si="5"/>
        <v>114600</v>
      </c>
      <c r="N50" s="246">
        <f t="shared" si="5"/>
        <v>0</v>
      </c>
      <c r="O50" s="246">
        <f t="shared" si="5"/>
        <v>0</v>
      </c>
      <c r="P50" s="246">
        <f t="shared" si="5"/>
        <v>0</v>
      </c>
      <c r="Q50" s="246">
        <f t="shared" si="2"/>
        <v>15541190</v>
      </c>
    </row>
    <row r="51" spans="2:17" ht="127.9" customHeight="1">
      <c r="B51" s="17" t="s">
        <v>191</v>
      </c>
      <c r="C51" s="17" t="s">
        <v>145</v>
      </c>
      <c r="D51" s="18" t="s">
        <v>2</v>
      </c>
      <c r="E51" s="18" t="s">
        <v>178</v>
      </c>
      <c r="F51" s="246">
        <v>634721</v>
      </c>
      <c r="G51" s="246">
        <v>634721</v>
      </c>
      <c r="H51" s="248">
        <v>513315</v>
      </c>
      <c r="I51" s="248">
        <v>4085</v>
      </c>
      <c r="J51" s="248"/>
      <c r="K51" s="248"/>
      <c r="L51" s="248"/>
      <c r="M51" s="248"/>
      <c r="N51" s="248"/>
      <c r="O51" s="248"/>
      <c r="P51" s="248"/>
      <c r="Q51" s="246">
        <f t="shared" si="2"/>
        <v>634721</v>
      </c>
    </row>
    <row r="52" spans="2:17" ht="73.5" customHeight="1">
      <c r="B52" s="17" t="s">
        <v>112</v>
      </c>
      <c r="C52" s="17" t="s">
        <v>192</v>
      </c>
      <c r="D52" s="18" t="s">
        <v>14</v>
      </c>
      <c r="E52" s="18" t="s">
        <v>309</v>
      </c>
      <c r="F52" s="246">
        <v>3442290</v>
      </c>
      <c r="G52" s="246">
        <v>3442290</v>
      </c>
      <c r="H52" s="248">
        <v>2799436</v>
      </c>
      <c r="I52" s="248">
        <v>19717</v>
      </c>
      <c r="J52" s="248"/>
      <c r="K52" s="248">
        <v>37200</v>
      </c>
      <c r="L52" s="248"/>
      <c r="M52" s="248">
        <v>37200</v>
      </c>
      <c r="N52" s="248"/>
      <c r="O52" s="248"/>
      <c r="P52" s="248"/>
      <c r="Q52" s="246">
        <f t="shared" si="2"/>
        <v>3479490</v>
      </c>
    </row>
    <row r="53" spans="2:17" ht="48" customHeight="1">
      <c r="B53" s="17" t="s">
        <v>193</v>
      </c>
      <c r="C53" s="17" t="s">
        <v>194</v>
      </c>
      <c r="D53" s="18" t="s">
        <v>21</v>
      </c>
      <c r="E53" s="18" t="s">
        <v>104</v>
      </c>
      <c r="F53" s="246">
        <v>3616264</v>
      </c>
      <c r="G53" s="246">
        <v>3616264</v>
      </c>
      <c r="H53" s="255">
        <v>2837783</v>
      </c>
      <c r="I53" s="248">
        <v>50894</v>
      </c>
      <c r="J53" s="248"/>
      <c r="K53" s="248">
        <v>1200</v>
      </c>
      <c r="L53" s="248"/>
      <c r="M53" s="248">
        <v>1200</v>
      </c>
      <c r="N53" s="248"/>
      <c r="O53" s="248"/>
      <c r="P53" s="248"/>
      <c r="Q53" s="246">
        <f t="shared" si="2"/>
        <v>3617464</v>
      </c>
    </row>
    <row r="54" spans="2:17" ht="48" customHeight="1">
      <c r="B54" s="17" t="s">
        <v>195</v>
      </c>
      <c r="C54" s="17" t="s">
        <v>105</v>
      </c>
      <c r="D54" s="18" t="s">
        <v>21</v>
      </c>
      <c r="E54" s="18" t="s">
        <v>106</v>
      </c>
      <c r="F54" s="246">
        <v>359848</v>
      </c>
      <c r="G54" s="246">
        <v>359848</v>
      </c>
      <c r="H54" s="248">
        <v>238097</v>
      </c>
      <c r="I54" s="248">
        <v>55843</v>
      </c>
      <c r="J54" s="248"/>
      <c r="K54" s="248">
        <v>2000</v>
      </c>
      <c r="L54" s="248"/>
      <c r="M54" s="248">
        <v>2000</v>
      </c>
      <c r="N54" s="248"/>
      <c r="O54" s="248"/>
      <c r="P54" s="248"/>
      <c r="Q54" s="246">
        <f t="shared" si="2"/>
        <v>361848</v>
      </c>
    </row>
    <row r="55" spans="2:17" ht="105" customHeight="1">
      <c r="B55" s="17" t="s">
        <v>111</v>
      </c>
      <c r="C55" s="17" t="s">
        <v>196</v>
      </c>
      <c r="D55" s="18" t="s">
        <v>22</v>
      </c>
      <c r="E55" s="18" t="s">
        <v>107</v>
      </c>
      <c r="F55" s="246">
        <v>6479249</v>
      </c>
      <c r="G55" s="246">
        <v>6479249</v>
      </c>
      <c r="H55" s="248">
        <v>4702000</v>
      </c>
      <c r="I55" s="248">
        <v>422395</v>
      </c>
      <c r="J55" s="248"/>
      <c r="K55" s="248">
        <v>74200</v>
      </c>
      <c r="L55" s="248"/>
      <c r="M55" s="248">
        <v>74200</v>
      </c>
      <c r="N55" s="248"/>
      <c r="O55" s="248"/>
      <c r="P55" s="248"/>
      <c r="Q55" s="246">
        <f t="shared" si="2"/>
        <v>6553449</v>
      </c>
    </row>
    <row r="56" spans="2:17" ht="81" customHeight="1">
      <c r="B56" s="17" t="s">
        <v>113</v>
      </c>
      <c r="C56" s="17" t="s">
        <v>197</v>
      </c>
      <c r="D56" s="18" t="s">
        <v>23</v>
      </c>
      <c r="E56" s="18" t="s">
        <v>198</v>
      </c>
      <c r="F56" s="246">
        <v>887218</v>
      </c>
      <c r="G56" s="246">
        <v>887218</v>
      </c>
      <c r="H56" s="248">
        <v>711139</v>
      </c>
      <c r="I56" s="248">
        <v>7812</v>
      </c>
      <c r="J56" s="248"/>
      <c r="K56" s="248"/>
      <c r="L56" s="248"/>
      <c r="M56" s="248"/>
      <c r="N56" s="248"/>
      <c r="O56" s="248"/>
      <c r="P56" s="248"/>
      <c r="Q56" s="246">
        <f t="shared" si="2"/>
        <v>887218</v>
      </c>
    </row>
    <row r="57" spans="2:17" ht="67.900000000000006" customHeight="1">
      <c r="B57" s="17" t="s">
        <v>114</v>
      </c>
      <c r="C57" s="17" t="s">
        <v>154</v>
      </c>
      <c r="D57" s="18" t="s">
        <v>23</v>
      </c>
      <c r="E57" s="18" t="s">
        <v>101</v>
      </c>
      <c r="F57" s="246">
        <v>7000</v>
      </c>
      <c r="G57" s="246">
        <v>7000</v>
      </c>
      <c r="H57" s="248"/>
      <c r="I57" s="248"/>
      <c r="J57" s="248"/>
      <c r="K57" s="248"/>
      <c r="L57" s="248"/>
      <c r="M57" s="248"/>
      <c r="N57" s="248"/>
      <c r="O57" s="248"/>
      <c r="P57" s="248"/>
      <c r="Q57" s="246">
        <f t="shared" si="2"/>
        <v>7000</v>
      </c>
    </row>
    <row r="58" spans="2:17" ht="39" customHeight="1">
      <c r="B58" s="37" t="s">
        <v>246</v>
      </c>
      <c r="C58" s="37" t="s">
        <v>246</v>
      </c>
      <c r="D58" s="38" t="s">
        <v>246</v>
      </c>
      <c r="E58" s="38" t="s">
        <v>258</v>
      </c>
      <c r="F58" s="246">
        <f t="shared" ref="F58:Q58" si="6">F14+F38+F50</f>
        <v>302850774</v>
      </c>
      <c r="G58" s="246">
        <f t="shared" si="6"/>
        <v>302650774</v>
      </c>
      <c r="H58" s="246">
        <f t="shared" si="6"/>
        <v>226860299</v>
      </c>
      <c r="I58" s="246">
        <f t="shared" si="6"/>
        <v>9596776</v>
      </c>
      <c r="J58" s="246">
        <f t="shared" si="6"/>
        <v>0</v>
      </c>
      <c r="K58" s="246">
        <f t="shared" si="6"/>
        <v>3484700</v>
      </c>
      <c r="L58" s="246">
        <f t="shared" si="6"/>
        <v>900000</v>
      </c>
      <c r="M58" s="246">
        <f t="shared" si="6"/>
        <v>2584700</v>
      </c>
      <c r="N58" s="246">
        <f t="shared" si="6"/>
        <v>119100</v>
      </c>
      <c r="O58" s="246">
        <f t="shared" si="6"/>
        <v>2500</v>
      </c>
      <c r="P58" s="246">
        <f t="shared" si="6"/>
        <v>650000</v>
      </c>
      <c r="Q58" s="246">
        <f t="shared" si="6"/>
        <v>306335474</v>
      </c>
    </row>
    <row r="60" spans="2:17" ht="37.5">
      <c r="E60" s="224" t="s">
        <v>295</v>
      </c>
      <c r="K60" s="185" t="s">
        <v>306</v>
      </c>
    </row>
  </sheetData>
  <mergeCells count="25">
    <mergeCell ref="B6:C6"/>
    <mergeCell ref="B8:B11"/>
    <mergeCell ref="C8:C11"/>
    <mergeCell ref="O10:O11"/>
    <mergeCell ref="L9:L11"/>
    <mergeCell ref="N9:O9"/>
    <mergeCell ref="K9:K11"/>
    <mergeCell ref="M9:M11"/>
    <mergeCell ref="N10:N11"/>
    <mergeCell ref="H9:I9"/>
    <mergeCell ref="F9:F11"/>
    <mergeCell ref="G9:G11"/>
    <mergeCell ref="H10:H11"/>
    <mergeCell ref="Q8:Q11"/>
    <mergeCell ref="J9:J11"/>
    <mergeCell ref="O2:Q2"/>
    <mergeCell ref="O3:Q3"/>
    <mergeCell ref="B4:Q4"/>
    <mergeCell ref="B5:C5"/>
    <mergeCell ref="F8:J8"/>
    <mergeCell ref="D8:D11"/>
    <mergeCell ref="E8:E11"/>
    <mergeCell ref="K8:P8"/>
    <mergeCell ref="I10:I11"/>
    <mergeCell ref="P9:P11"/>
  </mergeCells>
  <phoneticPr fontId="3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0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I65"/>
  <sheetViews>
    <sheetView showGridLines="0" showZeros="0" view="pageBreakPreview" topLeftCell="D4" zoomScale="75" zoomScaleNormal="100" zoomScaleSheetLayoutView="82" workbookViewId="0">
      <selection activeCell="H24" sqref="H24"/>
    </sheetView>
  </sheetViews>
  <sheetFormatPr defaultColWidth="9.1640625" defaultRowHeight="12.75"/>
  <cols>
    <col min="1" max="1" width="0.33203125" style="186" hidden="1" customWidth="1"/>
    <col min="2" max="2" width="4.33203125" style="186" hidden="1" customWidth="1"/>
    <col min="3" max="3" width="1.1640625" style="186" hidden="1" customWidth="1"/>
    <col min="4" max="4" width="14.6640625" style="186" customWidth="1"/>
    <col min="5" max="5" width="30.5" style="186" customWidth="1"/>
    <col min="6" max="6" width="26" style="186" customWidth="1"/>
    <col min="7" max="7" width="27.33203125" style="186" bestFit="1" customWidth="1"/>
    <col min="8" max="11" width="27.33203125" style="186" customWidth="1"/>
    <col min="12" max="12" width="21.5" style="186" bestFit="1" customWidth="1"/>
    <col min="13" max="13" width="21.5" style="186" customWidth="1"/>
    <col min="14" max="14" width="18.83203125" style="186" customWidth="1"/>
    <col min="15" max="16" width="20.5" style="186" customWidth="1"/>
    <col min="17" max="17" width="22" style="186" customWidth="1"/>
    <col min="18" max="18" width="15.33203125" style="186" customWidth="1"/>
    <col min="19" max="19" width="34" style="186" customWidth="1"/>
    <col min="20" max="20" width="22" style="186" customWidth="1"/>
    <col min="21" max="21" width="15.6640625" style="186" customWidth="1"/>
    <col min="22" max="22" width="34.83203125" style="186" customWidth="1"/>
    <col min="23" max="23" width="13.5" style="186" customWidth="1"/>
    <col min="24" max="24" width="18.33203125" style="186" customWidth="1"/>
    <col min="25" max="25" width="21.33203125" style="186" customWidth="1"/>
    <col min="26" max="26" width="24.5" style="186" customWidth="1"/>
    <col min="27" max="27" width="21.33203125" style="186" customWidth="1"/>
    <col min="28" max="28" width="19.1640625" style="186" customWidth="1"/>
    <col min="29" max="29" width="19.33203125" style="186" customWidth="1"/>
    <col min="30" max="30" width="21.6640625" style="186" customWidth="1"/>
    <col min="31" max="31" width="19.33203125" style="186" customWidth="1"/>
    <col min="32" max="32" width="26.1640625" style="186" customWidth="1"/>
    <col min="33" max="33" width="37.33203125" style="186" customWidth="1"/>
    <col min="34" max="34" width="17.1640625" style="186" customWidth="1"/>
    <col min="35" max="35" width="20.1640625" style="186" customWidth="1"/>
    <col min="36" max="16384" width="9.1640625" style="186"/>
  </cols>
  <sheetData>
    <row r="1" spans="1:23" ht="18.75">
      <c r="U1" s="187" t="s">
        <v>173</v>
      </c>
    </row>
    <row r="2" spans="1:23" ht="18.75">
      <c r="U2" s="291" t="s">
        <v>218</v>
      </c>
      <c r="V2" s="291"/>
    </row>
    <row r="3" spans="1:23" ht="55.9" customHeight="1"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U3" s="291" t="s">
        <v>294</v>
      </c>
      <c r="V3" s="291"/>
    </row>
    <row r="4" spans="1:23" ht="43.5" customHeight="1">
      <c r="A4" s="189"/>
      <c r="B4" s="189"/>
      <c r="C4" s="189"/>
      <c r="D4" s="360" t="s">
        <v>299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190"/>
      <c r="S4" s="190"/>
      <c r="T4" s="190"/>
      <c r="U4" s="190"/>
      <c r="V4" s="190"/>
    </row>
    <row r="5" spans="1:23" ht="15.75" customHeight="1">
      <c r="A5" s="189"/>
      <c r="B5" s="189"/>
      <c r="C5" s="189"/>
      <c r="D5" s="361" t="str">
        <f>Дод1!A7</f>
        <v>06513000000</v>
      </c>
      <c r="E5" s="362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3" ht="29.25" customHeight="1">
      <c r="A6" s="189"/>
      <c r="B6" s="189"/>
      <c r="C6" s="189"/>
      <c r="D6" s="363" t="s">
        <v>207</v>
      </c>
      <c r="E6" s="363"/>
      <c r="Q6" s="191"/>
      <c r="R6" s="191"/>
      <c r="S6" s="191"/>
      <c r="T6" s="191"/>
      <c r="U6" s="191"/>
      <c r="V6" s="191"/>
    </row>
    <row r="7" spans="1:23" s="67" customFormat="1" ht="32.25" customHeight="1">
      <c r="A7" s="192" t="s">
        <v>5</v>
      </c>
      <c r="B7" s="193" t="s">
        <v>268</v>
      </c>
      <c r="C7" s="194">
        <v>0</v>
      </c>
      <c r="D7" s="340"/>
      <c r="E7" s="340"/>
      <c r="F7" s="33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9"/>
      <c r="V7" s="182"/>
      <c r="W7" s="195"/>
    </row>
    <row r="8" spans="1:23" s="67" customFormat="1" ht="15.75">
      <c r="A8" s="192" t="s">
        <v>4</v>
      </c>
      <c r="B8" s="193" t="s">
        <v>268</v>
      </c>
      <c r="C8" s="194">
        <v>0</v>
      </c>
      <c r="D8" s="341"/>
      <c r="E8" s="341"/>
      <c r="F8" s="331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36"/>
      <c r="S8" s="336"/>
      <c r="T8" s="336"/>
      <c r="U8" s="350"/>
      <c r="V8" s="196"/>
      <c r="W8" s="353"/>
    </row>
    <row r="9" spans="1:23" s="67" customFormat="1" ht="15.75" customHeight="1">
      <c r="A9" s="192" t="s">
        <v>6</v>
      </c>
      <c r="B9" s="193" t="s">
        <v>268</v>
      </c>
      <c r="C9" s="194">
        <v>0</v>
      </c>
      <c r="D9" s="341"/>
      <c r="E9" s="34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23"/>
      <c r="Q9" s="335"/>
      <c r="R9" s="336"/>
      <c r="S9" s="336"/>
      <c r="T9" s="336"/>
      <c r="U9" s="351"/>
      <c r="V9" s="151"/>
      <c r="W9" s="354"/>
    </row>
    <row r="10" spans="1:23" s="67" customFormat="1" ht="15.75" customHeight="1">
      <c r="A10" s="192"/>
      <c r="B10" s="193"/>
      <c r="C10" s="194"/>
      <c r="D10" s="341"/>
      <c r="E10" s="34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6"/>
      <c r="S10" s="336"/>
      <c r="T10" s="336"/>
      <c r="U10" s="351"/>
      <c r="V10" s="151"/>
      <c r="W10" s="354"/>
    </row>
    <row r="11" spans="1:23" s="67" customFormat="1" ht="39" customHeight="1">
      <c r="A11" s="192"/>
      <c r="B11" s="193"/>
      <c r="C11" s="194"/>
      <c r="D11" s="341"/>
      <c r="E11" s="341"/>
      <c r="F11" s="347"/>
      <c r="G11" s="337"/>
      <c r="H11" s="344"/>
      <c r="I11" s="345"/>
      <c r="J11" s="345"/>
      <c r="K11" s="346"/>
      <c r="L11" s="331"/>
      <c r="M11" s="23"/>
      <c r="N11" s="337"/>
      <c r="O11" s="337"/>
      <c r="P11" s="63"/>
      <c r="Q11" s="342"/>
      <c r="R11" s="356"/>
      <c r="S11" s="357"/>
      <c r="T11" s="358"/>
      <c r="U11" s="351"/>
      <c r="V11" s="23"/>
      <c r="W11" s="354"/>
    </row>
    <row r="12" spans="1:23" s="67" customFormat="1" ht="63" customHeight="1">
      <c r="A12" s="192"/>
      <c r="B12" s="193"/>
      <c r="C12" s="194"/>
      <c r="D12" s="341"/>
      <c r="E12" s="341"/>
      <c r="F12" s="336"/>
      <c r="G12" s="336"/>
      <c r="H12" s="338"/>
      <c r="I12" s="339"/>
      <c r="J12" s="338"/>
      <c r="K12" s="339"/>
      <c r="L12" s="336"/>
      <c r="M12" s="331"/>
      <c r="N12" s="336"/>
      <c r="O12" s="336"/>
      <c r="P12" s="331"/>
      <c r="Q12" s="343"/>
      <c r="R12" s="335"/>
      <c r="S12" s="335"/>
      <c r="T12" s="336"/>
      <c r="U12" s="351"/>
      <c r="V12" s="217"/>
      <c r="W12" s="354"/>
    </row>
    <row r="13" spans="1:23" s="67" customFormat="1" ht="98.45" customHeight="1">
      <c r="A13" s="192"/>
      <c r="B13" s="193"/>
      <c r="C13" s="194"/>
      <c r="D13" s="341"/>
      <c r="E13" s="341"/>
      <c r="F13" s="332"/>
      <c r="G13" s="332"/>
      <c r="H13" s="272"/>
      <c r="I13" s="272"/>
      <c r="J13" s="272"/>
      <c r="K13" s="272"/>
      <c r="L13" s="336"/>
      <c r="M13" s="336"/>
      <c r="N13" s="332"/>
      <c r="O13" s="332"/>
      <c r="P13" s="332"/>
      <c r="Q13" s="343"/>
      <c r="R13" s="336"/>
      <c r="S13" s="271"/>
      <c r="T13" s="271"/>
      <c r="U13" s="351"/>
      <c r="V13" s="217"/>
      <c r="W13" s="354"/>
    </row>
    <row r="14" spans="1:23" s="67" customFormat="1" ht="42" customHeight="1">
      <c r="A14" s="192"/>
      <c r="B14" s="193"/>
      <c r="C14" s="194"/>
      <c r="D14" s="341"/>
      <c r="E14" s="341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6"/>
      <c r="S14" s="336"/>
      <c r="T14" s="336"/>
      <c r="U14" s="351"/>
      <c r="V14" s="150"/>
      <c r="W14" s="354"/>
    </row>
    <row r="15" spans="1:23" s="67" customFormat="1" ht="25.5" customHeight="1">
      <c r="A15" s="192"/>
      <c r="B15" s="193"/>
      <c r="C15" s="194"/>
      <c r="D15" s="314"/>
      <c r="E15" s="31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352"/>
      <c r="V15" s="197"/>
      <c r="W15" s="355"/>
    </row>
    <row r="16" spans="1:23" s="202" customFormat="1" ht="14.25">
      <c r="A16" s="198"/>
      <c r="B16" s="199"/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</row>
    <row r="17" spans="1:35" ht="54.6" customHeight="1">
      <c r="A17" s="203" t="s">
        <v>3</v>
      </c>
      <c r="B17" s="199" t="s">
        <v>268</v>
      </c>
      <c r="C17" s="200">
        <v>0</v>
      </c>
      <c r="D17" s="24"/>
      <c r="E17" s="149"/>
      <c r="F17" s="140"/>
      <c r="G17" s="139"/>
      <c r="H17" s="139"/>
      <c r="I17" s="139"/>
      <c r="J17" s="139"/>
      <c r="K17" s="139"/>
      <c r="L17" s="139"/>
      <c r="M17" s="141"/>
      <c r="N17" s="141"/>
      <c r="O17" s="141"/>
      <c r="P17" s="141"/>
      <c r="Q17" s="273"/>
      <c r="R17" s="273"/>
      <c r="S17" s="273"/>
      <c r="T17" s="273"/>
      <c r="U17" s="143"/>
      <c r="V17" s="139"/>
      <c r="W17" s="204"/>
    </row>
    <row r="18" spans="1:35" ht="59.45" customHeight="1">
      <c r="A18" s="203"/>
      <c r="B18" s="199"/>
      <c r="C18" s="200"/>
      <c r="D18" s="24"/>
      <c r="E18" s="149"/>
      <c r="F18" s="140"/>
      <c r="G18" s="139"/>
      <c r="H18" s="139"/>
      <c r="I18" s="139"/>
      <c r="J18" s="139"/>
      <c r="K18" s="139"/>
      <c r="L18" s="139"/>
      <c r="M18" s="141"/>
      <c r="N18" s="141"/>
      <c r="O18" s="141"/>
      <c r="P18" s="141"/>
      <c r="Q18" s="139"/>
      <c r="R18" s="139"/>
      <c r="S18" s="139"/>
      <c r="T18" s="139"/>
      <c r="U18" s="143"/>
      <c r="V18" s="139"/>
      <c r="W18" s="204"/>
    </row>
    <row r="19" spans="1:35" ht="47.45" customHeight="1">
      <c r="A19" s="203"/>
      <c r="B19" s="199"/>
      <c r="C19" s="200"/>
      <c r="D19" s="24"/>
      <c r="E19" s="149"/>
      <c r="F19" s="140"/>
      <c r="G19" s="139"/>
      <c r="H19" s="139"/>
      <c r="I19" s="139"/>
      <c r="J19" s="139"/>
      <c r="K19" s="139"/>
      <c r="L19" s="139"/>
      <c r="M19" s="141"/>
      <c r="N19" s="141"/>
      <c r="O19" s="141"/>
      <c r="P19" s="141"/>
      <c r="Q19" s="139"/>
      <c r="R19" s="139"/>
      <c r="S19" s="139"/>
      <c r="T19" s="139"/>
      <c r="U19" s="143"/>
      <c r="V19" s="139"/>
      <c r="W19" s="143"/>
    </row>
    <row r="20" spans="1:35" ht="56.45" customHeight="1">
      <c r="A20" s="203"/>
      <c r="B20" s="199"/>
      <c r="C20" s="200"/>
      <c r="D20" s="24"/>
      <c r="E20" s="149"/>
      <c r="F20" s="140"/>
      <c r="G20" s="139"/>
      <c r="H20" s="139"/>
      <c r="I20" s="139"/>
      <c r="J20" s="139"/>
      <c r="K20" s="139"/>
      <c r="L20" s="139"/>
      <c r="M20" s="141"/>
      <c r="N20" s="141"/>
      <c r="O20" s="141"/>
      <c r="P20" s="141"/>
      <c r="Q20" s="139"/>
      <c r="R20" s="139"/>
      <c r="S20" s="139"/>
      <c r="T20" s="139"/>
      <c r="U20" s="143"/>
      <c r="V20" s="139"/>
      <c r="W20" s="143"/>
    </row>
    <row r="21" spans="1:35" ht="62.45" customHeight="1">
      <c r="A21" s="203"/>
      <c r="B21" s="199"/>
      <c r="C21" s="200"/>
      <c r="D21" s="24"/>
      <c r="E21" s="149"/>
      <c r="F21" s="140"/>
      <c r="G21" s="139"/>
      <c r="H21" s="139"/>
      <c r="I21" s="139"/>
      <c r="J21" s="139"/>
      <c r="K21" s="139"/>
      <c r="L21" s="139"/>
      <c r="M21" s="141"/>
      <c r="N21" s="141"/>
      <c r="O21" s="141"/>
      <c r="P21" s="141"/>
      <c r="Q21" s="139"/>
      <c r="R21" s="139"/>
      <c r="S21" s="139"/>
      <c r="T21" s="139"/>
      <c r="U21" s="143"/>
      <c r="V21" s="139"/>
      <c r="W21" s="143"/>
    </row>
    <row r="22" spans="1:35" ht="39.75" customHeight="1">
      <c r="A22" s="205">
        <v>13</v>
      </c>
      <c r="B22" s="206" t="s">
        <v>268</v>
      </c>
      <c r="C22" s="200">
        <v>0</v>
      </c>
      <c r="D22" s="23"/>
      <c r="E22" s="2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43"/>
      <c r="W22" s="143"/>
    </row>
    <row r="23" spans="1:35" s="210" customFormat="1" ht="31.5" customHeight="1">
      <c r="A23" s="207"/>
      <c r="B23" s="208"/>
      <c r="C23" s="208"/>
      <c r="D23" s="333" t="s">
        <v>295</v>
      </c>
      <c r="E23" s="334"/>
      <c r="F23" s="209"/>
      <c r="G23" s="209"/>
      <c r="H23" s="209"/>
      <c r="I23" s="209"/>
      <c r="J23" s="209"/>
      <c r="K23" s="185" t="s">
        <v>306</v>
      </c>
      <c r="L23" s="209"/>
      <c r="M23" s="209"/>
      <c r="N23" s="209"/>
      <c r="O23" s="209"/>
      <c r="P23" s="209"/>
      <c r="R23" s="185"/>
      <c r="S23" s="185"/>
      <c r="T23" s="185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</row>
    <row r="24" spans="1:35" ht="15.75">
      <c r="A24" s="211"/>
      <c r="B24" s="191"/>
      <c r="C24" s="191"/>
      <c r="U24" s="212"/>
      <c r="V24" s="212"/>
    </row>
    <row r="25" spans="1:35" s="215" customFormat="1">
      <c r="A25" s="213"/>
      <c r="B25" s="214"/>
      <c r="C25" s="214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</row>
    <row r="26" spans="1:35" s="215" customFormat="1">
      <c r="A26" s="213"/>
      <c r="B26" s="214"/>
      <c r="C26" s="214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</row>
    <row r="27" spans="1:35" s="215" customFormat="1">
      <c r="A27" s="213"/>
      <c r="B27" s="214"/>
      <c r="C27" s="214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</row>
    <row r="28" spans="1:35" s="215" customFormat="1">
      <c r="A28" s="213"/>
      <c r="B28" s="214"/>
      <c r="C28" s="214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</row>
    <row r="29" spans="1:35">
      <c r="A29" s="211"/>
      <c r="B29" s="191"/>
      <c r="C29" s="191"/>
    </row>
    <row r="30" spans="1:35">
      <c r="A30" s="211"/>
      <c r="B30" s="191"/>
      <c r="C30" s="191"/>
    </row>
    <row r="31" spans="1:35">
      <c r="A31" s="211"/>
      <c r="B31" s="191"/>
      <c r="C31" s="191"/>
    </row>
    <row r="32" spans="1:35">
      <c r="A32" s="211"/>
      <c r="B32" s="191"/>
      <c r="C32" s="191"/>
    </row>
    <row r="33" spans="1:3">
      <c r="A33" s="211"/>
      <c r="B33" s="191"/>
      <c r="C33" s="191"/>
    </row>
    <row r="34" spans="1:3">
      <c r="A34" s="211"/>
      <c r="B34" s="191"/>
      <c r="C34" s="191"/>
    </row>
    <row r="35" spans="1:3">
      <c r="A35" s="211"/>
      <c r="B35" s="191"/>
      <c r="C35" s="191"/>
    </row>
    <row r="36" spans="1:3">
      <c r="A36" s="211"/>
      <c r="B36" s="191"/>
      <c r="C36" s="191"/>
    </row>
    <row r="37" spans="1:3">
      <c r="A37" s="211"/>
      <c r="B37" s="191"/>
      <c r="C37" s="191"/>
    </row>
    <row r="38" spans="1:3">
      <c r="A38" s="211"/>
      <c r="B38" s="191"/>
      <c r="C38" s="191"/>
    </row>
    <row r="39" spans="1:3">
      <c r="A39" s="211"/>
      <c r="B39" s="191"/>
      <c r="C39" s="191"/>
    </row>
    <row r="40" spans="1:3">
      <c r="A40" s="211"/>
      <c r="B40" s="191"/>
      <c r="C40" s="191"/>
    </row>
    <row r="41" spans="1:3">
      <c r="A41" s="211"/>
      <c r="B41" s="191"/>
      <c r="C41" s="191"/>
    </row>
    <row r="42" spans="1:3">
      <c r="A42" s="211"/>
      <c r="B42" s="191"/>
      <c r="C42" s="191"/>
    </row>
    <row r="43" spans="1:3">
      <c r="A43" s="211"/>
      <c r="B43" s="191"/>
      <c r="C43" s="191"/>
    </row>
    <row r="44" spans="1:3">
      <c r="A44" s="211"/>
      <c r="B44" s="191"/>
      <c r="C44" s="191"/>
    </row>
    <row r="45" spans="1:3">
      <c r="A45" s="211"/>
      <c r="B45" s="191"/>
      <c r="C45" s="191"/>
    </row>
    <row r="46" spans="1:3">
      <c r="A46" s="211"/>
      <c r="B46" s="191"/>
      <c r="C46" s="191"/>
    </row>
    <row r="47" spans="1:3">
      <c r="A47" s="211"/>
      <c r="B47" s="191"/>
      <c r="C47" s="191"/>
    </row>
    <row r="48" spans="1:3">
      <c r="A48" s="211"/>
      <c r="B48" s="191"/>
      <c r="C48" s="191"/>
    </row>
    <row r="49" spans="1:3">
      <c r="A49" s="211"/>
      <c r="B49" s="191"/>
      <c r="C49" s="191"/>
    </row>
    <row r="50" spans="1:3">
      <c r="A50" s="211"/>
      <c r="B50" s="191"/>
      <c r="C50" s="191"/>
    </row>
    <row r="51" spans="1:3">
      <c r="A51" s="211"/>
      <c r="B51" s="191"/>
      <c r="C51" s="191"/>
    </row>
    <row r="52" spans="1:3" ht="44.25" customHeight="1">
      <c r="A52" s="211"/>
    </row>
    <row r="53" spans="1:3">
      <c r="A53" s="211"/>
    </row>
    <row r="54" spans="1:3">
      <c r="A54" s="211"/>
    </row>
    <row r="55" spans="1:3" ht="16.5" thickBot="1">
      <c r="C55" s="216"/>
    </row>
    <row r="65" ht="45.75" customHeight="1"/>
  </sheetData>
  <mergeCells count="31">
    <mergeCell ref="D4:Q4"/>
    <mergeCell ref="D5:E5"/>
    <mergeCell ref="D6:E6"/>
    <mergeCell ref="N11:N13"/>
    <mergeCell ref="E7:E15"/>
    <mergeCell ref="G11:G13"/>
    <mergeCell ref="W8:W15"/>
    <mergeCell ref="R11:T11"/>
    <mergeCell ref="R12:R13"/>
    <mergeCell ref="S12:T12"/>
    <mergeCell ref="G8:T8"/>
    <mergeCell ref="F11:F13"/>
    <mergeCell ref="U2:V2"/>
    <mergeCell ref="U3:V3"/>
    <mergeCell ref="F7:U7"/>
    <mergeCell ref="U8:U15"/>
    <mergeCell ref="F8:F9"/>
    <mergeCell ref="L11:L13"/>
    <mergeCell ref="H12:I12"/>
    <mergeCell ref="G9:O9"/>
    <mergeCell ref="F10:T10"/>
    <mergeCell ref="P12:P13"/>
    <mergeCell ref="D23:E23"/>
    <mergeCell ref="Q9:T9"/>
    <mergeCell ref="M12:M13"/>
    <mergeCell ref="F14:T14"/>
    <mergeCell ref="O11:O13"/>
    <mergeCell ref="J12:K12"/>
    <mergeCell ref="D7:D15"/>
    <mergeCell ref="Q11:Q13"/>
    <mergeCell ref="H11:K11"/>
  </mergeCells>
  <phoneticPr fontId="33" type="noConversion"/>
  <printOptions horizontalCentered="1"/>
  <pageMargins left="0.19685039370078741" right="0" top="0.19685039370078741" bottom="0.39370078740157483" header="0.31496062992125984" footer="0.31496062992125984"/>
  <pageSetup paperSize="9" scale="60" fitToHeight="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K26"/>
  <sheetViews>
    <sheetView topLeftCell="A2" zoomScale="75" workbookViewId="0">
      <selection activeCell="E13" sqref="E13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  <col min="11" max="11" width="11.6640625" bestFit="1" customWidth="1"/>
  </cols>
  <sheetData>
    <row r="1" spans="1:11" ht="12.75" customHeight="1">
      <c r="G1" s="64" t="s">
        <v>174</v>
      </c>
      <c r="H1" s="64"/>
      <c r="I1" s="64"/>
      <c r="J1" s="64"/>
    </row>
    <row r="2" spans="1:11" ht="66.75" customHeight="1">
      <c r="G2" s="291" t="s">
        <v>218</v>
      </c>
      <c r="H2" s="291"/>
      <c r="I2" s="291"/>
      <c r="J2" s="65"/>
    </row>
    <row r="3" spans="1:11" ht="53.45" customHeight="1">
      <c r="G3" s="307" t="s">
        <v>296</v>
      </c>
      <c r="H3" s="307"/>
      <c r="I3" s="307"/>
      <c r="J3" s="65"/>
    </row>
    <row r="4" spans="1:11" ht="13.5" customHeight="1">
      <c r="G4" s="58"/>
      <c r="H4" s="58"/>
      <c r="I4" s="58"/>
      <c r="J4" s="65"/>
    </row>
    <row r="5" spans="1:11" ht="52.5" customHeight="1">
      <c r="A5" s="368" t="s">
        <v>300</v>
      </c>
      <c r="B5" s="368"/>
      <c r="C5" s="368"/>
      <c r="D5" s="368"/>
      <c r="E5" s="368"/>
      <c r="F5" s="368"/>
      <c r="G5" s="368"/>
      <c r="H5" s="368"/>
      <c r="I5" s="368"/>
      <c r="J5" s="368"/>
    </row>
    <row r="6" spans="1:11" ht="66.599999999999994" customHeight="1" thickBot="1">
      <c r="A6" s="366" t="str">
        <f>Дод1!A7</f>
        <v>06513000000</v>
      </c>
      <c r="B6" s="367"/>
      <c r="C6" s="367"/>
      <c r="D6" s="60"/>
      <c r="E6" s="60"/>
      <c r="F6" s="158"/>
      <c r="G6" s="60"/>
      <c r="H6" s="60"/>
      <c r="I6" s="60"/>
      <c r="J6" s="60"/>
    </row>
    <row r="7" spans="1:11" ht="27.75" customHeight="1">
      <c r="A7" s="94" t="s">
        <v>211</v>
      </c>
      <c r="B7" s="94"/>
      <c r="C7" s="94"/>
      <c r="D7" s="19"/>
      <c r="E7" s="19"/>
      <c r="F7" s="19"/>
      <c r="G7" s="19"/>
      <c r="H7" s="19"/>
      <c r="I7" s="19"/>
      <c r="J7" s="20" t="s">
        <v>33</v>
      </c>
    </row>
    <row r="8" spans="1:11" ht="12.75" customHeight="1">
      <c r="A8" s="369" t="s">
        <v>208</v>
      </c>
      <c r="B8" s="369" t="s">
        <v>209</v>
      </c>
      <c r="C8" s="369" t="s">
        <v>236</v>
      </c>
      <c r="D8" s="371" t="s">
        <v>210</v>
      </c>
      <c r="E8" s="364" t="s">
        <v>212</v>
      </c>
      <c r="F8" s="364" t="s">
        <v>213</v>
      </c>
      <c r="G8" s="364" t="s">
        <v>214</v>
      </c>
      <c r="H8" s="364" t="s">
        <v>215</v>
      </c>
      <c r="I8" s="364" t="s">
        <v>216</v>
      </c>
      <c r="J8" s="364" t="s">
        <v>217</v>
      </c>
    </row>
    <row r="9" spans="1:11" ht="153" customHeight="1">
      <c r="A9" s="370"/>
      <c r="B9" s="370"/>
      <c r="C9" s="370"/>
      <c r="D9" s="372"/>
      <c r="E9" s="365"/>
      <c r="F9" s="365"/>
      <c r="G9" s="365"/>
      <c r="H9" s="365"/>
      <c r="I9" s="365"/>
      <c r="J9" s="365"/>
    </row>
    <row r="10" spans="1:11" ht="16.5" customHeight="1">
      <c r="A10" s="42" t="s">
        <v>239</v>
      </c>
      <c r="B10" s="42" t="s">
        <v>240</v>
      </c>
      <c r="C10" s="42" t="s">
        <v>241</v>
      </c>
      <c r="D10" s="28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</row>
    <row r="11" spans="1:11" ht="45.6" customHeight="1">
      <c r="A11" s="22" t="s">
        <v>7</v>
      </c>
      <c r="B11" s="22"/>
      <c r="C11" s="22"/>
      <c r="D11" s="29" t="s">
        <v>77</v>
      </c>
      <c r="E11" s="30"/>
      <c r="F11" s="156"/>
      <c r="G11" s="154"/>
      <c r="H11" s="167"/>
      <c r="I11" s="154"/>
      <c r="J11" s="154"/>
    </row>
    <row r="12" spans="1:11" ht="47.45" customHeight="1">
      <c r="A12" s="22" t="s">
        <v>1</v>
      </c>
      <c r="B12" s="22"/>
      <c r="C12" s="22"/>
      <c r="D12" s="29" t="s">
        <v>286</v>
      </c>
      <c r="E12" s="30"/>
      <c r="F12" s="156"/>
      <c r="G12" s="154"/>
      <c r="H12" s="167"/>
      <c r="I12" s="154"/>
      <c r="J12" s="154"/>
      <c r="K12" s="181"/>
    </row>
    <row r="13" spans="1:11" ht="125.45" customHeight="1">
      <c r="A13" s="175"/>
      <c r="B13" s="170"/>
      <c r="C13" s="177"/>
      <c r="D13" s="171"/>
      <c r="E13" s="30"/>
      <c r="F13" s="165"/>
      <c r="G13" s="163"/>
      <c r="H13" s="168"/>
      <c r="I13" s="163"/>
      <c r="J13" s="168"/>
    </row>
    <row r="14" spans="1:11" ht="94.15" customHeight="1">
      <c r="A14" s="170"/>
      <c r="B14" s="170"/>
      <c r="C14" s="177"/>
      <c r="D14" s="171"/>
      <c r="E14" s="30"/>
      <c r="F14" s="165"/>
      <c r="G14" s="163"/>
      <c r="H14" s="168"/>
      <c r="I14" s="163"/>
      <c r="J14" s="168"/>
    </row>
    <row r="15" spans="1:11" ht="88.9" customHeight="1">
      <c r="A15" s="175"/>
      <c r="B15" s="170"/>
      <c r="C15" s="177"/>
      <c r="D15" s="171"/>
      <c r="E15" s="30"/>
      <c r="F15" s="165"/>
      <c r="G15" s="163"/>
      <c r="H15" s="168"/>
      <c r="I15" s="163"/>
      <c r="J15" s="168"/>
    </row>
    <row r="16" spans="1:11" ht="79.150000000000006" customHeight="1">
      <c r="A16" s="160"/>
      <c r="B16" s="160"/>
      <c r="C16" s="178"/>
      <c r="D16" s="162"/>
      <c r="E16" s="30"/>
      <c r="F16" s="165"/>
      <c r="G16" s="163"/>
      <c r="H16" s="168"/>
      <c r="I16" s="163"/>
      <c r="J16" s="168"/>
    </row>
    <row r="17" spans="1:10" ht="97.15" customHeight="1">
      <c r="A17" s="160"/>
      <c r="B17" s="160"/>
      <c r="C17" s="178"/>
      <c r="D17" s="162"/>
      <c r="E17" s="30"/>
      <c r="F17" s="165"/>
      <c r="G17" s="163"/>
      <c r="H17" s="168"/>
      <c r="I17" s="163"/>
      <c r="J17" s="168"/>
    </row>
    <row r="18" spans="1:10" ht="96.6" customHeight="1">
      <c r="A18" s="160"/>
      <c r="B18" s="160"/>
      <c r="C18" s="178"/>
      <c r="D18" s="162"/>
      <c r="E18" s="30"/>
      <c r="F18" s="165"/>
      <c r="G18" s="163"/>
      <c r="H18" s="168"/>
      <c r="I18" s="163"/>
      <c r="J18" s="168"/>
    </row>
    <row r="19" spans="1:10" ht="183" customHeight="1">
      <c r="A19" s="175"/>
      <c r="B19" s="170"/>
      <c r="C19" s="177"/>
      <c r="D19" s="171"/>
      <c r="E19" s="30"/>
      <c r="F19" s="165"/>
      <c r="G19" s="163"/>
      <c r="H19" s="168"/>
      <c r="I19" s="163"/>
      <c r="J19" s="168"/>
    </row>
    <row r="20" spans="1:10" ht="120.6" customHeight="1">
      <c r="A20" s="32"/>
      <c r="B20" s="32"/>
      <c r="C20" s="179"/>
      <c r="D20" s="33"/>
      <c r="E20" s="30"/>
      <c r="F20" s="165"/>
      <c r="G20" s="163"/>
      <c r="H20" s="168"/>
      <c r="I20" s="163"/>
      <c r="J20" s="168"/>
    </row>
    <row r="21" spans="1:10" ht="79.900000000000006" customHeight="1">
      <c r="A21" s="32"/>
      <c r="B21" s="32"/>
      <c r="C21" s="179"/>
      <c r="D21" s="33"/>
      <c r="E21" s="30"/>
      <c r="F21" s="165"/>
      <c r="G21" s="163"/>
      <c r="H21" s="168"/>
      <c r="I21" s="163"/>
      <c r="J21" s="168"/>
    </row>
    <row r="22" spans="1:10" ht="116.45" customHeight="1">
      <c r="A22" s="160"/>
      <c r="B22" s="160"/>
      <c r="C22" s="180"/>
      <c r="D22" s="161"/>
      <c r="E22" s="159"/>
      <c r="F22" s="166"/>
      <c r="G22" s="164"/>
      <c r="H22" s="169"/>
      <c r="I22" s="164"/>
      <c r="J22" s="169"/>
    </row>
    <row r="23" spans="1:10" ht="18.75">
      <c r="A23" s="21"/>
      <c r="B23" s="21"/>
      <c r="C23" s="21"/>
      <c r="D23" s="21" t="s">
        <v>272</v>
      </c>
      <c r="E23" s="21"/>
      <c r="F23" s="157"/>
      <c r="G23" s="155"/>
      <c r="H23" s="155"/>
      <c r="I23" s="155"/>
      <c r="J23" s="155"/>
    </row>
    <row r="24" spans="1:10">
      <c r="D24" s="269"/>
      <c r="E24" s="269"/>
      <c r="F24" s="269"/>
      <c r="G24" s="269"/>
      <c r="H24" s="269"/>
      <c r="I24" s="269"/>
      <c r="J24" s="269"/>
    </row>
    <row r="25" spans="1:10" ht="18.75">
      <c r="D25" s="270" t="s">
        <v>295</v>
      </c>
      <c r="E25" s="270"/>
      <c r="F25" s="270"/>
      <c r="G25" s="270"/>
      <c r="H25" s="270"/>
      <c r="I25" s="270" t="s">
        <v>306</v>
      </c>
      <c r="J25" s="269"/>
    </row>
    <row r="26" spans="1:10" ht="18.75">
      <c r="D26" s="14"/>
      <c r="E26" s="14"/>
      <c r="F26" s="14"/>
      <c r="G26" s="14"/>
      <c r="H26" s="14"/>
      <c r="I26" s="14"/>
    </row>
  </sheetData>
  <mergeCells count="14">
    <mergeCell ref="C8:C9"/>
    <mergeCell ref="D8:D9"/>
    <mergeCell ref="E8:E9"/>
    <mergeCell ref="F8:F9"/>
    <mergeCell ref="G2:I2"/>
    <mergeCell ref="G3:I3"/>
    <mergeCell ref="I8:I9"/>
    <mergeCell ref="A6:C6"/>
    <mergeCell ref="H8:H9"/>
    <mergeCell ref="A5:J5"/>
    <mergeCell ref="J8:J9"/>
    <mergeCell ref="A8:A9"/>
    <mergeCell ref="B8:B9"/>
    <mergeCell ref="G8:G9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Q43"/>
  <sheetViews>
    <sheetView view="pageBreakPreview" topLeftCell="D25" zoomScale="78" zoomScaleNormal="75" zoomScaleSheetLayoutView="78" workbookViewId="0">
      <selection activeCell="H29" sqref="H29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8" width="23.83203125" style="1" customWidth="1"/>
    <col min="9" max="9" width="23.1640625" style="1" customWidth="1"/>
    <col min="10" max="10" width="21" style="68" customWidth="1"/>
    <col min="11" max="11" width="22.5" style="68" customWidth="1"/>
    <col min="12" max="12" width="12.1640625" style="68" customWidth="1"/>
    <col min="13" max="13" width="7.5" style="68" customWidth="1"/>
    <col min="14" max="15" width="9.1640625" style="68"/>
    <col min="16" max="16" width="18.5" style="68" customWidth="1"/>
    <col min="17" max="16384" width="9.1640625" style="68"/>
  </cols>
  <sheetData>
    <row r="1" spans="1:11" s="67" customFormat="1" ht="13.5" customHeight="1">
      <c r="A1" s="66"/>
      <c r="B1" s="90"/>
      <c r="C1" s="90"/>
      <c r="D1" s="90"/>
      <c r="E1" s="90"/>
      <c r="F1" s="90"/>
      <c r="G1" s="90"/>
      <c r="H1" s="90"/>
      <c r="I1" s="90"/>
      <c r="J1" s="67" t="s">
        <v>175</v>
      </c>
    </row>
    <row r="2" spans="1:11" s="67" customFormat="1" ht="52.5" customHeight="1">
      <c r="A2" s="66"/>
      <c r="B2" s="90"/>
      <c r="C2" s="90"/>
      <c r="D2" s="90"/>
      <c r="E2" s="90"/>
      <c r="F2" s="90"/>
      <c r="G2" s="90"/>
      <c r="H2" s="90"/>
      <c r="I2" s="291" t="s">
        <v>218</v>
      </c>
      <c r="J2" s="291"/>
      <c r="K2" s="291"/>
    </row>
    <row r="3" spans="1:11" s="67" customFormat="1" ht="38.25" customHeight="1">
      <c r="A3" s="66"/>
      <c r="B3" s="90"/>
      <c r="C3" s="90"/>
      <c r="D3" s="90"/>
      <c r="E3" s="90"/>
      <c r="F3" s="90"/>
      <c r="G3" s="90"/>
      <c r="H3" s="90"/>
      <c r="I3" s="307" t="s">
        <v>301</v>
      </c>
      <c r="J3" s="307"/>
      <c r="K3" s="307"/>
    </row>
    <row r="4" spans="1:11" ht="18" customHeight="1">
      <c r="G4" s="91"/>
      <c r="H4" s="91"/>
      <c r="I4" s="91"/>
    </row>
    <row r="5" spans="1:11" ht="33.75" customHeight="1">
      <c r="B5" s="374" t="s">
        <v>302</v>
      </c>
      <c r="C5" s="375"/>
      <c r="D5" s="375"/>
      <c r="E5" s="375"/>
      <c r="F5" s="375"/>
      <c r="G5" s="375"/>
      <c r="H5" s="375"/>
      <c r="I5" s="375"/>
    </row>
    <row r="6" spans="1:11" ht="19.5" thickBot="1">
      <c r="B6" s="366" t="str">
        <f>Дод1!A7</f>
        <v>06513000000</v>
      </c>
      <c r="C6" s="367"/>
      <c r="D6" s="367"/>
      <c r="E6" s="61"/>
      <c r="F6" s="61"/>
      <c r="G6" s="61"/>
      <c r="H6" s="61"/>
      <c r="I6" s="61"/>
    </row>
    <row r="7" spans="1:11" ht="18.75">
      <c r="B7" s="381" t="s">
        <v>211</v>
      </c>
      <c r="C7" s="381"/>
      <c r="D7" s="381"/>
      <c r="E7" s="61"/>
      <c r="F7" s="61"/>
      <c r="G7" s="61"/>
      <c r="H7" s="61"/>
      <c r="I7" s="61"/>
    </row>
    <row r="8" spans="1:11" ht="18.75">
      <c r="B8" s="69"/>
      <c r="C8" s="70"/>
      <c r="D8" s="70"/>
      <c r="E8" s="70"/>
      <c r="F8" s="71"/>
      <c r="G8" s="71"/>
      <c r="H8" s="2"/>
      <c r="I8" s="72" t="s">
        <v>30</v>
      </c>
    </row>
    <row r="9" spans="1:11" ht="51.75" customHeight="1">
      <c r="A9" s="73"/>
      <c r="B9" s="369" t="s">
        <v>208</v>
      </c>
      <c r="C9" s="369" t="s">
        <v>209</v>
      </c>
      <c r="D9" s="369" t="s">
        <v>236</v>
      </c>
      <c r="E9" s="371" t="s">
        <v>210</v>
      </c>
      <c r="F9" s="376" t="s">
        <v>237</v>
      </c>
      <c r="G9" s="377" t="s">
        <v>232</v>
      </c>
      <c r="H9" s="376" t="s">
        <v>258</v>
      </c>
      <c r="I9" s="373" t="s">
        <v>269</v>
      </c>
      <c r="J9" s="376" t="s">
        <v>270</v>
      </c>
      <c r="K9" s="376"/>
    </row>
    <row r="10" spans="1:11" s="75" customFormat="1" ht="58.5" customHeight="1">
      <c r="A10" s="74"/>
      <c r="B10" s="370"/>
      <c r="C10" s="370"/>
      <c r="D10" s="370"/>
      <c r="E10" s="372"/>
      <c r="F10" s="376"/>
      <c r="G10" s="378"/>
      <c r="H10" s="376"/>
      <c r="I10" s="373"/>
      <c r="J10" s="43" t="s">
        <v>259</v>
      </c>
      <c r="K10" s="43" t="s">
        <v>238</v>
      </c>
    </row>
    <row r="11" spans="1:11" ht="28.5" customHeight="1">
      <c r="B11" s="44" t="s">
        <v>239</v>
      </c>
      <c r="C11" s="44" t="s">
        <v>240</v>
      </c>
      <c r="D11" s="44" t="s">
        <v>241</v>
      </c>
      <c r="E11" s="45">
        <v>4</v>
      </c>
      <c r="F11" s="43">
        <v>5</v>
      </c>
      <c r="G11" s="46">
        <v>6</v>
      </c>
      <c r="H11" s="43">
        <v>7</v>
      </c>
      <c r="I11" s="46">
        <v>8</v>
      </c>
      <c r="J11" s="43">
        <v>9</v>
      </c>
      <c r="K11" s="43">
        <v>10</v>
      </c>
    </row>
    <row r="12" spans="1:11" ht="51" customHeight="1">
      <c r="B12" s="36" t="s">
        <v>7</v>
      </c>
      <c r="C12" s="37"/>
      <c r="D12" s="38"/>
      <c r="E12" s="48" t="s">
        <v>219</v>
      </c>
      <c r="F12" s="43"/>
      <c r="G12" s="46"/>
      <c r="H12" s="76">
        <f>H13</f>
        <v>2520000</v>
      </c>
      <c r="I12" s="76">
        <f>I13</f>
        <v>2520000</v>
      </c>
      <c r="J12" s="76">
        <f>J13</f>
        <v>0</v>
      </c>
      <c r="K12" s="76">
        <f>K13</f>
        <v>0</v>
      </c>
    </row>
    <row r="13" spans="1:11" ht="54" customHeight="1">
      <c r="B13" s="36" t="s">
        <v>1</v>
      </c>
      <c r="C13" s="37"/>
      <c r="D13" s="38"/>
      <c r="E13" s="48" t="s">
        <v>219</v>
      </c>
      <c r="F13" s="43"/>
      <c r="G13" s="46"/>
      <c r="H13" s="76">
        <f>H14+H15+H16+H17+H18+H19+H20</f>
        <v>2520000</v>
      </c>
      <c r="I13" s="76">
        <f>I14+I15+I16+I17+I18+I19+I20</f>
        <v>2520000</v>
      </c>
      <c r="J13" s="76">
        <f>J14+J15+J16+J17+J18+J19+J20</f>
        <v>0</v>
      </c>
      <c r="K13" s="76">
        <f>K14+K15+K16+K17+K18+K19+K20</f>
        <v>0</v>
      </c>
    </row>
    <row r="14" spans="1:11" ht="144" customHeight="1">
      <c r="B14" s="284" t="s">
        <v>94</v>
      </c>
      <c r="C14" s="284" t="s">
        <v>95</v>
      </c>
      <c r="D14" s="285" t="s">
        <v>96</v>
      </c>
      <c r="E14" s="285" t="s">
        <v>97</v>
      </c>
      <c r="F14" s="77" t="s">
        <v>317</v>
      </c>
      <c r="G14" s="78" t="s">
        <v>318</v>
      </c>
      <c r="H14" s="76">
        <v>200000</v>
      </c>
      <c r="I14" s="283">
        <v>200000</v>
      </c>
      <c r="J14" s="76"/>
      <c r="K14" s="76"/>
    </row>
    <row r="15" spans="1:11" ht="132" customHeight="1">
      <c r="B15" s="286" t="s">
        <v>110</v>
      </c>
      <c r="C15" s="281">
        <v>2111</v>
      </c>
      <c r="D15" s="287" t="s">
        <v>144</v>
      </c>
      <c r="E15" s="287" t="s">
        <v>109</v>
      </c>
      <c r="F15" s="288" t="s">
        <v>319</v>
      </c>
      <c r="G15" s="78" t="s">
        <v>320</v>
      </c>
      <c r="H15" s="79">
        <v>1000000</v>
      </c>
      <c r="I15" s="80">
        <v>1000000</v>
      </c>
      <c r="J15" s="81"/>
      <c r="K15" s="81"/>
    </row>
    <row r="16" spans="1:11" ht="140.44999999999999" customHeight="1">
      <c r="B16" s="17" t="s">
        <v>126</v>
      </c>
      <c r="C16" s="17" t="s">
        <v>147</v>
      </c>
      <c r="D16" s="18" t="s">
        <v>98</v>
      </c>
      <c r="E16" s="18" t="s">
        <v>148</v>
      </c>
      <c r="F16" s="289" t="s">
        <v>321</v>
      </c>
      <c r="G16" s="78" t="s">
        <v>322</v>
      </c>
      <c r="H16" s="79">
        <v>250000</v>
      </c>
      <c r="I16" s="80">
        <v>250000</v>
      </c>
      <c r="J16" s="81"/>
      <c r="K16" s="81"/>
    </row>
    <row r="17" spans="2:11" ht="121.9" customHeight="1">
      <c r="B17" s="249" t="s">
        <v>303</v>
      </c>
      <c r="C17" s="249" t="s">
        <v>304</v>
      </c>
      <c r="D17" s="249" t="s">
        <v>222</v>
      </c>
      <c r="E17" s="18" t="s">
        <v>305</v>
      </c>
      <c r="F17" s="289" t="s">
        <v>323</v>
      </c>
      <c r="G17" s="78" t="s">
        <v>324</v>
      </c>
      <c r="H17" s="79">
        <v>300000</v>
      </c>
      <c r="I17" s="80">
        <v>300000</v>
      </c>
      <c r="J17" s="81"/>
      <c r="K17" s="81"/>
    </row>
    <row r="18" spans="2:11" ht="130.15" customHeight="1">
      <c r="B18" s="17" t="s">
        <v>220</v>
      </c>
      <c r="C18" s="17" t="s">
        <v>221</v>
      </c>
      <c r="D18" s="18" t="s">
        <v>222</v>
      </c>
      <c r="E18" s="18" t="s">
        <v>223</v>
      </c>
      <c r="F18" s="289" t="s">
        <v>323</v>
      </c>
      <c r="G18" s="78" t="s">
        <v>324</v>
      </c>
      <c r="H18" s="79">
        <v>70000</v>
      </c>
      <c r="I18" s="80">
        <v>70000</v>
      </c>
      <c r="J18" s="81"/>
      <c r="K18" s="81"/>
    </row>
    <row r="19" spans="2:11" ht="109.9" customHeight="1">
      <c r="B19" s="17" t="s">
        <v>127</v>
      </c>
      <c r="C19" s="17" t="s">
        <v>153</v>
      </c>
      <c r="D19" s="18" t="s">
        <v>15</v>
      </c>
      <c r="E19" s="18" t="s">
        <v>103</v>
      </c>
      <c r="F19" s="77" t="s">
        <v>325</v>
      </c>
      <c r="G19" s="78" t="s">
        <v>326</v>
      </c>
      <c r="H19" s="79">
        <v>200000</v>
      </c>
      <c r="I19" s="80">
        <v>200000</v>
      </c>
      <c r="J19" s="81"/>
      <c r="K19" s="81"/>
    </row>
    <row r="20" spans="2:11" ht="70.150000000000006" customHeight="1">
      <c r="B20" s="17" t="s">
        <v>108</v>
      </c>
      <c r="C20" s="17" t="s">
        <v>154</v>
      </c>
      <c r="D20" s="18" t="s">
        <v>23</v>
      </c>
      <c r="E20" s="18" t="s">
        <v>101</v>
      </c>
      <c r="F20" s="77" t="s">
        <v>327</v>
      </c>
      <c r="G20" s="78" t="s">
        <v>328</v>
      </c>
      <c r="H20" s="79">
        <v>500000</v>
      </c>
      <c r="I20" s="80">
        <v>500000</v>
      </c>
      <c r="J20" s="81"/>
      <c r="K20" s="81"/>
    </row>
    <row r="21" spans="2:11" ht="70.150000000000006" customHeight="1">
      <c r="B21" s="15" t="s">
        <v>115</v>
      </c>
      <c r="C21" s="244"/>
      <c r="D21" s="245"/>
      <c r="E21" s="16" t="s">
        <v>81</v>
      </c>
      <c r="F21" s="77"/>
      <c r="G21" s="78"/>
      <c r="H21" s="79">
        <f>H22</f>
        <v>508221</v>
      </c>
      <c r="I21" s="79">
        <f>I22</f>
        <v>508221</v>
      </c>
      <c r="J21" s="79">
        <f>J22</f>
        <v>0</v>
      </c>
      <c r="K21" s="79">
        <f>K22</f>
        <v>0</v>
      </c>
    </row>
    <row r="22" spans="2:11" ht="70.150000000000006" customHeight="1">
      <c r="B22" s="15" t="s">
        <v>116</v>
      </c>
      <c r="C22" s="244"/>
      <c r="D22" s="245"/>
      <c r="E22" s="16" t="s">
        <v>81</v>
      </c>
      <c r="F22" s="77"/>
      <c r="G22" s="78"/>
      <c r="H22" s="79">
        <f>H23+H24+H25</f>
        <v>508221</v>
      </c>
      <c r="I22" s="79">
        <f>I23+I24+I25</f>
        <v>508221</v>
      </c>
      <c r="J22" s="79">
        <f>J23+J24+J25</f>
        <v>0</v>
      </c>
      <c r="K22" s="79">
        <f>K23+K24+K25</f>
        <v>0</v>
      </c>
    </row>
    <row r="23" spans="2:11" ht="121.9" customHeight="1">
      <c r="B23" s="17" t="s">
        <v>120</v>
      </c>
      <c r="C23" s="17" t="s">
        <v>183</v>
      </c>
      <c r="D23" s="18" t="s">
        <v>151</v>
      </c>
      <c r="E23" s="18" t="s">
        <v>16</v>
      </c>
      <c r="F23" s="77" t="s">
        <v>315</v>
      </c>
      <c r="G23" s="78" t="s">
        <v>316</v>
      </c>
      <c r="H23" s="79">
        <v>199000</v>
      </c>
      <c r="I23" s="80">
        <v>199000</v>
      </c>
      <c r="J23" s="81"/>
      <c r="K23" s="81"/>
    </row>
    <row r="24" spans="2:11" ht="121.9" customHeight="1">
      <c r="B24" s="278" t="s">
        <v>121</v>
      </c>
      <c r="C24" s="278">
        <v>5011</v>
      </c>
      <c r="D24" s="279" t="s">
        <v>25</v>
      </c>
      <c r="E24" s="280" t="s">
        <v>24</v>
      </c>
      <c r="F24" s="77" t="s">
        <v>312</v>
      </c>
      <c r="G24" s="78" t="s">
        <v>313</v>
      </c>
      <c r="H24" s="79">
        <v>40000</v>
      </c>
      <c r="I24" s="80">
        <v>40000</v>
      </c>
      <c r="J24" s="81"/>
      <c r="K24" s="81"/>
    </row>
    <row r="25" spans="2:11" ht="121.9" customHeight="1">
      <c r="B25" s="17" t="s">
        <v>186</v>
      </c>
      <c r="C25" s="281">
        <v>5053</v>
      </c>
      <c r="D25" s="18" t="s">
        <v>25</v>
      </c>
      <c r="E25" s="282" t="s">
        <v>314</v>
      </c>
      <c r="F25" s="77" t="s">
        <v>312</v>
      </c>
      <c r="G25" s="78" t="s">
        <v>313</v>
      </c>
      <c r="H25" s="79">
        <v>269221</v>
      </c>
      <c r="I25" s="80">
        <v>269221</v>
      </c>
      <c r="J25" s="81"/>
      <c r="K25" s="81"/>
    </row>
    <row r="26" spans="2:11" ht="58.15" customHeight="1">
      <c r="B26" s="15" t="s">
        <v>189</v>
      </c>
      <c r="C26" s="244"/>
      <c r="D26" s="245"/>
      <c r="E26" s="16" t="s">
        <v>80</v>
      </c>
      <c r="F26" s="77"/>
      <c r="G26" s="78"/>
      <c r="H26" s="290">
        <f t="shared" ref="H26:K27" si="0">H27</f>
        <v>7000</v>
      </c>
      <c r="I26" s="290">
        <f t="shared" si="0"/>
        <v>7000</v>
      </c>
      <c r="J26" s="290">
        <f t="shared" si="0"/>
        <v>0</v>
      </c>
      <c r="K26" s="290">
        <f t="shared" si="0"/>
        <v>0</v>
      </c>
    </row>
    <row r="27" spans="2:11" ht="58.15" customHeight="1">
      <c r="B27" s="15" t="s">
        <v>190</v>
      </c>
      <c r="C27" s="244"/>
      <c r="D27" s="245"/>
      <c r="E27" s="16" t="s">
        <v>80</v>
      </c>
      <c r="F27" s="77"/>
      <c r="G27" s="78"/>
      <c r="H27" s="79">
        <f t="shared" si="0"/>
        <v>7000</v>
      </c>
      <c r="I27" s="79">
        <f t="shared" si="0"/>
        <v>7000</v>
      </c>
      <c r="J27" s="79">
        <f t="shared" si="0"/>
        <v>0</v>
      </c>
      <c r="K27" s="79">
        <f t="shared" si="0"/>
        <v>0</v>
      </c>
    </row>
    <row r="28" spans="2:11" ht="111.75" customHeight="1">
      <c r="B28" s="17" t="s">
        <v>114</v>
      </c>
      <c r="C28" s="17" t="s">
        <v>154</v>
      </c>
      <c r="D28" s="18" t="s">
        <v>23</v>
      </c>
      <c r="E28" s="18" t="s">
        <v>101</v>
      </c>
      <c r="F28" s="77" t="s">
        <v>327</v>
      </c>
      <c r="G28" s="78" t="s">
        <v>328</v>
      </c>
      <c r="H28" s="79">
        <v>7000</v>
      </c>
      <c r="I28" s="80">
        <v>7000</v>
      </c>
      <c r="J28" s="81"/>
      <c r="K28" s="81"/>
    </row>
    <row r="29" spans="2:11" ht="61.9" customHeight="1">
      <c r="B29" s="276"/>
      <c r="C29" s="276"/>
      <c r="D29" s="276"/>
      <c r="E29" s="31" t="s">
        <v>272</v>
      </c>
      <c r="F29" s="77"/>
      <c r="G29" s="277"/>
      <c r="H29" s="82">
        <f>H13+H22+H26</f>
        <v>3035221</v>
      </c>
      <c r="I29" s="82">
        <f>I13+I22+I26</f>
        <v>3035221</v>
      </c>
      <c r="J29" s="82">
        <f>J13+J22+J26</f>
        <v>0</v>
      </c>
      <c r="K29" s="82">
        <f>K13+K22+K26</f>
        <v>0</v>
      </c>
    </row>
    <row r="30" spans="2:11" ht="45" customHeight="1">
      <c r="B30" s="379" t="s">
        <v>295</v>
      </c>
      <c r="C30" s="380"/>
      <c r="D30" s="380"/>
      <c r="E30" s="275"/>
      <c r="F30" s="185"/>
      <c r="G30" s="274"/>
      <c r="H30" s="274"/>
      <c r="I30" s="220" t="s">
        <v>306</v>
      </c>
      <c r="J30" s="221"/>
      <c r="K30" s="84"/>
    </row>
    <row r="31" spans="2:11" ht="52.5" customHeight="1">
      <c r="B31" s="3"/>
      <c r="C31" s="152"/>
      <c r="D31" s="4"/>
      <c r="E31" s="5"/>
      <c r="F31" s="6"/>
      <c r="G31" s="6"/>
      <c r="H31" s="85"/>
      <c r="I31" s="6"/>
    </row>
    <row r="32" spans="2:11" ht="123.75" customHeight="1">
      <c r="C32" s="3"/>
    </row>
    <row r="33" spans="2:17" ht="98.25" customHeight="1">
      <c r="B33" s="86"/>
      <c r="D33" s="86"/>
      <c r="E33" s="86"/>
      <c r="F33" s="86"/>
      <c r="G33" s="86"/>
      <c r="H33" s="86"/>
      <c r="I33" s="86"/>
    </row>
    <row r="34" spans="2:17" ht="98.25" customHeight="1">
      <c r="B34" s="87"/>
      <c r="C34" s="86"/>
      <c r="D34" s="87"/>
      <c r="E34" s="87"/>
      <c r="F34" s="87"/>
      <c r="G34" s="87"/>
      <c r="H34" s="87"/>
      <c r="I34" s="87"/>
    </row>
    <row r="35" spans="2:17" ht="33.75" customHeight="1">
      <c r="B35" s="88"/>
      <c r="C35" s="87"/>
      <c r="D35" s="88"/>
      <c r="E35" s="88"/>
      <c r="F35" s="88"/>
      <c r="G35" s="88"/>
      <c r="H35" s="88"/>
      <c r="I35" s="88"/>
    </row>
    <row r="36" spans="2:17" ht="39.75" customHeight="1">
      <c r="B36" s="87"/>
      <c r="C36" s="88"/>
      <c r="D36" s="87"/>
      <c r="E36" s="87"/>
      <c r="F36" s="87"/>
      <c r="G36" s="87"/>
      <c r="H36" s="87"/>
      <c r="I36" s="87"/>
    </row>
    <row r="37" spans="2:17" ht="33.75" customHeight="1">
      <c r="B37" s="88"/>
      <c r="C37" s="87"/>
      <c r="D37" s="88"/>
      <c r="E37" s="88"/>
      <c r="F37" s="88"/>
      <c r="G37" s="88"/>
      <c r="H37" s="88"/>
      <c r="I37" s="88"/>
    </row>
    <row r="38" spans="2:17">
      <c r="C38" s="88"/>
    </row>
    <row r="39" spans="2:17" ht="23.25" customHeight="1">
      <c r="J39" s="89"/>
    </row>
    <row r="40" spans="2:17" ht="20.25" customHeight="1">
      <c r="J40" s="88"/>
      <c r="K40" s="89"/>
      <c r="L40" s="89"/>
      <c r="M40" s="89"/>
      <c r="N40" s="89"/>
      <c r="O40" s="89"/>
      <c r="P40" s="89"/>
      <c r="Q40" s="89"/>
    </row>
    <row r="41" spans="2:17" ht="20.25" customHeight="1">
      <c r="J41" s="89"/>
      <c r="K41" s="88"/>
      <c r="L41" s="88"/>
      <c r="M41" s="88"/>
      <c r="N41" s="88"/>
      <c r="O41" s="88"/>
      <c r="P41" s="88"/>
      <c r="Q41" s="88"/>
    </row>
    <row r="42" spans="2:17" ht="30.75" customHeight="1">
      <c r="J42" s="88"/>
      <c r="K42" s="89"/>
      <c r="L42" s="89"/>
      <c r="M42" s="89"/>
      <c r="N42" s="89"/>
      <c r="O42" s="89"/>
      <c r="P42" s="89"/>
      <c r="Q42" s="89"/>
    </row>
    <row r="43" spans="2:17" ht="21" customHeight="1">
      <c r="K43" s="88"/>
      <c r="L43" s="88"/>
      <c r="M43" s="88"/>
      <c r="N43" s="88"/>
      <c r="O43" s="88"/>
      <c r="P43" s="88"/>
      <c r="Q43" s="88"/>
    </row>
  </sheetData>
  <mergeCells count="15">
    <mergeCell ref="B30:D30"/>
    <mergeCell ref="D9:D10"/>
    <mergeCell ref="E9:E10"/>
    <mergeCell ref="B6:D6"/>
    <mergeCell ref="B7:D7"/>
    <mergeCell ref="I2:K2"/>
    <mergeCell ref="I3:K3"/>
    <mergeCell ref="I9:I10"/>
    <mergeCell ref="B9:B10"/>
    <mergeCell ref="C9:C10"/>
    <mergeCell ref="B5:I5"/>
    <mergeCell ref="J9:K9"/>
    <mergeCell ref="F9:F10"/>
    <mergeCell ref="G9:G10"/>
    <mergeCell ref="H9:H10"/>
  </mergeCells>
  <phoneticPr fontId="55" type="noConversion"/>
  <pageMargins left="0.74803149606299213" right="0.74803149606299213" top="0.98425196850393704" bottom="0.98425196850393704" header="0.51181102362204722" footer="0.51181102362204722"/>
  <pageSetup paperSize="9" scale="5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Дод1</vt:lpstr>
      <vt:lpstr>Дод 1.1</vt:lpstr>
      <vt:lpstr>дод2 </vt:lpstr>
      <vt:lpstr>дод.3</vt:lpstr>
      <vt:lpstr>дод 4</vt:lpstr>
      <vt:lpstr>дод 5</vt:lpstr>
      <vt:lpstr>дод 6</vt:lpstr>
      <vt:lpstr>дод.3!Заголовки_для_печати</vt:lpstr>
      <vt:lpstr>'дод 4'!Область_печати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2020-12-04T13:58:31Z</cp:lastPrinted>
  <dcterms:created xsi:type="dcterms:W3CDTF">2014-01-17T10:52:16Z</dcterms:created>
  <dcterms:modified xsi:type="dcterms:W3CDTF">2020-12-04T14:26:10Z</dcterms:modified>
</cp:coreProperties>
</file>