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30"/>
  </bookViews>
  <sheets>
    <sheet name="zved" sheetId="1" r:id="rId1"/>
  </sheets>
  <calcPr calcId="124519"/>
</workbook>
</file>

<file path=xl/calcChain.xml><?xml version="1.0" encoding="utf-8"?>
<calcChain xmlns="http://schemas.openxmlformats.org/spreadsheetml/2006/main">
  <c r="E224" i="1"/>
  <c r="K113" l="1"/>
  <c r="J196" l="1"/>
  <c r="J190"/>
  <c r="J212"/>
  <c r="J211" s="1"/>
  <c r="F206"/>
  <c r="F154"/>
  <c r="F181"/>
  <c r="F185"/>
  <c r="F133"/>
  <c r="G133"/>
  <c r="E133"/>
  <c r="F130"/>
  <c r="G130"/>
  <c r="E130"/>
  <c r="H121"/>
  <c r="H123"/>
  <c r="H125"/>
  <c r="H127"/>
  <c r="H128"/>
  <c r="F126"/>
  <c r="G126"/>
  <c r="J126"/>
  <c r="E126"/>
  <c r="F124"/>
  <c r="G124"/>
  <c r="J124"/>
  <c r="F122"/>
  <c r="G122"/>
  <c r="I122"/>
  <c r="K122"/>
  <c r="E124"/>
  <c r="E122"/>
  <c r="I113"/>
  <c r="F113"/>
  <c r="G113"/>
  <c r="E113"/>
  <c r="F179"/>
  <c r="F177"/>
  <c r="F175"/>
  <c r="F173"/>
  <c r="F168"/>
  <c r="F164" s="1"/>
  <c r="F159"/>
  <c r="F157"/>
  <c r="F149"/>
  <c r="F146"/>
  <c r="F144"/>
  <c r="F142"/>
  <c r="J188" l="1"/>
  <c r="J185" s="1"/>
  <c r="L185" s="1"/>
  <c r="F120"/>
  <c r="H120" s="1"/>
  <c r="H126"/>
  <c r="F140"/>
  <c r="H140" s="1"/>
  <c r="F148"/>
  <c r="H148" s="1"/>
  <c r="H122"/>
  <c r="H113"/>
  <c r="H124"/>
  <c r="F172"/>
  <c r="H172" s="1"/>
  <c r="L113"/>
  <c r="L114"/>
  <c r="L118"/>
  <c r="L120"/>
  <c r="L121"/>
  <c r="L122"/>
  <c r="L123"/>
  <c r="L128"/>
  <c r="L129"/>
  <c r="L130"/>
  <c r="L131"/>
  <c r="L140"/>
  <c r="L141"/>
  <c r="L142"/>
  <c r="L143"/>
  <c r="L148"/>
  <c r="L154"/>
  <c r="L155"/>
  <c r="L157"/>
  <c r="L158"/>
  <c r="L164"/>
  <c r="L165"/>
  <c r="L166"/>
  <c r="L167"/>
  <c r="L188"/>
  <c r="L189"/>
  <c r="L190"/>
  <c r="L191"/>
  <c r="L192"/>
  <c r="L194"/>
  <c r="L209"/>
  <c r="L210"/>
  <c r="L211"/>
  <c r="L212"/>
  <c r="L213"/>
  <c r="L214"/>
  <c r="L218"/>
  <c r="L220"/>
  <c r="L221"/>
  <c r="L222"/>
  <c r="L223"/>
  <c r="H114"/>
  <c r="H115"/>
  <c r="H116"/>
  <c r="H117"/>
  <c r="H118"/>
  <c r="H119"/>
  <c r="H129"/>
  <c r="H130"/>
  <c r="H131"/>
  <c r="H132"/>
  <c r="H133"/>
  <c r="H134"/>
  <c r="H135"/>
  <c r="H136"/>
  <c r="H137"/>
  <c r="H138"/>
  <c r="H139"/>
  <c r="H141"/>
  <c r="H142"/>
  <c r="H143"/>
  <c r="H144"/>
  <c r="H145"/>
  <c r="H146"/>
  <c r="H147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3"/>
  <c r="H174"/>
  <c r="H175"/>
  <c r="H176"/>
  <c r="H177"/>
  <c r="H178"/>
  <c r="H179"/>
  <c r="H180"/>
  <c r="H181"/>
  <c r="H182"/>
  <c r="H183"/>
  <c r="H184"/>
  <c r="H185"/>
  <c r="H186"/>
  <c r="H187"/>
  <c r="H199"/>
  <c r="H200"/>
  <c r="H201"/>
  <c r="H202"/>
  <c r="H203"/>
  <c r="H204"/>
  <c r="H205"/>
  <c r="H206"/>
  <c r="H207"/>
  <c r="H208"/>
  <c r="H211"/>
  <c r="H212"/>
  <c r="H213"/>
  <c r="H215"/>
  <c r="H216"/>
  <c r="H217"/>
  <c r="H218"/>
  <c r="H219"/>
  <c r="H220"/>
  <c r="H223"/>
  <c r="L53"/>
  <c r="L54"/>
  <c r="L55"/>
  <c r="L80"/>
  <c r="L82"/>
  <c r="L92"/>
  <c r="L108"/>
  <c r="L109"/>
  <c r="H14"/>
  <c r="H15"/>
  <c r="H16"/>
  <c r="H17"/>
  <c r="H19"/>
  <c r="H22"/>
  <c r="H23"/>
  <c r="H25"/>
  <c r="H29"/>
  <c r="H31"/>
  <c r="H32"/>
  <c r="H35"/>
  <c r="H36"/>
  <c r="H37"/>
  <c r="H38"/>
  <c r="H39"/>
  <c r="H40"/>
  <c r="H41"/>
  <c r="H42"/>
  <c r="H45"/>
  <c r="H46"/>
  <c r="H48"/>
  <c r="H49"/>
  <c r="H50"/>
  <c r="H65"/>
  <c r="H66"/>
  <c r="H67"/>
  <c r="H69"/>
  <c r="H71"/>
  <c r="H72"/>
  <c r="H75"/>
  <c r="H97"/>
  <c r="H99"/>
  <c r="H100"/>
  <c r="H103"/>
  <c r="H105"/>
  <c r="H106"/>
  <c r="H107"/>
  <c r="H109"/>
  <c r="H110"/>
  <c r="G91"/>
  <c r="G90" s="1"/>
  <c r="I91"/>
  <c r="M91" s="1"/>
  <c r="J91"/>
  <c r="J90" s="1"/>
  <c r="K91"/>
  <c r="G88"/>
  <c r="J88"/>
  <c r="K88"/>
  <c r="F13"/>
  <c r="G104"/>
  <c r="I104"/>
  <c r="M104" s="1"/>
  <c r="J104"/>
  <c r="K104"/>
  <c r="O104" s="1"/>
  <c r="G102"/>
  <c r="M102"/>
  <c r="J102"/>
  <c r="K102"/>
  <c r="O102" s="1"/>
  <c r="G98"/>
  <c r="I98"/>
  <c r="M98" s="1"/>
  <c r="J98"/>
  <c r="K98"/>
  <c r="K95" s="1"/>
  <c r="K94" s="1"/>
  <c r="G96"/>
  <c r="G95" s="1"/>
  <c r="J96"/>
  <c r="F104"/>
  <c r="F102"/>
  <c r="F98"/>
  <c r="F96"/>
  <c r="M88"/>
  <c r="O88"/>
  <c r="G84"/>
  <c r="I84"/>
  <c r="M84" s="1"/>
  <c r="J84"/>
  <c r="K84"/>
  <c r="G79"/>
  <c r="I79"/>
  <c r="M79" s="1"/>
  <c r="J79"/>
  <c r="K79"/>
  <c r="G74"/>
  <c r="G73" s="1"/>
  <c r="I74"/>
  <c r="M74" s="1"/>
  <c r="J74"/>
  <c r="J73" s="1"/>
  <c r="K74"/>
  <c r="K73" s="1"/>
  <c r="G70"/>
  <c r="I70"/>
  <c r="M70" s="1"/>
  <c r="J70"/>
  <c r="K70"/>
  <c r="G68"/>
  <c r="O68" s="1"/>
  <c r="G64"/>
  <c r="I64"/>
  <c r="M64" s="1"/>
  <c r="J64"/>
  <c r="K64"/>
  <c r="G59"/>
  <c r="I59"/>
  <c r="I57" s="1"/>
  <c r="J59"/>
  <c r="J57" s="1"/>
  <c r="K59"/>
  <c r="K57" s="1"/>
  <c r="G57"/>
  <c r="G52"/>
  <c r="I52"/>
  <c r="I51" s="1"/>
  <c r="M51" s="1"/>
  <c r="J52"/>
  <c r="K52"/>
  <c r="K51" s="1"/>
  <c r="G47"/>
  <c r="I47"/>
  <c r="M47" s="1"/>
  <c r="J47"/>
  <c r="K47"/>
  <c r="G44"/>
  <c r="I44"/>
  <c r="M44" s="1"/>
  <c r="J44"/>
  <c r="K44"/>
  <c r="G34"/>
  <c r="I34"/>
  <c r="M34" s="1"/>
  <c r="J34"/>
  <c r="K34"/>
  <c r="G30"/>
  <c r="J30"/>
  <c r="K27"/>
  <c r="G28"/>
  <c r="O28" s="1"/>
  <c r="I27"/>
  <c r="M27" s="1"/>
  <c r="J28"/>
  <c r="G24"/>
  <c r="I24"/>
  <c r="J24"/>
  <c r="K24"/>
  <c r="O24" s="1"/>
  <c r="G21"/>
  <c r="G20" s="1"/>
  <c r="I21"/>
  <c r="M21" s="1"/>
  <c r="J21"/>
  <c r="K21"/>
  <c r="G18"/>
  <c r="J18"/>
  <c r="G13"/>
  <c r="I13"/>
  <c r="I12" s="1"/>
  <c r="J13"/>
  <c r="K13"/>
  <c r="F91"/>
  <c r="F88"/>
  <c r="F84"/>
  <c r="F79"/>
  <c r="F74"/>
  <c r="F73" s="1"/>
  <c r="F70"/>
  <c r="F68"/>
  <c r="F64"/>
  <c r="F59"/>
  <c r="F57" s="1"/>
  <c r="F52"/>
  <c r="F51" s="1"/>
  <c r="F47"/>
  <c r="F44"/>
  <c r="F34"/>
  <c r="F30"/>
  <c r="F28"/>
  <c r="F24"/>
  <c r="F21"/>
  <c r="F18"/>
  <c r="N18" s="1"/>
  <c r="M14"/>
  <c r="N14"/>
  <c r="O14"/>
  <c r="M15"/>
  <c r="N15"/>
  <c r="O15"/>
  <c r="M16"/>
  <c r="N16"/>
  <c r="O16"/>
  <c r="M17"/>
  <c r="N17"/>
  <c r="O17"/>
  <c r="M18"/>
  <c r="M19"/>
  <c r="N19"/>
  <c r="O19"/>
  <c r="M22"/>
  <c r="N22"/>
  <c r="O22"/>
  <c r="M23"/>
  <c r="N23"/>
  <c r="O23"/>
  <c r="M25"/>
  <c r="N25"/>
  <c r="O25"/>
  <c r="M26"/>
  <c r="N26"/>
  <c r="O26"/>
  <c r="M29"/>
  <c r="N29"/>
  <c r="O29"/>
  <c r="M30"/>
  <c r="M31"/>
  <c r="N31"/>
  <c r="O31"/>
  <c r="M32"/>
  <c r="N32"/>
  <c r="O32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5"/>
  <c r="N45"/>
  <c r="O45"/>
  <c r="M46"/>
  <c r="N46"/>
  <c r="O46"/>
  <c r="M48"/>
  <c r="N48"/>
  <c r="O48"/>
  <c r="M49"/>
  <c r="N49"/>
  <c r="O49"/>
  <c r="M50"/>
  <c r="N50"/>
  <c r="O50"/>
  <c r="M53"/>
  <c r="N53"/>
  <c r="O53"/>
  <c r="M54"/>
  <c r="N54"/>
  <c r="O54"/>
  <c r="M55"/>
  <c r="N55"/>
  <c r="O55"/>
  <c r="M58"/>
  <c r="N58"/>
  <c r="O58"/>
  <c r="M60"/>
  <c r="N60"/>
  <c r="O60"/>
  <c r="M61"/>
  <c r="N61"/>
  <c r="O61"/>
  <c r="M62"/>
  <c r="N62"/>
  <c r="O62"/>
  <c r="M65"/>
  <c r="N65"/>
  <c r="O65"/>
  <c r="M66"/>
  <c r="N66"/>
  <c r="O66"/>
  <c r="M67"/>
  <c r="N67"/>
  <c r="O67"/>
  <c r="M69"/>
  <c r="N69"/>
  <c r="O69"/>
  <c r="M71"/>
  <c r="N71"/>
  <c r="O71"/>
  <c r="M72"/>
  <c r="N72"/>
  <c r="O72"/>
  <c r="M75"/>
  <c r="N75"/>
  <c r="O75"/>
  <c r="M76"/>
  <c r="N76"/>
  <c r="O76"/>
  <c r="M77"/>
  <c r="N77"/>
  <c r="O77"/>
  <c r="M80"/>
  <c r="N80"/>
  <c r="O80"/>
  <c r="M81"/>
  <c r="N81"/>
  <c r="O81"/>
  <c r="M82"/>
  <c r="N82"/>
  <c r="O82"/>
  <c r="M83"/>
  <c r="N83"/>
  <c r="O83"/>
  <c r="M85"/>
  <c r="N85"/>
  <c r="O85"/>
  <c r="M86"/>
  <c r="N86"/>
  <c r="O86"/>
  <c r="M89"/>
  <c r="N89"/>
  <c r="O89"/>
  <c r="M92"/>
  <c r="N92"/>
  <c r="O92"/>
  <c r="M96"/>
  <c r="M97"/>
  <c r="N97"/>
  <c r="O97"/>
  <c r="M99"/>
  <c r="N99"/>
  <c r="O99"/>
  <c r="M100"/>
  <c r="N100"/>
  <c r="O100"/>
  <c r="M103"/>
  <c r="N103"/>
  <c r="O103"/>
  <c r="M105"/>
  <c r="N105"/>
  <c r="O105"/>
  <c r="M106"/>
  <c r="N106"/>
  <c r="O106"/>
  <c r="M107"/>
  <c r="N107"/>
  <c r="O107"/>
  <c r="M108"/>
  <c r="N108"/>
  <c r="O108"/>
  <c r="M109"/>
  <c r="N109"/>
  <c r="O109"/>
  <c r="M110"/>
  <c r="N110"/>
  <c r="O110"/>
  <c r="M113"/>
  <c r="N113"/>
  <c r="O113"/>
  <c r="M114"/>
  <c r="N114"/>
  <c r="O114"/>
  <c r="M115"/>
  <c r="N115"/>
  <c r="O115"/>
  <c r="M116"/>
  <c r="N116"/>
  <c r="O116"/>
  <c r="M117"/>
  <c r="N117"/>
  <c r="O117"/>
  <c r="M118"/>
  <c r="N118"/>
  <c r="O118"/>
  <c r="M119"/>
  <c r="N119"/>
  <c r="O119"/>
  <c r="M120"/>
  <c r="N120"/>
  <c r="O120"/>
  <c r="M121"/>
  <c r="N121"/>
  <c r="O121"/>
  <c r="M122"/>
  <c r="N122"/>
  <c r="O122"/>
  <c r="M123"/>
  <c r="N123"/>
  <c r="O123"/>
  <c r="M124"/>
  <c r="N124"/>
  <c r="O124"/>
  <c r="M125"/>
  <c r="N125"/>
  <c r="O125"/>
  <c r="M126"/>
  <c r="N126"/>
  <c r="O126"/>
  <c r="M127"/>
  <c r="N127"/>
  <c r="O127"/>
  <c r="M128"/>
  <c r="N128"/>
  <c r="O128"/>
  <c r="M129"/>
  <c r="N129"/>
  <c r="O129"/>
  <c r="M130"/>
  <c r="N130"/>
  <c r="O130"/>
  <c r="M131"/>
  <c r="N131"/>
  <c r="O131"/>
  <c r="M132"/>
  <c r="N132"/>
  <c r="O132"/>
  <c r="M133"/>
  <c r="N133"/>
  <c r="O133"/>
  <c r="M134"/>
  <c r="N134"/>
  <c r="O134"/>
  <c r="M135"/>
  <c r="N135"/>
  <c r="O135"/>
  <c r="M136"/>
  <c r="N136"/>
  <c r="O136"/>
  <c r="M137"/>
  <c r="N137"/>
  <c r="O137"/>
  <c r="M138"/>
  <c r="N138"/>
  <c r="O138"/>
  <c r="M139"/>
  <c r="N139"/>
  <c r="O139"/>
  <c r="M140"/>
  <c r="O140"/>
  <c r="M141"/>
  <c r="N141"/>
  <c r="O141"/>
  <c r="M142"/>
  <c r="N142"/>
  <c r="O142"/>
  <c r="M143"/>
  <c r="N143"/>
  <c r="O143"/>
  <c r="M144"/>
  <c r="N144"/>
  <c r="O144"/>
  <c r="M145"/>
  <c r="N145"/>
  <c r="O145"/>
  <c r="M146"/>
  <c r="N146"/>
  <c r="O146"/>
  <c r="M147"/>
  <c r="N147"/>
  <c r="O147"/>
  <c r="M148"/>
  <c r="N148"/>
  <c r="O148"/>
  <c r="M149"/>
  <c r="N149"/>
  <c r="O149"/>
  <c r="M150"/>
  <c r="N150"/>
  <c r="O150"/>
  <c r="M151"/>
  <c r="N151"/>
  <c r="O151"/>
  <c r="M152"/>
  <c r="N152"/>
  <c r="O152"/>
  <c r="M153"/>
  <c r="N153"/>
  <c r="O153"/>
  <c r="M154"/>
  <c r="N154"/>
  <c r="O154"/>
  <c r="M155"/>
  <c r="N155"/>
  <c r="O155"/>
  <c r="M156"/>
  <c r="N156"/>
  <c r="O156"/>
  <c r="M157"/>
  <c r="N157"/>
  <c r="O157"/>
  <c r="M158"/>
  <c r="N158"/>
  <c r="O158"/>
  <c r="M159"/>
  <c r="N159"/>
  <c r="O159"/>
  <c r="M160"/>
  <c r="N160"/>
  <c r="O160"/>
  <c r="M161"/>
  <c r="N161"/>
  <c r="O161"/>
  <c r="M162"/>
  <c r="N162"/>
  <c r="O162"/>
  <c r="M163"/>
  <c r="N163"/>
  <c r="O163"/>
  <c r="M164"/>
  <c r="N164"/>
  <c r="O164"/>
  <c r="M165"/>
  <c r="N165"/>
  <c r="O165"/>
  <c r="M166"/>
  <c r="N166"/>
  <c r="O166"/>
  <c r="M167"/>
  <c r="N167"/>
  <c r="O167"/>
  <c r="M168"/>
  <c r="N168"/>
  <c r="O168"/>
  <c r="M169"/>
  <c r="N169"/>
  <c r="O169"/>
  <c r="M170"/>
  <c r="N170"/>
  <c r="O170"/>
  <c r="M171"/>
  <c r="N171"/>
  <c r="O171"/>
  <c r="M172"/>
  <c r="N172"/>
  <c r="O172"/>
  <c r="M173"/>
  <c r="N173"/>
  <c r="O173"/>
  <c r="M174"/>
  <c r="N174"/>
  <c r="O174"/>
  <c r="M175"/>
  <c r="N175"/>
  <c r="O175"/>
  <c r="M176"/>
  <c r="N176"/>
  <c r="O176"/>
  <c r="M177"/>
  <c r="N177"/>
  <c r="O177"/>
  <c r="M178"/>
  <c r="N178"/>
  <c r="O178"/>
  <c r="M179"/>
  <c r="N179"/>
  <c r="O179"/>
  <c r="M180"/>
  <c r="N180"/>
  <c r="O180"/>
  <c r="M181"/>
  <c r="N181"/>
  <c r="O181"/>
  <c r="M182"/>
  <c r="N182"/>
  <c r="O182"/>
  <c r="M183"/>
  <c r="N183"/>
  <c r="O183"/>
  <c r="M184"/>
  <c r="N184"/>
  <c r="O184"/>
  <c r="M185"/>
  <c r="O185"/>
  <c r="M186"/>
  <c r="N186"/>
  <c r="O186"/>
  <c r="M187"/>
  <c r="N187"/>
  <c r="O187"/>
  <c r="M188"/>
  <c r="N188"/>
  <c r="O188"/>
  <c r="M189"/>
  <c r="N189"/>
  <c r="O189"/>
  <c r="M190"/>
  <c r="N190"/>
  <c r="O190"/>
  <c r="M191"/>
  <c r="N191"/>
  <c r="O191"/>
  <c r="M192"/>
  <c r="N192"/>
  <c r="O192"/>
  <c r="M193"/>
  <c r="N193"/>
  <c r="O193"/>
  <c r="M194"/>
  <c r="N194"/>
  <c r="O194"/>
  <c r="M195"/>
  <c r="N195"/>
  <c r="O195"/>
  <c r="M196"/>
  <c r="N196"/>
  <c r="O196"/>
  <c r="M197"/>
  <c r="N197"/>
  <c r="O197"/>
  <c r="M198"/>
  <c r="N198"/>
  <c r="O198"/>
  <c r="M199"/>
  <c r="N199"/>
  <c r="O199"/>
  <c r="M200"/>
  <c r="N200"/>
  <c r="O200"/>
  <c r="M201"/>
  <c r="N201"/>
  <c r="O201"/>
  <c r="M202"/>
  <c r="N202"/>
  <c r="O202"/>
  <c r="M203"/>
  <c r="N203"/>
  <c r="O203"/>
  <c r="M204"/>
  <c r="N204"/>
  <c r="O204"/>
  <c r="M205"/>
  <c r="N205"/>
  <c r="O205"/>
  <c r="M206"/>
  <c r="N206"/>
  <c r="O206"/>
  <c r="M207"/>
  <c r="N207"/>
  <c r="O207"/>
  <c r="M208"/>
  <c r="N208"/>
  <c r="O208"/>
  <c r="M209"/>
  <c r="N209"/>
  <c r="O209"/>
  <c r="M210"/>
  <c r="N210"/>
  <c r="O210"/>
  <c r="M211"/>
  <c r="N211"/>
  <c r="O211"/>
  <c r="M212"/>
  <c r="N212"/>
  <c r="O212"/>
  <c r="M213"/>
  <c r="N213"/>
  <c r="O213"/>
  <c r="M214"/>
  <c r="N214"/>
  <c r="O214"/>
  <c r="M215"/>
  <c r="N215"/>
  <c r="O215"/>
  <c r="M216"/>
  <c r="N216"/>
  <c r="O216"/>
  <c r="M217"/>
  <c r="N217"/>
  <c r="O217"/>
  <c r="M218"/>
  <c r="N218"/>
  <c r="O218"/>
  <c r="M219"/>
  <c r="N219"/>
  <c r="O219"/>
  <c r="M220"/>
  <c r="N220"/>
  <c r="O220"/>
  <c r="N221"/>
  <c r="O221"/>
  <c r="M222"/>
  <c r="N222"/>
  <c r="O222"/>
  <c r="M223"/>
  <c r="N223"/>
  <c r="O223"/>
  <c r="N185" l="1"/>
  <c r="M52"/>
  <c r="N140"/>
  <c r="P140" s="1"/>
  <c r="N13"/>
  <c r="O52"/>
  <c r="O64"/>
  <c r="P53"/>
  <c r="P209"/>
  <c r="P197"/>
  <c r="P195"/>
  <c r="P193"/>
  <c r="P189"/>
  <c r="P185"/>
  <c r="P177"/>
  <c r="P151"/>
  <c r="P147"/>
  <c r="L52"/>
  <c r="P223"/>
  <c r="P221"/>
  <c r="P191"/>
  <c r="P199"/>
  <c r="P205"/>
  <c r="P207"/>
  <c r="P211"/>
  <c r="P181"/>
  <c r="P149"/>
  <c r="P145"/>
  <c r="M221"/>
  <c r="P141"/>
  <c r="P143"/>
  <c r="P66"/>
  <c r="P50"/>
  <c r="P15"/>
  <c r="P137"/>
  <c r="P133"/>
  <c r="P129"/>
  <c r="P125"/>
  <c r="P121"/>
  <c r="P117"/>
  <c r="P92"/>
  <c r="P80"/>
  <c r="P72"/>
  <c r="P49"/>
  <c r="P45"/>
  <c r="P40"/>
  <c r="P36"/>
  <c r="P108"/>
  <c r="P82"/>
  <c r="P54"/>
  <c r="P48"/>
  <c r="P42"/>
  <c r="P38"/>
  <c r="P32"/>
  <c r="P17"/>
  <c r="P219"/>
  <c r="P217"/>
  <c r="P215"/>
  <c r="P213"/>
  <c r="P203"/>
  <c r="P201"/>
  <c r="P187"/>
  <c r="P183"/>
  <c r="P179"/>
  <c r="P175"/>
  <c r="P173"/>
  <c r="P171"/>
  <c r="P169"/>
  <c r="P167"/>
  <c r="P165"/>
  <c r="P163"/>
  <c r="P161"/>
  <c r="P159"/>
  <c r="P157"/>
  <c r="P155"/>
  <c r="P153"/>
  <c r="P113"/>
  <c r="P139"/>
  <c r="P135"/>
  <c r="P131"/>
  <c r="P127"/>
  <c r="P123"/>
  <c r="P119"/>
  <c r="P115"/>
  <c r="H98"/>
  <c r="H102"/>
  <c r="H104"/>
  <c r="P16"/>
  <c r="P220"/>
  <c r="P216"/>
  <c r="P212"/>
  <c r="P208"/>
  <c r="P204"/>
  <c r="P200"/>
  <c r="P196"/>
  <c r="P192"/>
  <c r="P188"/>
  <c r="P184"/>
  <c r="P180"/>
  <c r="P176"/>
  <c r="P172"/>
  <c r="P168"/>
  <c r="P164"/>
  <c r="P160"/>
  <c r="P156"/>
  <c r="P152"/>
  <c r="P148"/>
  <c r="P144"/>
  <c r="P136"/>
  <c r="P132"/>
  <c r="P128"/>
  <c r="P124"/>
  <c r="P120"/>
  <c r="P116"/>
  <c r="P110"/>
  <c r="P109"/>
  <c r="P106"/>
  <c r="P97"/>
  <c r="P69"/>
  <c r="P55"/>
  <c r="P39"/>
  <c r="P35"/>
  <c r="P23"/>
  <c r="P14"/>
  <c r="O18"/>
  <c r="P18" s="1"/>
  <c r="H18"/>
  <c r="H24"/>
  <c r="H68"/>
  <c r="H70"/>
  <c r="H73"/>
  <c r="P222"/>
  <c r="P218"/>
  <c r="P214"/>
  <c r="P210"/>
  <c r="P206"/>
  <c r="P202"/>
  <c r="P198"/>
  <c r="P194"/>
  <c r="P190"/>
  <c r="P186"/>
  <c r="P182"/>
  <c r="P178"/>
  <c r="P174"/>
  <c r="P170"/>
  <c r="P166"/>
  <c r="P162"/>
  <c r="P158"/>
  <c r="P154"/>
  <c r="P150"/>
  <c r="P146"/>
  <c r="P142"/>
  <c r="P138"/>
  <c r="P134"/>
  <c r="P130"/>
  <c r="P126"/>
  <c r="P122"/>
  <c r="P118"/>
  <c r="P114"/>
  <c r="P100"/>
  <c r="P75"/>
  <c r="P46"/>
  <c r="P41"/>
  <c r="P37"/>
  <c r="P31"/>
  <c r="P29"/>
  <c r="G12"/>
  <c r="H13"/>
  <c r="H30"/>
  <c r="H34"/>
  <c r="H44"/>
  <c r="H47"/>
  <c r="H28"/>
  <c r="H64"/>
  <c r="K78"/>
  <c r="L79"/>
  <c r="H96"/>
  <c r="G27"/>
  <c r="O34"/>
  <c r="O47"/>
  <c r="N96"/>
  <c r="H74"/>
  <c r="H21"/>
  <c r="O73"/>
  <c r="O84"/>
  <c r="N98"/>
  <c r="G87"/>
  <c r="P107"/>
  <c r="P105"/>
  <c r="P103"/>
  <c r="P99"/>
  <c r="I95"/>
  <c r="I94" s="1"/>
  <c r="M94" s="1"/>
  <c r="J95"/>
  <c r="N84"/>
  <c r="I73"/>
  <c r="M73" s="1"/>
  <c r="P71"/>
  <c r="O70"/>
  <c r="P65"/>
  <c r="P67"/>
  <c r="J27"/>
  <c r="P25"/>
  <c r="J20"/>
  <c r="P22"/>
  <c r="I20"/>
  <c r="M20" s="1"/>
  <c r="P19"/>
  <c r="M13"/>
  <c r="K12"/>
  <c r="O12" s="1"/>
  <c r="J12"/>
  <c r="L104"/>
  <c r="N104"/>
  <c r="P104" s="1"/>
  <c r="L91"/>
  <c r="N79"/>
  <c r="J78"/>
  <c r="J51"/>
  <c r="L51" s="1"/>
  <c r="O91"/>
  <c r="K90"/>
  <c r="O90" s="1"/>
  <c r="N91"/>
  <c r="I90"/>
  <c r="M90" s="1"/>
  <c r="J87"/>
  <c r="O79"/>
  <c r="G78"/>
  <c r="G51"/>
  <c r="O51" s="1"/>
  <c r="N102"/>
  <c r="P102" s="1"/>
  <c r="F90"/>
  <c r="N90" s="1"/>
  <c r="P90" s="1"/>
  <c r="F78"/>
  <c r="F27"/>
  <c r="F20"/>
  <c r="H20" s="1"/>
  <c r="F12"/>
  <c r="O98"/>
  <c r="O95"/>
  <c r="G94"/>
  <c r="O96"/>
  <c r="F95"/>
  <c r="F94" s="1"/>
  <c r="K87"/>
  <c r="O78"/>
  <c r="I78"/>
  <c r="M78" s="1"/>
  <c r="N73"/>
  <c r="O74"/>
  <c r="N70"/>
  <c r="P70" s="1"/>
  <c r="G63"/>
  <c r="J63"/>
  <c r="I63"/>
  <c r="M63" s="1"/>
  <c r="K63"/>
  <c r="M68"/>
  <c r="N68"/>
  <c r="P68" s="1"/>
  <c r="M57"/>
  <c r="O59"/>
  <c r="N57"/>
  <c r="M59"/>
  <c r="N59"/>
  <c r="O57"/>
  <c r="N52"/>
  <c r="P52" s="1"/>
  <c r="K33"/>
  <c r="N47"/>
  <c r="G33"/>
  <c r="J33"/>
  <c r="O44"/>
  <c r="N44"/>
  <c r="I33"/>
  <c r="M33" s="1"/>
  <c r="O30"/>
  <c r="N30"/>
  <c r="O27"/>
  <c r="M28"/>
  <c r="M24"/>
  <c r="N24"/>
  <c r="P24" s="1"/>
  <c r="K20"/>
  <c r="O20" s="1"/>
  <c r="O21"/>
  <c r="N21"/>
  <c r="M12"/>
  <c r="O13"/>
  <c r="P13" s="1"/>
  <c r="N88"/>
  <c r="N74"/>
  <c r="F63"/>
  <c r="N64"/>
  <c r="P64" s="1"/>
  <c r="F33"/>
  <c r="N34"/>
  <c r="N28"/>
  <c r="P28" s="1"/>
  <c r="N51" l="1"/>
  <c r="P51" s="1"/>
  <c r="P98"/>
  <c r="P96"/>
  <c r="P34"/>
  <c r="N27"/>
  <c r="L78"/>
  <c r="P47"/>
  <c r="P73"/>
  <c r="P27"/>
  <c r="I87"/>
  <c r="M87" s="1"/>
  <c r="P91"/>
  <c r="P74"/>
  <c r="P79"/>
  <c r="H27"/>
  <c r="H12"/>
  <c r="P30"/>
  <c r="L87"/>
  <c r="G56"/>
  <c r="H63"/>
  <c r="L90"/>
  <c r="H33"/>
  <c r="O94"/>
  <c r="H94"/>
  <c r="H95"/>
  <c r="M95"/>
  <c r="J94"/>
  <c r="N95"/>
  <c r="P95" s="1"/>
  <c r="O33"/>
  <c r="P44"/>
  <c r="N20"/>
  <c r="P20" s="1"/>
  <c r="P21"/>
  <c r="N78"/>
  <c r="P78" s="1"/>
  <c r="J56"/>
  <c r="J11"/>
  <c r="O87"/>
  <c r="F87"/>
  <c r="N87" s="1"/>
  <c r="F11"/>
  <c r="N12"/>
  <c r="P12" s="1"/>
  <c r="N63"/>
  <c r="I56"/>
  <c r="M56" s="1"/>
  <c r="O63"/>
  <c r="K56"/>
  <c r="O56" s="1"/>
  <c r="N33"/>
  <c r="G11"/>
  <c r="I11"/>
  <c r="M11" s="1"/>
  <c r="K11"/>
  <c r="F56"/>
  <c r="P33" l="1"/>
  <c r="P87"/>
  <c r="H56"/>
  <c r="N94"/>
  <c r="P94" s="1"/>
  <c r="L56"/>
  <c r="P63"/>
  <c r="K93"/>
  <c r="K101" s="1"/>
  <c r="K111" s="1"/>
  <c r="K224" s="1"/>
  <c r="L11"/>
  <c r="I93"/>
  <c r="I101" s="1"/>
  <c r="N56"/>
  <c r="P56" s="1"/>
  <c r="J93"/>
  <c r="H11"/>
  <c r="G93"/>
  <c r="O11"/>
  <c r="F93"/>
  <c r="F101" s="1"/>
  <c r="N11"/>
  <c r="H93" l="1"/>
  <c r="P11"/>
  <c r="M93"/>
  <c r="J101"/>
  <c r="L93"/>
  <c r="M101"/>
  <c r="I111"/>
  <c r="I224" s="1"/>
  <c r="G101"/>
  <c r="H101" s="1"/>
  <c r="O93"/>
  <c r="F111"/>
  <c r="F224" s="1"/>
  <c r="N93"/>
  <c r="M111" l="1"/>
  <c r="M224" s="1"/>
  <c r="P93"/>
  <c r="J111"/>
  <c r="J224" s="1"/>
  <c r="L101"/>
  <c r="N101"/>
  <c r="G111"/>
  <c r="G224" s="1"/>
  <c r="O101"/>
  <c r="L111" l="1"/>
  <c r="P101"/>
  <c r="N111"/>
  <c r="N224" s="1"/>
  <c r="O111"/>
  <c r="O224" s="1"/>
  <c r="H111"/>
  <c r="P111" l="1"/>
</calcChain>
</file>

<file path=xl/comments1.xml><?xml version="1.0" encoding="utf-8"?>
<comments xmlns="http://schemas.openxmlformats.org/spreadsheetml/2006/main">
  <authors>
    <author>PC1</author>
  </authors>
  <commentList>
    <comment ref="I113" authorId="0">
      <text>
        <r>
          <rPr>
            <b/>
            <sz val="9"/>
            <color indexed="81"/>
            <rFont val="Tahoma"/>
            <family val="2"/>
            <charset val="204"/>
          </rPr>
          <t>PC1: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<sst xmlns="http://schemas.openxmlformats.org/spreadsheetml/2006/main" count="679" uniqueCount="487">
  <si>
    <t/>
  </si>
  <si>
    <t>за перше півріччя 2021 року
Бюджет Олевської Міської Територіальної Громади</t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</si>
  <si>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</si>
  <si>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</si>
  <si>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</si>
  <si>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</si>
  <si>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</si>
  <si>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</si>
  <si>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</si>
  <si>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</si>
  <si>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</si>
  <si>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</si>
  <si>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</si>
  <si>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</si>
  <si>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</si>
  <si>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</si>
  <si>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</si>
  <si>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</si>
  <si>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</si>
  <si>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</si>
  <si>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</si>
  <si>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</si>
  <si>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</si>
  <si>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</si>
  <si>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</si>
  <si>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</si>
  <si>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</si>
  <si>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</si>
  <si>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</si>
  <si>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</si>
  <si>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</si>
  <si>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</si>
  <si>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</si>
  <si>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</si>
  <si>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</si>
  <si>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</si>
  <si>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</si>
  <si>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</si>
  <si>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</si>
  <si>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</si>
  <si>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</si>
  <si>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</si>
  <si>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</si>
  <si>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</si>
  <si>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</si>
  <si>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</si>
  <si>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</si>
  <si>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</si>
  <si>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</si>
  <si>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</si>
  <si>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</si>
  <si>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</si>
  <si>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</si>
  <si>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</si>
  <si>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</si>
  <si>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</si>
  <si>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</si>
  <si>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</si>
  <si>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</si>
  <si>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</si>
  <si>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</si>
  <si>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</si>
  <si>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</si>
  <si>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</si>
  <si>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</si>
  <si>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</si>
  <si>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</si>
  <si>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</si>
  <si>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</si>
  <si>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</si>
  <si>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</si>
  <si>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</si>
  <si>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</si>
  <si>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</si>
  <si>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</si>
  <si>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</si>
  <si>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</si>
  <si>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</si>
  <si>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</si>
  <si>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</si>
  <si>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</si>
  <si>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</si>
  <si>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</si>
  <si>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</si>
  <si>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</si>
  <si>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</si>
  <si>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</si>
  <si>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</si>
  <si>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</si>
  <si>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</si>
  <si>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</si>
  <si>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</si>
  <si>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</si>
  <si>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</si>
  <si>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</si>
  <si>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</si>
  <si>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</si>
  <si>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</si>
  <si>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</si>
  <si>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</si>
  <si>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</si>
  <si>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</si>
  <si>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</si>
  <si>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</si>
  <si>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</si>
  <si>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</si>
  <si>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</si>
  <si>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</si>
  <si>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</si>
  <si>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</si>
  <si>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</si>
  <si>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</si>
  <si>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</si>
  <si>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</si>
  <si>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</si>
  <si>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</si>
  <si>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</si>
  <si>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</si>
  <si>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</si>
  <si>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</si>
  <si>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</si>
  <si>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</si>
  <si>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</si>
  <si>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</si>
  <si>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</si>
  <si>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</si>
  <si>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</si>
  <si>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</si>
  <si>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</si>
  <si>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</si>
  <si>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</si>
  <si>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</si>
  <si>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</si>
  <si>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</si>
  <si>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</si>
  <si>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</si>
  <si>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</si>
  <si>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</si>
  <si>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</si>
  <si>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</si>
  <si>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</si>
  <si>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</si>
  <si>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</si>
  <si>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</si>
  <si>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</si>
  <si>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</si>
  <si>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</si>
  <si>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</si>
  <si>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</si>
  <si>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</si>
  <si>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</si>
  <si>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</si>
  <si>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</si>
  <si>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</si>
  <si>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</si>
  <si>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</si>
  <si>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</si>
  <si>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</si>
  <si>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</si>
  <si>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</si>
  <si>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</si>
  <si>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</si>
  <si>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</si>
  <si>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</si>
  <si>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</si>
  <si>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</si>
  <si>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</si>
  <si>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</si>
  <si>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</si>
  <si>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</si>
  <si>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</si>
  <si>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</si>
  <si>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</si>
  <si>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</si>
  <si>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</si>
  <si>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</si>
  <si>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</si>
  <si>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</si>
  <si>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</si>
  <si>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</si>
  <si>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</si>
  <si>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</si>
  <si>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</si>
  <si>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</si>
  <si>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</si>
  <si>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</si>
  <si>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</si>
  <si>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</si>
  <si>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</si>
  <si>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</si>
  <si>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</si>
  <si>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</si>
  <si>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</si>
  <si>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</si>
  <si>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</si>
  <si>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</si>
  <si>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</si>
  <si>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</si>
  <si>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</si>
  <si>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</si>
  <si>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</si>
  <si>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</si>
  <si>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</si>
  <si>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</si>
  <si>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</si>
  <si>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</si>
  <si>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</si>
  <si>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</si>
  <si>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</si>
  <si>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</si>
  <si>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</si>
  <si>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</si>
  <si>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</si>
  <si>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</si>
  <si>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</si>
  <si>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</si>
  <si>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</si>
  <si>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</si>
  <si>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</si>
  <si>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</si>
  <si>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</si>
  <si>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</si>
  <si>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</si>
  <si>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</si>
  <si>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</si>
  <si>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</si>
  <si>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</si>
  <si>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</si>
  <si>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</si>
  <si>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</si>
  <si>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</si>
  <si>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</si>
  <si>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</si>
  <si>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</si>
  <si>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</si>
  <si>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</si>
  <si>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</si>
  <si>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</si>
  <si>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</si>
  <si>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</si>
  <si>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</si>
  <si>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</si>
  <si>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</si>
  <si>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</si>
  <si>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</si>
  <si>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</si>
  <si>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</si>
  <si>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</si>
  <si>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</si>
  <si>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</si>
  <si>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</si>
  <si>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</si>
  <si>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</si>
  <si>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</si>
  <si>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</si>
  <si>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</si>
  <si>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</si>
  <si>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</si>
  <si>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</si>
  <si>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</si>
  <si>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</si>
  <si>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</si>
  <si>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</si>
  <si>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</si>
  <si>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</si>
  <si>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</si>
  <si>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</si>
  <si>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</si>
  <si>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</si>
  <si>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0111210</t>
  </si>
  <si>
    <t>0611210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</si>
  <si>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</si>
  <si>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</si>
  <si>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</si>
  <si>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</si>
  <si>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</si>
  <si>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</si>
  <si>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</si>
  <si>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</si>
  <si>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</si>
  <si>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</si>
  <si>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</si>
  <si>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</si>
  <si>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</si>
  <si>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</si>
  <si>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</si>
  <si>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</si>
  <si>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</si>
  <si>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</si>
  <si>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</si>
  <si>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</si>
  <si>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</si>
  <si>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</si>
  <si>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</si>
  <si>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</si>
  <si>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</si>
  <si>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</si>
  <si>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</si>
  <si>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</si>
  <si>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</si>
  <si>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</si>
  <si>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</si>
  <si>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</si>
  <si>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</si>
  <si>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Оздоровлення громадян, які постраждали внаслідок Чорнобильської катастрофи</t>
  </si>
  <si>
    <t>3060</t>
  </si>
  <si>
    <t>0613060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</si>
  <si>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</si>
  <si>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</si>
  <si>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</si>
  <si>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</si>
  <si>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</si>
  <si>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</si>
  <si>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</si>
  <si>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</si>
  <si>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</si>
  <si>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</si>
  <si>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</si>
  <si>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</si>
  <si>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</si>
  <si>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</si>
  <si>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</si>
  <si>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</si>
  <si>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</si>
  <si>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</si>
  <si>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</si>
  <si>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</si>
  <si>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</si>
  <si>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</si>
  <si>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</si>
  <si>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</si>
  <si>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</si>
  <si>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</si>
  <si>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</si>
  <si>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</si>
  <si>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</si>
  <si>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</si>
  <si>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</si>
  <si>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</si>
  <si>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</si>
  <si>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</si>
  <si>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</si>
  <si>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</si>
  <si>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</si>
  <si>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</si>
  <si>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</si>
  <si>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</si>
  <si>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</si>
  <si>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</si>
  <si>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</si>
  <si>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</si>
  <si>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</si>
  <si>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</si>
  <si>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</si>
  <si>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</si>
  <si>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</si>
  <si>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</si>
  <si>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</si>
  <si>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</si>
  <si>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</si>
  <si>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</si>
  <si>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</si>
  <si>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</si>
  <si>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</si>
  <si>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</si>
  <si>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</si>
  <si>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</si>
  <si>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</si>
  <si>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</si>
  <si>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</si>
  <si>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</si>
  <si>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</si>
  <si>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</si>
  <si>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</si>
  <si>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0615061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</si>
  <si>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</si>
  <si>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</si>
  <si>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</si>
  <si>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</si>
  <si>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</si>
  <si>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</si>
  <si>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</si>
  <si>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</si>
  <si>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</si>
  <si>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</si>
  <si>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</si>
  <si>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</si>
  <si>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</si>
  <si>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</si>
  <si>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</si>
  <si>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</si>
  <si>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</si>
  <si>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</si>
  <si>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</si>
  <si>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</si>
  <si>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</si>
  <si>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</si>
  <si>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</si>
  <si>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</si>
  <si>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</si>
  <si>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</si>
  <si>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</si>
  <si>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Будівництво установ та закладів соціальної сфери</t>
  </si>
  <si>
    <t>7323</t>
  </si>
  <si>
    <t>0117323</t>
  </si>
  <si>
    <t>Будівництво установ та закладів культури</t>
  </si>
  <si>
    <t>7324</t>
  </si>
  <si>
    <t>1017324</t>
  </si>
  <si>
    <t>Будівництво інших об`єктів комунальної власності</t>
  </si>
  <si>
    <t>7330</t>
  </si>
  <si>
    <t>0117330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</si>
  <si>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</si>
  <si>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</si>
  <si>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</si>
  <si>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</si>
  <si>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</si>
  <si>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</si>
  <si>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</si>
  <si>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0117363</t>
  </si>
  <si>
    <t>1017363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</si>
  <si>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</si>
  <si>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</si>
  <si>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</si>
  <si>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</si>
  <si>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</si>
  <si>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</si>
  <si>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</si>
  <si>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</si>
  <si>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</si>
  <si>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</si>
  <si>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</si>
  <si>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</si>
  <si>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</si>
  <si>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</si>
  <si>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</si>
  <si>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</si>
  <si>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</si>
  <si>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</si>
  <si>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</si>
  <si>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</si>
  <si>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</si>
  <si>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</si>
  <si>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</si>
  <si>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</si>
  <si>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</si>
  <si>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</si>
  <si>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Інші заходи громадського порядку та безпеки</t>
  </si>
  <si>
    <t>8230</t>
  </si>
  <si>
    <t>0118230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</si>
  <si>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</si>
  <si>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</si>
  <si>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</si>
  <si>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</si>
  <si>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</si>
  <si>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8312</t>
  </si>
  <si>
    <t>0118312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</si>
  <si>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</si>
  <si>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</si>
  <si>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</si>
  <si>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</si>
  <si>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</si>
  <si>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</si>
  <si>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</si>
  <si>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</si>
  <si>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</si>
  <si>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</si>
  <si>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</si>
  <si>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</si>
  <si>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</si>
  <si>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</si>
  <si>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</si>
  <si>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</si>
  <si>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</si>
  <si>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</si>
  <si>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</si>
  <si>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</si>
  <si>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</si>
  <si>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</si>
  <si>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3719750</t>
  </si>
  <si>
    <t>900203</t>
  </si>
  <si>
    <t>IV. Фінансування</t>
  </si>
  <si>
    <t xml:space="preserve">відсоток виконання (%)
</t>
  </si>
  <si>
    <t>затверджено розписом на звітний період (1 півріччя 2021р.)</t>
  </si>
  <si>
    <t>виконано за звітний період (1 півріччя 2021р.)</t>
  </si>
  <si>
    <t xml:space="preserve">Звіт
 про виконання бюджету Олевської міської територіальної громади
 </t>
  </si>
  <si>
    <t>Секретар ради</t>
  </si>
  <si>
    <t>Сергій МЕЛЬНИК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</si>
</sst>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18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ahoma"/>
      <family val="2"/>
      <charset val="204"/>
    </font>
    <font>
      <sz val="12"/>
      <color rgb="FF000000"/>
      <name val="Arial"/>
      <family val="2"/>
      <charset val="204"/>
    </font>
    <font>
      <b/>
      <i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11" borderId="9" xfId="0" applyFont="1" applyFill="1" applyBorder="1" applyAlignment="1">
      <alignment horizontal="center" vertical="center" wrapText="1"/>
    </xf>
    <xf numFmtId="164" fontId="1" fillId="12" borderId="10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left" vertical="top" wrapText="1"/>
    </xf>
    <xf numFmtId="165" fontId="1" fillId="14" borderId="12" xfId="0" applyNumberFormat="1" applyFont="1" applyFill="1" applyBorder="1" applyAlignment="1">
      <alignment horizontal="right" vertical="center" wrapText="1"/>
    </xf>
    <xf numFmtId="165" fontId="2" fillId="15" borderId="13" xfId="0" applyNumberFormat="1" applyFont="1" applyFill="1" applyBorder="1" applyAlignment="1">
      <alignment horizontal="right" vertical="center" wrapText="1"/>
    </xf>
    <xf numFmtId="165" fontId="4" fillId="16" borderId="14" xfId="0" applyNumberFormat="1" applyFont="1" applyFill="1" applyBorder="1" applyAlignment="1">
      <alignment horizontal="right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1" fillId="11" borderId="22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left" vertical="top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left" vertical="center" wrapText="1"/>
    </xf>
    <xf numFmtId="0" fontId="13" fillId="19" borderId="22" xfId="0" applyFont="1" applyFill="1" applyBorder="1" applyAlignment="1">
      <alignment horizontal="left" vertical="center" wrapText="1"/>
    </xf>
    <xf numFmtId="0" fontId="14" fillId="21" borderId="22" xfId="0" applyFont="1" applyFill="1" applyBorder="1" applyAlignment="1">
      <alignment horizontal="left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165" fontId="14" fillId="17" borderId="15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right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 wrapText="1"/>
    </xf>
    <xf numFmtId="0" fontId="14" fillId="22" borderId="17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left" vertical="top" wrapText="1"/>
    </xf>
    <xf numFmtId="0" fontId="15" fillId="13" borderId="17" xfId="0" applyFont="1" applyFill="1" applyBorder="1" applyAlignment="1">
      <alignment horizontal="left" vertical="top" wrapText="1"/>
    </xf>
    <xf numFmtId="165" fontId="12" fillId="14" borderId="12" xfId="0" applyNumberFormat="1" applyFont="1" applyFill="1" applyBorder="1" applyAlignment="1">
      <alignment horizontal="right" vertical="center" wrapText="1"/>
    </xf>
    <xf numFmtId="165" fontId="14" fillId="15" borderId="13" xfId="0" applyNumberFormat="1" applyFont="1" applyFill="1" applyBorder="1" applyAlignment="1">
      <alignment horizontal="right"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165" fontId="16" fillId="17" borderId="15" xfId="0" applyNumberFormat="1" applyFont="1" applyFill="1" applyBorder="1" applyAlignment="1">
      <alignment horizontal="right" vertical="center" wrapText="1"/>
    </xf>
    <xf numFmtId="165" fontId="16" fillId="0" borderId="17" xfId="0" applyNumberFormat="1" applyFont="1" applyFill="1" applyBorder="1" applyAlignment="1">
      <alignment horizontal="right" vertical="center" wrapText="1"/>
    </xf>
    <xf numFmtId="165" fontId="16" fillId="0" borderId="15" xfId="0" applyNumberFormat="1" applyFont="1" applyFill="1" applyBorder="1" applyAlignment="1">
      <alignment horizontal="right" vertical="center" wrapText="1"/>
    </xf>
    <xf numFmtId="165" fontId="17" fillId="14" borderId="17" xfId="0" applyNumberFormat="1" applyFont="1" applyFill="1" applyBorder="1" applyAlignment="1">
      <alignment horizontal="right" vertical="center" wrapText="1"/>
    </xf>
    <xf numFmtId="165" fontId="14" fillId="17" borderId="17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7" fillId="23" borderId="19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topLeftCell="A218" workbookViewId="0">
      <selection activeCell="J228" sqref="J228"/>
    </sheetView>
  </sheetViews>
  <sheetFormatPr defaultColWidth="9.33203125" defaultRowHeight="15"/>
  <cols>
    <col min="1" max="1" width="26.5546875" style="1" customWidth="1"/>
    <col min="2" max="2" width="7.21875" style="1" customWidth="1"/>
    <col min="3" max="3" width="8.88671875" style="1" customWidth="1"/>
    <col min="4" max="4" width="0.6640625" style="10" hidden="1" customWidth="1"/>
    <col min="5" max="5" width="13.6640625" style="1" customWidth="1"/>
    <col min="6" max="6" width="12.88671875" style="1" customWidth="1"/>
    <col min="7" max="7" width="12.33203125" style="1" customWidth="1"/>
    <col min="8" max="8" width="7.88671875" style="1" customWidth="1"/>
    <col min="9" max="9" width="13.5546875" style="1" customWidth="1"/>
    <col min="10" max="10" width="12.5546875" style="13" customWidth="1"/>
    <col min="11" max="11" width="12" style="1" customWidth="1"/>
    <col min="12" max="12" width="6.77734375" style="1" customWidth="1"/>
    <col min="13" max="13" width="14.21875" style="1" customWidth="1"/>
    <col min="14" max="14" width="13.6640625" style="1" customWidth="1"/>
    <col min="15" max="15" width="14.44140625" style="1" customWidth="1"/>
    <col min="16" max="16" width="7.77734375" style="1" customWidth="1"/>
    <col min="17" max="16384" width="9.33203125" style="1"/>
  </cols>
  <sheetData>
    <row r="1" spans="1:16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</row>
    <row r="2" spans="1:16" ht="15.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 t="s">
        <v>0</v>
      </c>
      <c r="P2" s="63"/>
    </row>
    <row r="3" spans="1:16" ht="32.5" customHeight="1">
      <c r="A3" s="64" t="s">
        <v>484</v>
      </c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5">
      <c r="A4" s="55" t="s">
        <v>1</v>
      </c>
      <c r="B4" s="55"/>
      <c r="C4" s="55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5">
      <c r="A5" s="57"/>
      <c r="B5" s="57"/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>
      <c r="A6" s="60" t="s">
        <v>2</v>
      </c>
      <c r="B6" s="60"/>
      <c r="C6" s="60"/>
      <c r="D6" s="16"/>
      <c r="E6" s="59" t="s">
        <v>3</v>
      </c>
      <c r="F6" s="59"/>
      <c r="G6" s="59"/>
      <c r="H6" s="59"/>
      <c r="I6" s="59" t="s">
        <v>4</v>
      </c>
      <c r="J6" s="59"/>
      <c r="K6" s="59"/>
      <c r="L6" s="59"/>
      <c r="M6" s="59" t="s">
        <v>5</v>
      </c>
      <c r="N6" s="59"/>
      <c r="O6" s="59"/>
      <c r="P6" s="59"/>
    </row>
    <row r="7" spans="1:16" ht="15.75" customHeight="1">
      <c r="A7" s="60"/>
      <c r="B7" s="60"/>
      <c r="C7" s="60"/>
      <c r="D7" s="17"/>
      <c r="E7" s="50" t="s">
        <v>6</v>
      </c>
      <c r="F7" s="52" t="s">
        <v>482</v>
      </c>
      <c r="G7" s="50" t="s">
        <v>483</v>
      </c>
      <c r="H7" s="48" t="s">
        <v>481</v>
      </c>
      <c r="I7" s="50" t="s">
        <v>6</v>
      </c>
      <c r="J7" s="52" t="s">
        <v>482</v>
      </c>
      <c r="K7" s="50" t="s">
        <v>483</v>
      </c>
      <c r="L7" s="48" t="s">
        <v>481</v>
      </c>
      <c r="M7" s="50" t="s">
        <v>6</v>
      </c>
      <c r="N7" s="52" t="s">
        <v>482</v>
      </c>
      <c r="O7" s="50" t="s">
        <v>483</v>
      </c>
      <c r="P7" s="48" t="s">
        <v>481</v>
      </c>
    </row>
    <row r="8" spans="1:16" ht="61.5" customHeight="1">
      <c r="A8" s="60"/>
      <c r="B8" s="60"/>
      <c r="C8" s="60"/>
      <c r="D8" s="16"/>
      <c r="E8" s="51"/>
      <c r="F8" s="53"/>
      <c r="G8" s="51"/>
      <c r="H8" s="49"/>
      <c r="I8" s="51"/>
      <c r="J8" s="53"/>
      <c r="K8" s="51"/>
      <c r="L8" s="49"/>
      <c r="M8" s="51"/>
      <c r="N8" s="53"/>
      <c r="O8" s="51"/>
      <c r="P8" s="49"/>
    </row>
    <row r="9" spans="1:16">
      <c r="A9" s="14" t="s">
        <v>7</v>
      </c>
      <c r="B9" s="54"/>
      <c r="C9" s="54"/>
      <c r="D9" s="18"/>
      <c r="E9" s="3">
        <v>3</v>
      </c>
      <c r="F9" s="3">
        <v>4</v>
      </c>
      <c r="G9" s="3">
        <v>5</v>
      </c>
      <c r="H9" s="3">
        <v>6</v>
      </c>
      <c r="I9" s="3">
        <v>7</v>
      </c>
      <c r="J9" s="11">
        <v>8</v>
      </c>
      <c r="K9" s="3">
        <v>9</v>
      </c>
      <c r="L9" s="3">
        <v>10</v>
      </c>
      <c r="M9" s="3">
        <v>12</v>
      </c>
      <c r="N9" s="3">
        <v>13</v>
      </c>
      <c r="O9" s="3">
        <v>14</v>
      </c>
      <c r="P9" s="3">
        <v>15</v>
      </c>
    </row>
    <row r="10" spans="1:16" ht="15.5">
      <c r="A10" s="15" t="s">
        <v>8</v>
      </c>
      <c r="B10" s="2" t="s">
        <v>0</v>
      </c>
      <c r="C10" s="4" t="s">
        <v>0</v>
      </c>
      <c r="D10" s="19"/>
      <c r="E10" s="5" t="s">
        <v>0</v>
      </c>
      <c r="F10" s="5"/>
      <c r="G10" s="6" t="s">
        <v>0</v>
      </c>
      <c r="H10" s="6" t="s">
        <v>0</v>
      </c>
      <c r="I10" s="6" t="s">
        <v>0</v>
      </c>
      <c r="J10" s="12"/>
      <c r="K10" s="6" t="s">
        <v>0</v>
      </c>
      <c r="L10" s="6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5.75" customHeight="1">
      <c r="A11" s="20" t="s">
        <v>9</v>
      </c>
      <c r="B11" s="2" t="s">
        <v>0</v>
      </c>
      <c r="C11" s="29" t="s">
        <v>10</v>
      </c>
      <c r="D11" s="30"/>
      <c r="E11" s="31">
        <v>126797700</v>
      </c>
      <c r="F11" s="31">
        <f>F12+F20+F27+F33+F51</f>
        <v>64737565</v>
      </c>
      <c r="G11" s="31">
        <f t="shared" ref="G11:K11" si="0">G12+G20+G27+G33+G51</f>
        <v>68318335.049999997</v>
      </c>
      <c r="H11" s="31">
        <f>G11/F11%</f>
        <v>105.53120904377542</v>
      </c>
      <c r="I11" s="31">
        <f t="shared" si="0"/>
        <v>55000</v>
      </c>
      <c r="J11" s="32">
        <f t="shared" si="0"/>
        <v>27000</v>
      </c>
      <c r="K11" s="31">
        <f t="shared" si="0"/>
        <v>26691.16</v>
      </c>
      <c r="L11" s="31">
        <f>K11/J11%</f>
        <v>98.856148148148151</v>
      </c>
      <c r="M11" s="31">
        <f>E11+I11</f>
        <v>126852700</v>
      </c>
      <c r="N11" s="31">
        <f t="shared" ref="N11:O11" si="1">F11+J11</f>
        <v>64764565</v>
      </c>
      <c r="O11" s="31">
        <f t="shared" si="1"/>
        <v>68345026.209999993</v>
      </c>
      <c r="P11" s="31">
        <f>O11/N11%</f>
        <v>105.52842624666744</v>
      </c>
    </row>
    <row r="12" spans="1:16" ht="31.5">
      <c r="A12" s="21" t="s">
        <v>11</v>
      </c>
      <c r="B12" s="2" t="s">
        <v>0</v>
      </c>
      <c r="C12" s="29" t="s">
        <v>12</v>
      </c>
      <c r="D12" s="30"/>
      <c r="E12" s="31">
        <v>61861700</v>
      </c>
      <c r="F12" s="31">
        <f>F13+F18</f>
        <v>32961215</v>
      </c>
      <c r="G12" s="31">
        <f t="shared" ref="G12:K12" si="2">G13+G18</f>
        <v>36615248.920000002</v>
      </c>
      <c r="H12" s="31">
        <f t="shared" ref="H12:H75" si="3">G12/F12%</f>
        <v>111.08585930464031</v>
      </c>
      <c r="I12" s="31">
        <f t="shared" si="2"/>
        <v>0</v>
      </c>
      <c r="J12" s="32">
        <f t="shared" si="2"/>
        <v>0</v>
      </c>
      <c r="K12" s="31">
        <f t="shared" si="2"/>
        <v>0</v>
      </c>
      <c r="L12" s="31">
        <v>0</v>
      </c>
      <c r="M12" s="31">
        <f t="shared" ref="M12:M75" si="4">E12+I12</f>
        <v>61861700</v>
      </c>
      <c r="N12" s="31">
        <f t="shared" ref="N12:N75" si="5">F12+J12</f>
        <v>32961215</v>
      </c>
      <c r="O12" s="31">
        <f t="shared" ref="O12:O75" si="6">G12+K12</f>
        <v>36615248.920000002</v>
      </c>
      <c r="P12" s="31">
        <f t="shared" ref="P12:P75" si="7">O12/N12%</f>
        <v>111.08585930464031</v>
      </c>
    </row>
    <row r="13" spans="1:16" ht="21">
      <c r="A13" s="22" t="s">
        <v>13</v>
      </c>
      <c r="B13" s="8" t="s">
        <v>0</v>
      </c>
      <c r="C13" s="33" t="s">
        <v>14</v>
      </c>
      <c r="D13" s="34"/>
      <c r="E13" s="31">
        <v>61860700</v>
      </c>
      <c r="F13" s="31">
        <f>F14+F15+F16+F17</f>
        <v>32960715</v>
      </c>
      <c r="G13" s="31">
        <f t="shared" ref="G13:K13" si="8">G14+G15+G16+G17</f>
        <v>36615248.920000002</v>
      </c>
      <c r="H13" s="31">
        <f t="shared" si="3"/>
        <v>111.08754442978558</v>
      </c>
      <c r="I13" s="31">
        <f t="shared" si="8"/>
        <v>0</v>
      </c>
      <c r="J13" s="32">
        <f t="shared" si="8"/>
        <v>0</v>
      </c>
      <c r="K13" s="31">
        <f t="shared" si="8"/>
        <v>0</v>
      </c>
      <c r="L13" s="31">
        <v>0</v>
      </c>
      <c r="M13" s="31">
        <f t="shared" si="4"/>
        <v>61860700</v>
      </c>
      <c r="N13" s="31">
        <f t="shared" si="5"/>
        <v>32960715</v>
      </c>
      <c r="O13" s="31">
        <f t="shared" si="6"/>
        <v>36615248.920000002</v>
      </c>
      <c r="P13" s="31">
        <f t="shared" si="7"/>
        <v>111.08754442978558</v>
      </c>
    </row>
    <row r="14" spans="1:16" ht="52.5">
      <c r="A14" s="23" t="s">
        <v>15</v>
      </c>
      <c r="B14" s="9" t="s">
        <v>0</v>
      </c>
      <c r="C14" s="35" t="s">
        <v>16</v>
      </c>
      <c r="D14" s="35"/>
      <c r="E14" s="31">
        <v>56149700</v>
      </c>
      <c r="F14" s="31">
        <v>29362275</v>
      </c>
      <c r="G14" s="31">
        <v>31912148.829999998</v>
      </c>
      <c r="H14" s="31">
        <f t="shared" si="3"/>
        <v>108.68418346330452</v>
      </c>
      <c r="I14" s="31">
        <v>0</v>
      </c>
      <c r="J14" s="32">
        <v>0</v>
      </c>
      <c r="K14" s="31">
        <v>0</v>
      </c>
      <c r="L14" s="31">
        <v>0</v>
      </c>
      <c r="M14" s="31">
        <f t="shared" si="4"/>
        <v>56149700</v>
      </c>
      <c r="N14" s="31">
        <f t="shared" si="5"/>
        <v>29362275</v>
      </c>
      <c r="O14" s="31">
        <f t="shared" si="6"/>
        <v>31912148.829999998</v>
      </c>
      <c r="P14" s="31">
        <f t="shared" si="7"/>
        <v>108.68418346330452</v>
      </c>
    </row>
    <row r="15" spans="1:16" ht="94.5">
      <c r="A15" s="23" t="s">
        <v>17</v>
      </c>
      <c r="B15" s="9" t="s">
        <v>0</v>
      </c>
      <c r="C15" s="35" t="s">
        <v>18</v>
      </c>
      <c r="D15" s="35"/>
      <c r="E15" s="31">
        <v>3100000</v>
      </c>
      <c r="F15" s="31">
        <v>1350002</v>
      </c>
      <c r="G15" s="31">
        <v>1391004.22</v>
      </c>
      <c r="H15" s="31">
        <f t="shared" si="3"/>
        <v>103.03719698193039</v>
      </c>
      <c r="I15" s="31">
        <v>0</v>
      </c>
      <c r="J15" s="32">
        <v>0</v>
      </c>
      <c r="K15" s="31">
        <v>0</v>
      </c>
      <c r="L15" s="31">
        <v>0</v>
      </c>
      <c r="M15" s="31">
        <f t="shared" si="4"/>
        <v>3100000</v>
      </c>
      <c r="N15" s="31">
        <f t="shared" si="5"/>
        <v>1350002</v>
      </c>
      <c r="O15" s="31">
        <f t="shared" si="6"/>
        <v>1391004.22</v>
      </c>
      <c r="P15" s="31">
        <f t="shared" si="7"/>
        <v>103.03719698193039</v>
      </c>
    </row>
    <row r="16" spans="1:16" ht="52.5">
      <c r="A16" s="23" t="s">
        <v>19</v>
      </c>
      <c r="B16" s="9" t="s">
        <v>0</v>
      </c>
      <c r="C16" s="35" t="s">
        <v>20</v>
      </c>
      <c r="D16" s="35"/>
      <c r="E16" s="31">
        <v>2190000</v>
      </c>
      <c r="F16" s="31">
        <v>2187500</v>
      </c>
      <c r="G16" s="31">
        <v>3248335.2</v>
      </c>
      <c r="H16" s="31">
        <f t="shared" si="3"/>
        <v>148.49532342857142</v>
      </c>
      <c r="I16" s="31">
        <v>0</v>
      </c>
      <c r="J16" s="32">
        <v>0</v>
      </c>
      <c r="K16" s="31">
        <v>0</v>
      </c>
      <c r="L16" s="31">
        <v>0</v>
      </c>
      <c r="M16" s="31">
        <f t="shared" si="4"/>
        <v>2190000</v>
      </c>
      <c r="N16" s="31">
        <f t="shared" si="5"/>
        <v>2187500</v>
      </c>
      <c r="O16" s="31">
        <f t="shared" si="6"/>
        <v>3248335.2</v>
      </c>
      <c r="P16" s="31">
        <f t="shared" si="7"/>
        <v>148.49532342857142</v>
      </c>
    </row>
    <row r="17" spans="1:16" ht="44" customHeight="1">
      <c r="A17" s="23" t="s">
        <v>21</v>
      </c>
      <c r="B17" s="9" t="s">
        <v>0</v>
      </c>
      <c r="C17" s="35" t="s">
        <v>22</v>
      </c>
      <c r="D17" s="35"/>
      <c r="E17" s="31">
        <v>421000</v>
      </c>
      <c r="F17" s="31">
        <v>60938</v>
      </c>
      <c r="G17" s="31">
        <v>63760.67</v>
      </c>
      <c r="H17" s="31">
        <f t="shared" si="3"/>
        <v>104.63203583970594</v>
      </c>
      <c r="I17" s="31">
        <v>0</v>
      </c>
      <c r="J17" s="32">
        <v>0</v>
      </c>
      <c r="K17" s="31">
        <v>0</v>
      </c>
      <c r="L17" s="31">
        <v>0</v>
      </c>
      <c r="M17" s="31">
        <f t="shared" si="4"/>
        <v>421000</v>
      </c>
      <c r="N17" s="31">
        <f t="shared" si="5"/>
        <v>60938</v>
      </c>
      <c r="O17" s="31">
        <f t="shared" si="6"/>
        <v>63760.67</v>
      </c>
      <c r="P17" s="31">
        <f t="shared" si="7"/>
        <v>104.63203583970594</v>
      </c>
    </row>
    <row r="18" spans="1:16" ht="21">
      <c r="A18" s="22" t="s">
        <v>23</v>
      </c>
      <c r="B18" s="8" t="s">
        <v>0</v>
      </c>
      <c r="C18" s="33" t="s">
        <v>24</v>
      </c>
      <c r="D18" s="34"/>
      <c r="E18" s="31">
        <v>1000</v>
      </c>
      <c r="F18" s="31">
        <f>F19</f>
        <v>500</v>
      </c>
      <c r="G18" s="31">
        <f t="shared" ref="G18:J18" si="9">G19</f>
        <v>0</v>
      </c>
      <c r="H18" s="31">
        <f t="shared" si="3"/>
        <v>0</v>
      </c>
      <c r="I18" s="31">
        <v>0</v>
      </c>
      <c r="J18" s="32">
        <f t="shared" si="9"/>
        <v>0</v>
      </c>
      <c r="K18" s="31">
        <v>0</v>
      </c>
      <c r="L18" s="31">
        <v>0</v>
      </c>
      <c r="M18" s="31">
        <f t="shared" si="4"/>
        <v>1000</v>
      </c>
      <c r="N18" s="31">
        <f t="shared" si="5"/>
        <v>500</v>
      </c>
      <c r="O18" s="31">
        <f t="shared" si="6"/>
        <v>0</v>
      </c>
      <c r="P18" s="31">
        <f t="shared" si="7"/>
        <v>0</v>
      </c>
    </row>
    <row r="19" spans="1:16" ht="38" customHeight="1">
      <c r="A19" s="23" t="s">
        <v>25</v>
      </c>
      <c r="B19" s="9" t="s">
        <v>0</v>
      </c>
      <c r="C19" s="35" t="s">
        <v>26</v>
      </c>
      <c r="D19" s="35"/>
      <c r="E19" s="31">
        <v>1000</v>
      </c>
      <c r="F19" s="31">
        <v>500</v>
      </c>
      <c r="G19" s="31">
        <v>0</v>
      </c>
      <c r="H19" s="31">
        <f t="shared" si="3"/>
        <v>0</v>
      </c>
      <c r="I19" s="31">
        <v>0</v>
      </c>
      <c r="J19" s="32">
        <v>0</v>
      </c>
      <c r="K19" s="31">
        <v>0</v>
      </c>
      <c r="L19" s="31">
        <v>0</v>
      </c>
      <c r="M19" s="31">
        <f t="shared" si="4"/>
        <v>1000</v>
      </c>
      <c r="N19" s="31">
        <f t="shared" si="5"/>
        <v>500</v>
      </c>
      <c r="O19" s="31">
        <f t="shared" si="6"/>
        <v>0</v>
      </c>
      <c r="P19" s="31">
        <f t="shared" si="7"/>
        <v>0</v>
      </c>
    </row>
    <row r="20" spans="1:16" ht="31.5">
      <c r="A20" s="21" t="s">
        <v>27</v>
      </c>
      <c r="B20" s="2" t="s">
        <v>0</v>
      </c>
      <c r="C20" s="29" t="s">
        <v>28</v>
      </c>
      <c r="D20" s="30"/>
      <c r="E20" s="31">
        <v>27390500</v>
      </c>
      <c r="F20" s="31">
        <f>F21+F24</f>
        <v>11136446</v>
      </c>
      <c r="G20" s="31">
        <f t="shared" ref="G20:K20" si="10">G21+G24</f>
        <v>9548970.8200000003</v>
      </c>
      <c r="H20" s="31">
        <f t="shared" si="3"/>
        <v>85.745226259795984</v>
      </c>
      <c r="I20" s="31">
        <f t="shared" si="10"/>
        <v>0</v>
      </c>
      <c r="J20" s="32">
        <f t="shared" si="10"/>
        <v>0</v>
      </c>
      <c r="K20" s="31">
        <f t="shared" si="10"/>
        <v>0</v>
      </c>
      <c r="L20" s="31">
        <v>0</v>
      </c>
      <c r="M20" s="31">
        <f t="shared" si="4"/>
        <v>27390500</v>
      </c>
      <c r="N20" s="31">
        <f t="shared" si="5"/>
        <v>11136446</v>
      </c>
      <c r="O20" s="31">
        <f t="shared" si="6"/>
        <v>9548970.8200000003</v>
      </c>
      <c r="P20" s="31">
        <f t="shared" si="7"/>
        <v>85.745226259795984</v>
      </c>
    </row>
    <row r="21" spans="1:16" ht="21">
      <c r="A21" s="22" t="s">
        <v>29</v>
      </c>
      <c r="B21" s="8" t="s">
        <v>0</v>
      </c>
      <c r="C21" s="33" t="s">
        <v>30</v>
      </c>
      <c r="D21" s="34"/>
      <c r="E21" s="31">
        <v>27385000</v>
      </c>
      <c r="F21" s="31">
        <f>F22+F23</f>
        <v>11135246</v>
      </c>
      <c r="G21" s="31">
        <f t="shared" ref="G21:K21" si="11">G22+G23</f>
        <v>9520503.4100000001</v>
      </c>
      <c r="H21" s="31">
        <f t="shared" si="3"/>
        <v>85.498815293348699</v>
      </c>
      <c r="I21" s="31">
        <f t="shared" si="11"/>
        <v>0</v>
      </c>
      <c r="J21" s="32">
        <f t="shared" si="11"/>
        <v>0</v>
      </c>
      <c r="K21" s="31">
        <f t="shared" si="11"/>
        <v>0</v>
      </c>
      <c r="L21" s="31">
        <v>0</v>
      </c>
      <c r="M21" s="31">
        <f t="shared" si="4"/>
        <v>27385000</v>
      </c>
      <c r="N21" s="31">
        <f t="shared" si="5"/>
        <v>11135246</v>
      </c>
      <c r="O21" s="31">
        <f t="shared" si="6"/>
        <v>9520503.4100000001</v>
      </c>
      <c r="P21" s="31">
        <f t="shared" si="7"/>
        <v>85.498815293348699</v>
      </c>
    </row>
    <row r="22" spans="1:16" ht="52.5">
      <c r="A22" s="23" t="s">
        <v>31</v>
      </c>
      <c r="B22" s="9" t="s">
        <v>0</v>
      </c>
      <c r="C22" s="35" t="s">
        <v>32</v>
      </c>
      <c r="D22" s="35"/>
      <c r="E22" s="31">
        <v>8585000</v>
      </c>
      <c r="F22" s="31">
        <v>3565502</v>
      </c>
      <c r="G22" s="31">
        <v>3936226.01</v>
      </c>
      <c r="H22" s="31">
        <f t="shared" si="3"/>
        <v>110.39752635112812</v>
      </c>
      <c r="I22" s="31">
        <v>0</v>
      </c>
      <c r="J22" s="32">
        <v>0</v>
      </c>
      <c r="K22" s="31">
        <v>0</v>
      </c>
      <c r="L22" s="31">
        <v>0</v>
      </c>
      <c r="M22" s="31">
        <f t="shared" si="4"/>
        <v>8585000</v>
      </c>
      <c r="N22" s="31">
        <f t="shared" si="5"/>
        <v>3565502</v>
      </c>
      <c r="O22" s="31">
        <f t="shared" si="6"/>
        <v>3936226.01</v>
      </c>
      <c r="P22" s="31">
        <f t="shared" si="7"/>
        <v>110.39752635112812</v>
      </c>
    </row>
    <row r="23" spans="1:16" ht="73.5">
      <c r="A23" s="23" t="s">
        <v>33</v>
      </c>
      <c r="B23" s="9" t="s">
        <v>0</v>
      </c>
      <c r="C23" s="35" t="s">
        <v>34</v>
      </c>
      <c r="D23" s="35"/>
      <c r="E23" s="31">
        <v>18800000</v>
      </c>
      <c r="F23" s="31">
        <v>7569744</v>
      </c>
      <c r="G23" s="31">
        <v>5584277.4000000004</v>
      </c>
      <c r="H23" s="31">
        <f t="shared" si="3"/>
        <v>73.771020525925323</v>
      </c>
      <c r="I23" s="31">
        <v>0</v>
      </c>
      <c r="J23" s="32">
        <v>0</v>
      </c>
      <c r="K23" s="31">
        <v>0</v>
      </c>
      <c r="L23" s="31">
        <v>0</v>
      </c>
      <c r="M23" s="31">
        <f t="shared" si="4"/>
        <v>18800000</v>
      </c>
      <c r="N23" s="31">
        <f t="shared" si="5"/>
        <v>7569744</v>
      </c>
      <c r="O23" s="31">
        <f t="shared" si="6"/>
        <v>5584277.4000000004</v>
      </c>
      <c r="P23" s="31">
        <f t="shared" si="7"/>
        <v>73.771020525925323</v>
      </c>
    </row>
    <row r="24" spans="1:16" ht="31.5">
      <c r="A24" s="22" t="s">
        <v>35</v>
      </c>
      <c r="B24" s="8" t="s">
        <v>0</v>
      </c>
      <c r="C24" s="33" t="s">
        <v>36</v>
      </c>
      <c r="D24" s="34"/>
      <c r="E24" s="31">
        <v>5500</v>
      </c>
      <c r="F24" s="31">
        <f>F25+F26</f>
        <v>1200</v>
      </c>
      <c r="G24" s="31">
        <f t="shared" ref="G24:K24" si="12">G25+G26</f>
        <v>28467.41</v>
      </c>
      <c r="H24" s="31">
        <f t="shared" si="3"/>
        <v>2372.2841666666668</v>
      </c>
      <c r="I24" s="31">
        <f t="shared" si="12"/>
        <v>0</v>
      </c>
      <c r="J24" s="32">
        <f t="shared" si="12"/>
        <v>0</v>
      </c>
      <c r="K24" s="31">
        <f t="shared" si="12"/>
        <v>0</v>
      </c>
      <c r="L24" s="31">
        <v>0</v>
      </c>
      <c r="M24" s="31">
        <f t="shared" si="4"/>
        <v>5500</v>
      </c>
      <c r="N24" s="31">
        <f t="shared" si="5"/>
        <v>1200</v>
      </c>
      <c r="O24" s="31">
        <f t="shared" si="6"/>
        <v>28467.41</v>
      </c>
      <c r="P24" s="31">
        <f t="shared" si="7"/>
        <v>2372.2841666666668</v>
      </c>
    </row>
    <row r="25" spans="1:16" ht="44.5" customHeight="1">
      <c r="A25" s="23" t="s">
        <v>37</v>
      </c>
      <c r="B25" s="9" t="s">
        <v>0</v>
      </c>
      <c r="C25" s="35" t="s">
        <v>38</v>
      </c>
      <c r="D25" s="35"/>
      <c r="E25" s="31">
        <v>5500</v>
      </c>
      <c r="F25" s="31">
        <v>1200</v>
      </c>
      <c r="G25" s="31">
        <v>1213.9000000000001</v>
      </c>
      <c r="H25" s="31">
        <f t="shared" si="3"/>
        <v>101.15833333333335</v>
      </c>
      <c r="I25" s="31">
        <v>0</v>
      </c>
      <c r="J25" s="32">
        <v>0</v>
      </c>
      <c r="K25" s="31">
        <v>0</v>
      </c>
      <c r="L25" s="31">
        <v>0</v>
      </c>
      <c r="M25" s="31">
        <f t="shared" si="4"/>
        <v>5500</v>
      </c>
      <c r="N25" s="31">
        <f t="shared" si="5"/>
        <v>1200</v>
      </c>
      <c r="O25" s="31">
        <f t="shared" si="6"/>
        <v>1213.9000000000001</v>
      </c>
      <c r="P25" s="31">
        <f t="shared" si="7"/>
        <v>101.15833333333335</v>
      </c>
    </row>
    <row r="26" spans="1:16" ht="31.5">
      <c r="A26" s="23" t="s">
        <v>39</v>
      </c>
      <c r="B26" s="9" t="s">
        <v>0</v>
      </c>
      <c r="C26" s="35" t="s">
        <v>40</v>
      </c>
      <c r="D26" s="35"/>
      <c r="E26" s="31">
        <v>0</v>
      </c>
      <c r="F26" s="31">
        <v>0</v>
      </c>
      <c r="G26" s="31">
        <v>27253.51</v>
      </c>
      <c r="H26" s="31">
        <v>0</v>
      </c>
      <c r="I26" s="31">
        <v>0</v>
      </c>
      <c r="J26" s="32">
        <v>0</v>
      </c>
      <c r="K26" s="31">
        <v>0</v>
      </c>
      <c r="L26" s="31">
        <v>0</v>
      </c>
      <c r="M26" s="31">
        <f t="shared" si="4"/>
        <v>0</v>
      </c>
      <c r="N26" s="31">
        <f t="shared" si="5"/>
        <v>0</v>
      </c>
      <c r="O26" s="31">
        <f t="shared" si="6"/>
        <v>27253.51</v>
      </c>
      <c r="P26" s="31">
        <v>0</v>
      </c>
    </row>
    <row r="27" spans="1:16" ht="21">
      <c r="A27" s="21" t="s">
        <v>41</v>
      </c>
      <c r="B27" s="2" t="s">
        <v>0</v>
      </c>
      <c r="C27" s="29" t="s">
        <v>42</v>
      </c>
      <c r="D27" s="30"/>
      <c r="E27" s="31">
        <v>4930000</v>
      </c>
      <c r="F27" s="31">
        <f>F28+F30+F32</f>
        <v>3830000</v>
      </c>
      <c r="G27" s="31">
        <f t="shared" ref="G27:K27" si="13">G28+G30+G32</f>
        <v>3927812.51</v>
      </c>
      <c r="H27" s="31">
        <f t="shared" si="3"/>
        <v>102.55385143603132</v>
      </c>
      <c r="I27" s="31">
        <f t="shared" si="13"/>
        <v>0</v>
      </c>
      <c r="J27" s="32">
        <f t="shared" si="13"/>
        <v>0</v>
      </c>
      <c r="K27" s="31">
        <f t="shared" si="13"/>
        <v>0</v>
      </c>
      <c r="L27" s="31">
        <v>0</v>
      </c>
      <c r="M27" s="31">
        <f t="shared" si="4"/>
        <v>4930000</v>
      </c>
      <c r="N27" s="31">
        <f t="shared" si="5"/>
        <v>3830000</v>
      </c>
      <c r="O27" s="31">
        <f t="shared" si="6"/>
        <v>3927812.51</v>
      </c>
      <c r="P27" s="31">
        <f t="shared" si="7"/>
        <v>102.55385143603132</v>
      </c>
    </row>
    <row r="28" spans="1:16" ht="42">
      <c r="A28" s="22" t="s">
        <v>43</v>
      </c>
      <c r="B28" s="8" t="s">
        <v>0</v>
      </c>
      <c r="C28" s="33" t="s">
        <v>44</v>
      </c>
      <c r="D28" s="34"/>
      <c r="E28" s="31">
        <v>830000</v>
      </c>
      <c r="F28" s="31">
        <f>F29</f>
        <v>730000</v>
      </c>
      <c r="G28" s="31">
        <f t="shared" ref="G28:J28" si="14">G29</f>
        <v>742100</v>
      </c>
      <c r="H28" s="31">
        <f t="shared" si="3"/>
        <v>101.65753424657534</v>
      </c>
      <c r="I28" s="31">
        <v>0</v>
      </c>
      <c r="J28" s="32">
        <f t="shared" si="14"/>
        <v>0</v>
      </c>
      <c r="K28" s="31">
        <v>0</v>
      </c>
      <c r="L28" s="31">
        <v>0</v>
      </c>
      <c r="M28" s="31">
        <f t="shared" si="4"/>
        <v>830000</v>
      </c>
      <c r="N28" s="31">
        <f t="shared" si="5"/>
        <v>730000</v>
      </c>
      <c r="O28" s="31">
        <f t="shared" si="6"/>
        <v>742100</v>
      </c>
      <c r="P28" s="31">
        <f t="shared" si="7"/>
        <v>101.65753424657534</v>
      </c>
    </row>
    <row r="29" spans="1:16" ht="15.5">
      <c r="A29" s="23" t="s">
        <v>45</v>
      </c>
      <c r="B29" s="9" t="s">
        <v>0</v>
      </c>
      <c r="C29" s="35" t="s">
        <v>46</v>
      </c>
      <c r="D29" s="35"/>
      <c r="E29" s="31">
        <v>830000</v>
      </c>
      <c r="F29" s="31">
        <v>730000</v>
      </c>
      <c r="G29" s="31">
        <v>742100</v>
      </c>
      <c r="H29" s="31">
        <f t="shared" si="3"/>
        <v>101.65753424657534</v>
      </c>
      <c r="I29" s="31">
        <v>0</v>
      </c>
      <c r="J29" s="32">
        <v>0</v>
      </c>
      <c r="K29" s="31">
        <v>0</v>
      </c>
      <c r="L29" s="31">
        <v>0</v>
      </c>
      <c r="M29" s="31">
        <f t="shared" si="4"/>
        <v>830000</v>
      </c>
      <c r="N29" s="31">
        <f t="shared" si="5"/>
        <v>730000</v>
      </c>
      <c r="O29" s="31">
        <f t="shared" si="6"/>
        <v>742100</v>
      </c>
      <c r="P29" s="31">
        <f t="shared" si="7"/>
        <v>101.65753424657534</v>
      </c>
    </row>
    <row r="30" spans="1:16" ht="42">
      <c r="A30" s="22" t="s">
        <v>47</v>
      </c>
      <c r="B30" s="8" t="s">
        <v>0</v>
      </c>
      <c r="C30" s="33" t="s">
        <v>48</v>
      </c>
      <c r="D30" s="34"/>
      <c r="E30" s="31">
        <v>2900000</v>
      </c>
      <c r="F30" s="31">
        <f>F31</f>
        <v>2500000</v>
      </c>
      <c r="G30" s="31">
        <f t="shared" ref="G30:J30" si="15">G31</f>
        <v>2520312.09</v>
      </c>
      <c r="H30" s="31">
        <f t="shared" si="3"/>
        <v>100.81248359999999</v>
      </c>
      <c r="I30" s="31">
        <v>0</v>
      </c>
      <c r="J30" s="32">
        <f t="shared" si="15"/>
        <v>0</v>
      </c>
      <c r="K30" s="31">
        <v>0</v>
      </c>
      <c r="L30" s="31">
        <v>0</v>
      </c>
      <c r="M30" s="31">
        <f t="shared" si="4"/>
        <v>2900000</v>
      </c>
      <c r="N30" s="31">
        <f t="shared" si="5"/>
        <v>2500000</v>
      </c>
      <c r="O30" s="31">
        <f t="shared" si="6"/>
        <v>2520312.09</v>
      </c>
      <c r="P30" s="31">
        <f t="shared" si="7"/>
        <v>100.81248359999999</v>
      </c>
    </row>
    <row r="31" spans="1:16" ht="15.5">
      <c r="A31" s="23" t="s">
        <v>45</v>
      </c>
      <c r="B31" s="9" t="s">
        <v>0</v>
      </c>
      <c r="C31" s="35" t="s">
        <v>49</v>
      </c>
      <c r="D31" s="35"/>
      <c r="E31" s="31">
        <v>2900000</v>
      </c>
      <c r="F31" s="31">
        <v>2500000</v>
      </c>
      <c r="G31" s="31">
        <v>2520312.09</v>
      </c>
      <c r="H31" s="31">
        <f t="shared" si="3"/>
        <v>100.81248359999999</v>
      </c>
      <c r="I31" s="31">
        <v>0</v>
      </c>
      <c r="J31" s="32">
        <v>0</v>
      </c>
      <c r="K31" s="31">
        <v>0</v>
      </c>
      <c r="L31" s="31">
        <v>0</v>
      </c>
      <c r="M31" s="31">
        <f t="shared" si="4"/>
        <v>2900000</v>
      </c>
      <c r="N31" s="31">
        <f t="shared" si="5"/>
        <v>2500000</v>
      </c>
      <c r="O31" s="31">
        <f t="shared" si="6"/>
        <v>2520312.09</v>
      </c>
      <c r="P31" s="31">
        <f t="shared" si="7"/>
        <v>100.81248359999999</v>
      </c>
    </row>
    <row r="32" spans="1:16" ht="42">
      <c r="A32" s="22" t="s">
        <v>50</v>
      </c>
      <c r="B32" s="8" t="s">
        <v>0</v>
      </c>
      <c r="C32" s="33" t="s">
        <v>51</v>
      </c>
      <c r="D32" s="34"/>
      <c r="E32" s="31">
        <v>1200000</v>
      </c>
      <c r="F32" s="31">
        <v>600000</v>
      </c>
      <c r="G32" s="31">
        <v>665400.42000000004</v>
      </c>
      <c r="H32" s="31">
        <f t="shared" si="3"/>
        <v>110.90007000000001</v>
      </c>
      <c r="I32" s="31">
        <v>0</v>
      </c>
      <c r="J32" s="32">
        <v>0</v>
      </c>
      <c r="K32" s="31">
        <v>0</v>
      </c>
      <c r="L32" s="31">
        <v>0</v>
      </c>
      <c r="M32" s="31">
        <f t="shared" si="4"/>
        <v>1200000</v>
      </c>
      <c r="N32" s="31">
        <f t="shared" si="5"/>
        <v>600000</v>
      </c>
      <c r="O32" s="31">
        <f t="shared" si="6"/>
        <v>665400.42000000004</v>
      </c>
      <c r="P32" s="31">
        <f t="shared" si="7"/>
        <v>110.90007000000001</v>
      </c>
    </row>
    <row r="33" spans="1:16" ht="42">
      <c r="A33" s="21" t="s">
        <v>52</v>
      </c>
      <c r="B33" s="2" t="s">
        <v>0</v>
      </c>
      <c r="C33" s="29" t="s">
        <v>53</v>
      </c>
      <c r="D33" s="30"/>
      <c r="E33" s="31">
        <v>32615500</v>
      </c>
      <c r="F33" s="31">
        <f>F34+F44+F47</f>
        <v>16809904</v>
      </c>
      <c r="G33" s="31">
        <f t="shared" ref="G33:K33" si="16">G34+G44+G47</f>
        <v>18226302.799999997</v>
      </c>
      <c r="H33" s="31">
        <f t="shared" si="3"/>
        <v>108.42597792349079</v>
      </c>
      <c r="I33" s="31">
        <f t="shared" si="16"/>
        <v>0</v>
      </c>
      <c r="J33" s="32">
        <f t="shared" si="16"/>
        <v>0</v>
      </c>
      <c r="K33" s="31">
        <f t="shared" si="16"/>
        <v>0</v>
      </c>
      <c r="L33" s="31">
        <v>0</v>
      </c>
      <c r="M33" s="31">
        <f t="shared" si="4"/>
        <v>32615500</v>
      </c>
      <c r="N33" s="31">
        <f t="shared" si="5"/>
        <v>16809904</v>
      </c>
      <c r="O33" s="31">
        <f t="shared" si="6"/>
        <v>18226302.799999997</v>
      </c>
      <c r="P33" s="31">
        <f t="shared" si="7"/>
        <v>108.42597792349079</v>
      </c>
    </row>
    <row r="34" spans="1:16" ht="15.5">
      <c r="A34" s="22" t="s">
        <v>54</v>
      </c>
      <c r="B34" s="8" t="s">
        <v>0</v>
      </c>
      <c r="C34" s="33" t="s">
        <v>55</v>
      </c>
      <c r="D34" s="34"/>
      <c r="E34" s="31">
        <v>12912600</v>
      </c>
      <c r="F34" s="31">
        <f>F35+F36+F37+F38+F39+F40+F41+F42+F43</f>
        <v>8224566</v>
      </c>
      <c r="G34" s="31">
        <f t="shared" ref="G34:K34" si="17">G35+G36+G37+G38+G39+G40+G41+G42+G43</f>
        <v>9659929.6300000008</v>
      </c>
      <c r="H34" s="31">
        <f t="shared" si="3"/>
        <v>117.45215042349956</v>
      </c>
      <c r="I34" s="31">
        <f t="shared" si="17"/>
        <v>0</v>
      </c>
      <c r="J34" s="32">
        <f t="shared" si="17"/>
        <v>0</v>
      </c>
      <c r="K34" s="31">
        <f t="shared" si="17"/>
        <v>0</v>
      </c>
      <c r="L34" s="31">
        <v>0</v>
      </c>
      <c r="M34" s="31">
        <f t="shared" si="4"/>
        <v>12912600</v>
      </c>
      <c r="N34" s="31">
        <f t="shared" si="5"/>
        <v>8224566</v>
      </c>
      <c r="O34" s="31">
        <f t="shared" si="6"/>
        <v>9659929.6300000008</v>
      </c>
      <c r="P34" s="31">
        <f t="shared" si="7"/>
        <v>117.45215042349956</v>
      </c>
    </row>
    <row r="35" spans="1:16" ht="52.5">
      <c r="A35" s="23" t="s">
        <v>56</v>
      </c>
      <c r="B35" s="9" t="s">
        <v>0</v>
      </c>
      <c r="C35" s="35" t="s">
        <v>57</v>
      </c>
      <c r="D35" s="35"/>
      <c r="E35" s="31">
        <v>22600</v>
      </c>
      <c r="F35" s="31">
        <v>12802</v>
      </c>
      <c r="G35" s="31">
        <v>55462.25</v>
      </c>
      <c r="H35" s="31">
        <f t="shared" si="3"/>
        <v>433.23113576003743</v>
      </c>
      <c r="I35" s="31">
        <v>0</v>
      </c>
      <c r="J35" s="32">
        <v>0</v>
      </c>
      <c r="K35" s="31">
        <v>0</v>
      </c>
      <c r="L35" s="31">
        <v>0</v>
      </c>
      <c r="M35" s="31">
        <f t="shared" si="4"/>
        <v>22600</v>
      </c>
      <c r="N35" s="31">
        <f t="shared" si="5"/>
        <v>12802</v>
      </c>
      <c r="O35" s="31">
        <f t="shared" si="6"/>
        <v>55462.25</v>
      </c>
      <c r="P35" s="31">
        <f t="shared" si="7"/>
        <v>433.23113576003743</v>
      </c>
    </row>
    <row r="36" spans="1:16" ht="52.5">
      <c r="A36" s="23" t="s">
        <v>58</v>
      </c>
      <c r="B36" s="9" t="s">
        <v>0</v>
      </c>
      <c r="C36" s="35" t="s">
        <v>59</v>
      </c>
      <c r="D36" s="35"/>
      <c r="E36" s="31">
        <v>160000</v>
      </c>
      <c r="F36" s="31">
        <v>2502</v>
      </c>
      <c r="G36" s="31">
        <v>2543.04</v>
      </c>
      <c r="H36" s="31">
        <f t="shared" si="3"/>
        <v>101.64028776978417</v>
      </c>
      <c r="I36" s="31">
        <v>0</v>
      </c>
      <c r="J36" s="32">
        <v>0</v>
      </c>
      <c r="K36" s="31">
        <v>0</v>
      </c>
      <c r="L36" s="31">
        <v>0</v>
      </c>
      <c r="M36" s="31">
        <f t="shared" si="4"/>
        <v>160000</v>
      </c>
      <c r="N36" s="31">
        <f t="shared" si="5"/>
        <v>2502</v>
      </c>
      <c r="O36" s="31">
        <f t="shared" si="6"/>
        <v>2543.04</v>
      </c>
      <c r="P36" s="31">
        <f t="shared" si="7"/>
        <v>101.64028776978417</v>
      </c>
    </row>
    <row r="37" spans="1:16" ht="52.5">
      <c r="A37" s="23" t="s">
        <v>60</v>
      </c>
      <c r="B37" s="9" t="s">
        <v>0</v>
      </c>
      <c r="C37" s="35" t="s">
        <v>61</v>
      </c>
      <c r="D37" s="35"/>
      <c r="E37" s="31">
        <v>300000</v>
      </c>
      <c r="F37" s="31">
        <v>3000</v>
      </c>
      <c r="G37" s="31">
        <v>2940</v>
      </c>
      <c r="H37" s="31">
        <f t="shared" si="3"/>
        <v>98</v>
      </c>
      <c r="I37" s="31">
        <v>0</v>
      </c>
      <c r="J37" s="32">
        <v>0</v>
      </c>
      <c r="K37" s="31">
        <v>0</v>
      </c>
      <c r="L37" s="31">
        <v>0</v>
      </c>
      <c r="M37" s="31">
        <f t="shared" si="4"/>
        <v>300000</v>
      </c>
      <c r="N37" s="31">
        <f t="shared" si="5"/>
        <v>3000</v>
      </c>
      <c r="O37" s="31">
        <f t="shared" si="6"/>
        <v>2940</v>
      </c>
      <c r="P37" s="31">
        <f t="shared" si="7"/>
        <v>98</v>
      </c>
    </row>
    <row r="38" spans="1:16" ht="52.5">
      <c r="A38" s="23" t="s">
        <v>62</v>
      </c>
      <c r="B38" s="9" t="s">
        <v>0</v>
      </c>
      <c r="C38" s="35" t="s">
        <v>63</v>
      </c>
      <c r="D38" s="35"/>
      <c r="E38" s="31">
        <v>800000</v>
      </c>
      <c r="F38" s="31">
        <v>438902</v>
      </c>
      <c r="G38" s="31">
        <v>454829.04</v>
      </c>
      <c r="H38" s="31">
        <f t="shared" si="3"/>
        <v>103.6288374170088</v>
      </c>
      <c r="I38" s="31">
        <v>0</v>
      </c>
      <c r="J38" s="32">
        <v>0</v>
      </c>
      <c r="K38" s="31">
        <v>0</v>
      </c>
      <c r="L38" s="31">
        <v>0</v>
      </c>
      <c r="M38" s="31">
        <f t="shared" si="4"/>
        <v>800000</v>
      </c>
      <c r="N38" s="31">
        <f t="shared" si="5"/>
        <v>438902</v>
      </c>
      <c r="O38" s="31">
        <f t="shared" si="6"/>
        <v>454829.04</v>
      </c>
      <c r="P38" s="31">
        <f t="shared" si="7"/>
        <v>103.6288374170088</v>
      </c>
    </row>
    <row r="39" spans="1:16" ht="21">
      <c r="A39" s="23" t="s">
        <v>64</v>
      </c>
      <c r="B39" s="9" t="s">
        <v>0</v>
      </c>
      <c r="C39" s="35" t="s">
        <v>65</v>
      </c>
      <c r="D39" s="35"/>
      <c r="E39" s="31">
        <v>5500000</v>
      </c>
      <c r="F39" s="31">
        <v>4391200</v>
      </c>
      <c r="G39" s="31">
        <v>5432831.0300000003</v>
      </c>
      <c r="H39" s="31">
        <f t="shared" si="3"/>
        <v>123.720874248497</v>
      </c>
      <c r="I39" s="31">
        <v>0</v>
      </c>
      <c r="J39" s="32">
        <v>0</v>
      </c>
      <c r="K39" s="31">
        <v>0</v>
      </c>
      <c r="L39" s="31">
        <v>0</v>
      </c>
      <c r="M39" s="31">
        <f t="shared" si="4"/>
        <v>5500000</v>
      </c>
      <c r="N39" s="31">
        <f t="shared" si="5"/>
        <v>4391200</v>
      </c>
      <c r="O39" s="31">
        <f t="shared" si="6"/>
        <v>5432831.0300000003</v>
      </c>
      <c r="P39" s="31">
        <f t="shared" si="7"/>
        <v>123.720874248497</v>
      </c>
    </row>
    <row r="40" spans="1:16" ht="21">
      <c r="A40" s="23" t="s">
        <v>66</v>
      </c>
      <c r="B40" s="9" t="s">
        <v>0</v>
      </c>
      <c r="C40" s="35" t="s">
        <v>67</v>
      </c>
      <c r="D40" s="35"/>
      <c r="E40" s="31">
        <v>5200000</v>
      </c>
      <c r="F40" s="31">
        <v>2989100</v>
      </c>
      <c r="G40" s="31">
        <v>3262841.87</v>
      </c>
      <c r="H40" s="31">
        <f t="shared" si="3"/>
        <v>109.15800307784953</v>
      </c>
      <c r="I40" s="31">
        <v>0</v>
      </c>
      <c r="J40" s="32">
        <v>0</v>
      </c>
      <c r="K40" s="31">
        <v>0</v>
      </c>
      <c r="L40" s="31">
        <v>0</v>
      </c>
      <c r="M40" s="31">
        <f t="shared" si="4"/>
        <v>5200000</v>
      </c>
      <c r="N40" s="31">
        <f t="shared" si="5"/>
        <v>2989100</v>
      </c>
      <c r="O40" s="31">
        <f t="shared" si="6"/>
        <v>3262841.87</v>
      </c>
      <c r="P40" s="31">
        <f t="shared" si="7"/>
        <v>109.15800307784953</v>
      </c>
    </row>
    <row r="41" spans="1:16" ht="21">
      <c r="A41" s="23" t="s">
        <v>68</v>
      </c>
      <c r="B41" s="9" t="s">
        <v>0</v>
      </c>
      <c r="C41" s="35" t="s">
        <v>69</v>
      </c>
      <c r="D41" s="35"/>
      <c r="E41" s="31">
        <v>5000</v>
      </c>
      <c r="F41" s="31">
        <v>1580</v>
      </c>
      <c r="G41" s="31">
        <v>1625.71</v>
      </c>
      <c r="H41" s="31">
        <f t="shared" si="3"/>
        <v>102.89303797468354</v>
      </c>
      <c r="I41" s="31">
        <v>0</v>
      </c>
      <c r="J41" s="32">
        <v>0</v>
      </c>
      <c r="K41" s="31">
        <v>0</v>
      </c>
      <c r="L41" s="31">
        <v>0</v>
      </c>
      <c r="M41" s="31">
        <f t="shared" si="4"/>
        <v>5000</v>
      </c>
      <c r="N41" s="31">
        <f t="shared" si="5"/>
        <v>1580</v>
      </c>
      <c r="O41" s="31">
        <f t="shared" si="6"/>
        <v>1625.71</v>
      </c>
      <c r="P41" s="31">
        <f t="shared" si="7"/>
        <v>102.89303797468354</v>
      </c>
    </row>
    <row r="42" spans="1:16" ht="15.5">
      <c r="A42" s="23" t="s">
        <v>70</v>
      </c>
      <c r="B42" s="9" t="s">
        <v>0</v>
      </c>
      <c r="C42" s="35" t="s">
        <v>71</v>
      </c>
      <c r="D42" s="35"/>
      <c r="E42" s="31">
        <v>925000</v>
      </c>
      <c r="F42" s="31">
        <v>385480</v>
      </c>
      <c r="G42" s="31">
        <v>429646.69</v>
      </c>
      <c r="H42" s="31">
        <f t="shared" si="3"/>
        <v>111.45758275396908</v>
      </c>
      <c r="I42" s="31">
        <v>0</v>
      </c>
      <c r="J42" s="32">
        <v>0</v>
      </c>
      <c r="K42" s="31">
        <v>0</v>
      </c>
      <c r="L42" s="31">
        <v>0</v>
      </c>
      <c r="M42" s="31">
        <f t="shared" si="4"/>
        <v>925000</v>
      </c>
      <c r="N42" s="31">
        <f t="shared" si="5"/>
        <v>385480</v>
      </c>
      <c r="O42" s="31">
        <f t="shared" si="6"/>
        <v>429646.69</v>
      </c>
      <c r="P42" s="31">
        <f t="shared" si="7"/>
        <v>111.45758275396908</v>
      </c>
    </row>
    <row r="43" spans="1:16" ht="21">
      <c r="A43" s="23" t="s">
        <v>72</v>
      </c>
      <c r="B43" s="9" t="s">
        <v>0</v>
      </c>
      <c r="C43" s="35" t="s">
        <v>73</v>
      </c>
      <c r="D43" s="35"/>
      <c r="E43" s="31">
        <v>0</v>
      </c>
      <c r="F43" s="31">
        <v>0</v>
      </c>
      <c r="G43" s="31">
        <v>17210</v>
      </c>
      <c r="H43" s="31">
        <v>0</v>
      </c>
      <c r="I43" s="31">
        <v>0</v>
      </c>
      <c r="J43" s="32">
        <v>0</v>
      </c>
      <c r="K43" s="31">
        <v>0</v>
      </c>
      <c r="L43" s="31">
        <v>0</v>
      </c>
      <c r="M43" s="31">
        <f t="shared" si="4"/>
        <v>0</v>
      </c>
      <c r="N43" s="31">
        <f t="shared" si="5"/>
        <v>0</v>
      </c>
      <c r="O43" s="31">
        <f t="shared" si="6"/>
        <v>17210</v>
      </c>
      <c r="P43" s="31">
        <v>0</v>
      </c>
    </row>
    <row r="44" spans="1:16" ht="15.5">
      <c r="A44" s="22" t="s">
        <v>74</v>
      </c>
      <c r="B44" s="8" t="s">
        <v>0</v>
      </c>
      <c r="C44" s="33" t="s">
        <v>75</v>
      </c>
      <c r="D44" s="34"/>
      <c r="E44" s="31">
        <v>2900</v>
      </c>
      <c r="F44" s="31">
        <f>F45+F46</f>
        <v>1600</v>
      </c>
      <c r="G44" s="31">
        <f t="shared" ref="G44:K44" si="18">G45+G46</f>
        <v>1003.61</v>
      </c>
      <c r="H44" s="31">
        <f t="shared" si="3"/>
        <v>62.725625000000001</v>
      </c>
      <c r="I44" s="31">
        <f t="shared" si="18"/>
        <v>0</v>
      </c>
      <c r="J44" s="32">
        <f t="shared" si="18"/>
        <v>0</v>
      </c>
      <c r="K44" s="31">
        <f t="shared" si="18"/>
        <v>0</v>
      </c>
      <c r="L44" s="31">
        <v>0</v>
      </c>
      <c r="M44" s="31">
        <f t="shared" si="4"/>
        <v>2900</v>
      </c>
      <c r="N44" s="31">
        <f t="shared" si="5"/>
        <v>1600</v>
      </c>
      <c r="O44" s="31">
        <f t="shared" si="6"/>
        <v>1003.61</v>
      </c>
      <c r="P44" s="31">
        <f t="shared" si="7"/>
        <v>62.725625000000001</v>
      </c>
    </row>
    <row r="45" spans="1:16" ht="21">
      <c r="A45" s="23" t="s">
        <v>76</v>
      </c>
      <c r="B45" s="9" t="s">
        <v>0</v>
      </c>
      <c r="C45" s="35" t="s">
        <v>77</v>
      </c>
      <c r="D45" s="35"/>
      <c r="E45" s="31">
        <v>800</v>
      </c>
      <c r="F45" s="31">
        <v>500</v>
      </c>
      <c r="G45" s="31">
        <v>240</v>
      </c>
      <c r="H45" s="31">
        <f t="shared" si="3"/>
        <v>48</v>
      </c>
      <c r="I45" s="31">
        <v>0</v>
      </c>
      <c r="J45" s="32">
        <v>0</v>
      </c>
      <c r="K45" s="31">
        <v>0</v>
      </c>
      <c r="L45" s="31">
        <v>0</v>
      </c>
      <c r="M45" s="31">
        <f t="shared" si="4"/>
        <v>800</v>
      </c>
      <c r="N45" s="31">
        <f t="shared" si="5"/>
        <v>500</v>
      </c>
      <c r="O45" s="31">
        <f t="shared" si="6"/>
        <v>240</v>
      </c>
      <c r="P45" s="31">
        <f t="shared" si="7"/>
        <v>48</v>
      </c>
    </row>
    <row r="46" spans="1:16" ht="21">
      <c r="A46" s="23" t="s">
        <v>78</v>
      </c>
      <c r="B46" s="9" t="s">
        <v>0</v>
      </c>
      <c r="C46" s="35" t="s">
        <v>79</v>
      </c>
      <c r="D46" s="35"/>
      <c r="E46" s="31">
        <v>2100</v>
      </c>
      <c r="F46" s="31">
        <v>1100</v>
      </c>
      <c r="G46" s="31">
        <v>763.61</v>
      </c>
      <c r="H46" s="31">
        <f t="shared" si="3"/>
        <v>69.419090909090912</v>
      </c>
      <c r="I46" s="31">
        <v>0</v>
      </c>
      <c r="J46" s="32">
        <v>0</v>
      </c>
      <c r="K46" s="31">
        <v>0</v>
      </c>
      <c r="L46" s="31">
        <v>0</v>
      </c>
      <c r="M46" s="31">
        <f t="shared" si="4"/>
        <v>2100</v>
      </c>
      <c r="N46" s="31">
        <f t="shared" si="5"/>
        <v>1100</v>
      </c>
      <c r="O46" s="31">
        <f t="shared" si="6"/>
        <v>763.61</v>
      </c>
      <c r="P46" s="31">
        <f t="shared" si="7"/>
        <v>69.419090909090912</v>
      </c>
    </row>
    <row r="47" spans="1:16" ht="15.5">
      <c r="A47" s="22" t="s">
        <v>80</v>
      </c>
      <c r="B47" s="8" t="s">
        <v>0</v>
      </c>
      <c r="C47" s="33" t="s">
        <v>81</v>
      </c>
      <c r="D47" s="34"/>
      <c r="E47" s="31">
        <v>19700000</v>
      </c>
      <c r="F47" s="31">
        <f>F48+F49+F50</f>
        <v>8583738</v>
      </c>
      <c r="G47" s="31">
        <f t="shared" ref="G47:K47" si="19">G48+G49+G50</f>
        <v>8565369.5599999987</v>
      </c>
      <c r="H47" s="31">
        <f t="shared" si="3"/>
        <v>99.786008846029532</v>
      </c>
      <c r="I47" s="31">
        <f t="shared" si="19"/>
        <v>0</v>
      </c>
      <c r="J47" s="32">
        <f t="shared" si="19"/>
        <v>0</v>
      </c>
      <c r="K47" s="31">
        <f t="shared" si="19"/>
        <v>0</v>
      </c>
      <c r="L47" s="31">
        <v>0</v>
      </c>
      <c r="M47" s="31">
        <f t="shared" si="4"/>
        <v>19700000</v>
      </c>
      <c r="N47" s="31">
        <f t="shared" si="5"/>
        <v>8583738</v>
      </c>
      <c r="O47" s="31">
        <f t="shared" si="6"/>
        <v>8565369.5599999987</v>
      </c>
      <c r="P47" s="31">
        <f t="shared" si="7"/>
        <v>99.786008846029532</v>
      </c>
    </row>
    <row r="48" spans="1:16" ht="21">
      <c r="A48" s="23" t="s">
        <v>82</v>
      </c>
      <c r="B48" s="9" t="s">
        <v>0</v>
      </c>
      <c r="C48" s="35" t="s">
        <v>83</v>
      </c>
      <c r="D48" s="35"/>
      <c r="E48" s="31">
        <v>3000000</v>
      </c>
      <c r="F48" s="31">
        <v>773000</v>
      </c>
      <c r="G48" s="31">
        <v>785229.52</v>
      </c>
      <c r="H48" s="31">
        <f t="shared" si="3"/>
        <v>101.58208538163001</v>
      </c>
      <c r="I48" s="31">
        <v>0</v>
      </c>
      <c r="J48" s="32">
        <v>0</v>
      </c>
      <c r="K48" s="31">
        <v>0</v>
      </c>
      <c r="L48" s="31">
        <v>0</v>
      </c>
      <c r="M48" s="31">
        <f t="shared" si="4"/>
        <v>3000000</v>
      </c>
      <c r="N48" s="31">
        <f t="shared" si="5"/>
        <v>773000</v>
      </c>
      <c r="O48" s="31">
        <f t="shared" si="6"/>
        <v>785229.52</v>
      </c>
      <c r="P48" s="31">
        <f t="shared" si="7"/>
        <v>101.58208538163001</v>
      </c>
    </row>
    <row r="49" spans="1:16" ht="15.5">
      <c r="A49" s="23" t="s">
        <v>84</v>
      </c>
      <c r="B49" s="9" t="s">
        <v>0</v>
      </c>
      <c r="C49" s="35" t="s">
        <v>85</v>
      </c>
      <c r="D49" s="35"/>
      <c r="E49" s="31">
        <v>16000000</v>
      </c>
      <c r="F49" s="31">
        <v>7467200</v>
      </c>
      <c r="G49" s="31">
        <v>7524928.5899999999</v>
      </c>
      <c r="H49" s="31">
        <f t="shared" si="3"/>
        <v>100.77309553781872</v>
      </c>
      <c r="I49" s="31">
        <v>0</v>
      </c>
      <c r="J49" s="32">
        <v>0</v>
      </c>
      <c r="K49" s="31">
        <v>0</v>
      </c>
      <c r="L49" s="31">
        <v>0</v>
      </c>
      <c r="M49" s="31">
        <f t="shared" si="4"/>
        <v>16000000</v>
      </c>
      <c r="N49" s="31">
        <f t="shared" si="5"/>
        <v>7467200</v>
      </c>
      <c r="O49" s="31">
        <f t="shared" si="6"/>
        <v>7524928.5899999999</v>
      </c>
      <c r="P49" s="31">
        <f t="shared" si="7"/>
        <v>100.77309553781872</v>
      </c>
    </row>
    <row r="50" spans="1:16" ht="84">
      <c r="A50" s="23" t="s">
        <v>86</v>
      </c>
      <c r="B50" s="9" t="s">
        <v>0</v>
      </c>
      <c r="C50" s="35" t="s">
        <v>87</v>
      </c>
      <c r="D50" s="35"/>
      <c r="E50" s="31">
        <v>700000</v>
      </c>
      <c r="F50" s="31">
        <v>343538</v>
      </c>
      <c r="G50" s="31">
        <v>255211.45</v>
      </c>
      <c r="H50" s="31">
        <f t="shared" si="3"/>
        <v>74.289147052145609</v>
      </c>
      <c r="I50" s="31">
        <v>0</v>
      </c>
      <c r="J50" s="32">
        <v>0</v>
      </c>
      <c r="K50" s="31">
        <v>0</v>
      </c>
      <c r="L50" s="31">
        <v>0</v>
      </c>
      <c r="M50" s="31">
        <f t="shared" si="4"/>
        <v>700000</v>
      </c>
      <c r="N50" s="31">
        <f t="shared" si="5"/>
        <v>343538</v>
      </c>
      <c r="O50" s="31">
        <f t="shared" si="6"/>
        <v>255211.45</v>
      </c>
      <c r="P50" s="31">
        <f t="shared" si="7"/>
        <v>74.289147052145609</v>
      </c>
    </row>
    <row r="51" spans="1:16">
      <c r="A51" s="21" t="s">
        <v>88</v>
      </c>
      <c r="B51" s="2" t="s">
        <v>0</v>
      </c>
      <c r="C51" s="29" t="s">
        <v>89</v>
      </c>
      <c r="D51" s="30"/>
      <c r="E51" s="31">
        <v>0</v>
      </c>
      <c r="F51" s="31">
        <f>F52</f>
        <v>0</v>
      </c>
      <c r="G51" s="31">
        <f t="shared" ref="G51:K51" si="20">G52</f>
        <v>0</v>
      </c>
      <c r="H51" s="31">
        <v>0</v>
      </c>
      <c r="I51" s="31">
        <f t="shared" si="20"/>
        <v>55000</v>
      </c>
      <c r="J51" s="32">
        <f t="shared" si="20"/>
        <v>27000</v>
      </c>
      <c r="K51" s="31">
        <f t="shared" si="20"/>
        <v>26691.16</v>
      </c>
      <c r="L51" s="31">
        <f t="shared" ref="L51:L56" si="21">K51/J51%</f>
        <v>98.856148148148151</v>
      </c>
      <c r="M51" s="31">
        <f t="shared" si="4"/>
        <v>55000</v>
      </c>
      <c r="N51" s="31">
        <f t="shared" si="5"/>
        <v>27000</v>
      </c>
      <c r="O51" s="31">
        <f t="shared" si="6"/>
        <v>26691.16</v>
      </c>
      <c r="P51" s="31">
        <f t="shared" si="7"/>
        <v>98.856148148148151</v>
      </c>
    </row>
    <row r="52" spans="1:16" ht="15.5">
      <c r="A52" s="22" t="s">
        <v>90</v>
      </c>
      <c r="B52" s="8" t="s">
        <v>0</v>
      </c>
      <c r="C52" s="33" t="s">
        <v>91</v>
      </c>
      <c r="D52" s="34"/>
      <c r="E52" s="31">
        <v>0</v>
      </c>
      <c r="F52" s="31">
        <f>F53+F54+F55</f>
        <v>0</v>
      </c>
      <c r="G52" s="31">
        <f t="shared" ref="G52:K52" si="22">G53+G54+G55</f>
        <v>0</v>
      </c>
      <c r="H52" s="31">
        <v>0</v>
      </c>
      <c r="I52" s="31">
        <f t="shared" si="22"/>
        <v>55000</v>
      </c>
      <c r="J52" s="32">
        <f t="shared" si="22"/>
        <v>27000</v>
      </c>
      <c r="K52" s="31">
        <f t="shared" si="22"/>
        <v>26691.16</v>
      </c>
      <c r="L52" s="31">
        <f t="shared" si="21"/>
        <v>98.856148148148151</v>
      </c>
      <c r="M52" s="31">
        <f t="shared" si="4"/>
        <v>55000</v>
      </c>
      <c r="N52" s="31">
        <f t="shared" si="5"/>
        <v>27000</v>
      </c>
      <c r="O52" s="31">
        <f t="shared" si="6"/>
        <v>26691.16</v>
      </c>
      <c r="P52" s="31">
        <f t="shared" si="7"/>
        <v>98.856148148148151</v>
      </c>
    </row>
    <row r="53" spans="1:16" ht="84">
      <c r="A53" s="23" t="s">
        <v>92</v>
      </c>
      <c r="B53" s="9" t="s">
        <v>0</v>
      </c>
      <c r="C53" s="35" t="s">
        <v>93</v>
      </c>
      <c r="D53" s="35"/>
      <c r="E53" s="31">
        <v>0</v>
      </c>
      <c r="F53" s="31">
        <v>0</v>
      </c>
      <c r="G53" s="31">
        <v>0</v>
      </c>
      <c r="H53" s="31">
        <v>0</v>
      </c>
      <c r="I53" s="31">
        <v>22000</v>
      </c>
      <c r="J53" s="32">
        <v>10500</v>
      </c>
      <c r="K53" s="31">
        <v>12868.42</v>
      </c>
      <c r="L53" s="31">
        <f t="shared" si="21"/>
        <v>122.55638095238095</v>
      </c>
      <c r="M53" s="31">
        <f t="shared" si="4"/>
        <v>22000</v>
      </c>
      <c r="N53" s="31">
        <f t="shared" si="5"/>
        <v>10500</v>
      </c>
      <c r="O53" s="31">
        <f t="shared" si="6"/>
        <v>12868.42</v>
      </c>
      <c r="P53" s="31">
        <f t="shared" si="7"/>
        <v>122.55638095238095</v>
      </c>
    </row>
    <row r="54" spans="1:16" ht="31.5">
      <c r="A54" s="23" t="s">
        <v>94</v>
      </c>
      <c r="B54" s="9" t="s">
        <v>0</v>
      </c>
      <c r="C54" s="35" t="s">
        <v>95</v>
      </c>
      <c r="D54" s="35"/>
      <c r="E54" s="31">
        <v>0</v>
      </c>
      <c r="F54" s="31">
        <v>0</v>
      </c>
      <c r="G54" s="31">
        <v>0</v>
      </c>
      <c r="H54" s="31">
        <v>0</v>
      </c>
      <c r="I54" s="31">
        <v>1000</v>
      </c>
      <c r="J54" s="32">
        <v>500</v>
      </c>
      <c r="K54" s="31">
        <v>1080.31</v>
      </c>
      <c r="L54" s="31">
        <f t="shared" si="21"/>
        <v>216.06199999999998</v>
      </c>
      <c r="M54" s="31">
        <f t="shared" si="4"/>
        <v>1000</v>
      </c>
      <c r="N54" s="31">
        <f t="shared" si="5"/>
        <v>500</v>
      </c>
      <c r="O54" s="31">
        <f t="shared" si="6"/>
        <v>1080.31</v>
      </c>
      <c r="P54" s="31">
        <f t="shared" si="7"/>
        <v>216.06199999999998</v>
      </c>
    </row>
    <row r="55" spans="1:16" ht="52.5">
      <c r="A55" s="23" t="s">
        <v>96</v>
      </c>
      <c r="B55" s="9" t="s">
        <v>0</v>
      </c>
      <c r="C55" s="35" t="s">
        <v>97</v>
      </c>
      <c r="D55" s="35"/>
      <c r="E55" s="31">
        <v>0</v>
      </c>
      <c r="F55" s="31">
        <v>0</v>
      </c>
      <c r="G55" s="31">
        <v>0</v>
      </c>
      <c r="H55" s="31">
        <v>0</v>
      </c>
      <c r="I55" s="31">
        <v>32000</v>
      </c>
      <c r="J55" s="32">
        <v>16000</v>
      </c>
      <c r="K55" s="31">
        <v>12742.43</v>
      </c>
      <c r="L55" s="31">
        <f t="shared" si="21"/>
        <v>79.640187499999996</v>
      </c>
      <c r="M55" s="31">
        <f t="shared" si="4"/>
        <v>32000</v>
      </c>
      <c r="N55" s="31">
        <f t="shared" si="5"/>
        <v>16000</v>
      </c>
      <c r="O55" s="31">
        <f t="shared" si="6"/>
        <v>12742.43</v>
      </c>
      <c r="P55" s="31">
        <f t="shared" si="7"/>
        <v>79.640187499999996</v>
      </c>
    </row>
    <row r="56" spans="1:16">
      <c r="A56" s="20" t="s">
        <v>98</v>
      </c>
      <c r="B56" s="2" t="s">
        <v>0</v>
      </c>
      <c r="C56" s="29" t="s">
        <v>99</v>
      </c>
      <c r="D56" s="30"/>
      <c r="E56" s="31">
        <v>2019000</v>
      </c>
      <c r="F56" s="31">
        <f>F57+F63+F73+F78</f>
        <v>965960</v>
      </c>
      <c r="G56" s="31">
        <f t="shared" ref="G56:K56" si="23">G57+G63+G73+G78</f>
        <v>1328110.31</v>
      </c>
      <c r="H56" s="31">
        <f t="shared" si="3"/>
        <v>137.4912325562135</v>
      </c>
      <c r="I56" s="31">
        <f t="shared" si="23"/>
        <v>2529700</v>
      </c>
      <c r="J56" s="32">
        <f t="shared" si="23"/>
        <v>2529700</v>
      </c>
      <c r="K56" s="31">
        <f t="shared" si="23"/>
        <v>14298717</v>
      </c>
      <c r="L56" s="31">
        <f t="shared" si="21"/>
        <v>565.23370360121748</v>
      </c>
      <c r="M56" s="31">
        <f t="shared" si="4"/>
        <v>4548700</v>
      </c>
      <c r="N56" s="31">
        <f t="shared" si="5"/>
        <v>3495660</v>
      </c>
      <c r="O56" s="31">
        <f t="shared" si="6"/>
        <v>15626827.310000001</v>
      </c>
      <c r="P56" s="31">
        <f t="shared" si="7"/>
        <v>447.03510381444426</v>
      </c>
    </row>
    <row r="57" spans="1:16" ht="21">
      <c r="A57" s="21" t="s">
        <v>100</v>
      </c>
      <c r="B57" s="2" t="s">
        <v>0</v>
      </c>
      <c r="C57" s="29" t="s">
        <v>101</v>
      </c>
      <c r="D57" s="30"/>
      <c r="E57" s="31">
        <v>0</v>
      </c>
      <c r="F57" s="31">
        <f>F58+F59</f>
        <v>0</v>
      </c>
      <c r="G57" s="31">
        <f t="shared" ref="G57:K57" si="24">G58+G59</f>
        <v>285702.8</v>
      </c>
      <c r="H57" s="31">
        <v>0</v>
      </c>
      <c r="I57" s="31">
        <f t="shared" si="24"/>
        <v>0</v>
      </c>
      <c r="J57" s="32">
        <f t="shared" si="24"/>
        <v>0</v>
      </c>
      <c r="K57" s="31">
        <f t="shared" si="24"/>
        <v>0</v>
      </c>
      <c r="L57" s="31">
        <v>0</v>
      </c>
      <c r="M57" s="31">
        <f t="shared" si="4"/>
        <v>0</v>
      </c>
      <c r="N57" s="31">
        <f t="shared" si="5"/>
        <v>0</v>
      </c>
      <c r="O57" s="31">
        <f t="shared" si="6"/>
        <v>285702.8</v>
      </c>
      <c r="P57" s="31">
        <v>0</v>
      </c>
    </row>
    <row r="58" spans="1:16" ht="31.5">
      <c r="A58" s="22" t="s">
        <v>102</v>
      </c>
      <c r="B58" s="8" t="s">
        <v>0</v>
      </c>
      <c r="C58" s="33" t="s">
        <v>103</v>
      </c>
      <c r="D58" s="34"/>
      <c r="E58" s="31">
        <v>0</v>
      </c>
      <c r="F58" s="31">
        <v>0</v>
      </c>
      <c r="G58" s="31">
        <v>68535.34</v>
      </c>
      <c r="H58" s="31">
        <v>0</v>
      </c>
      <c r="I58" s="31">
        <v>0</v>
      </c>
      <c r="J58" s="32">
        <v>0</v>
      </c>
      <c r="K58" s="31">
        <v>0</v>
      </c>
      <c r="L58" s="31">
        <v>0</v>
      </c>
      <c r="M58" s="31">
        <f t="shared" si="4"/>
        <v>0</v>
      </c>
      <c r="N58" s="31">
        <f t="shared" si="5"/>
        <v>0</v>
      </c>
      <c r="O58" s="31">
        <f t="shared" si="6"/>
        <v>68535.34</v>
      </c>
      <c r="P58" s="31">
        <v>0</v>
      </c>
    </row>
    <row r="59" spans="1:16" ht="15.5">
      <c r="A59" s="22" t="s">
        <v>104</v>
      </c>
      <c r="B59" s="8" t="s">
        <v>0</v>
      </c>
      <c r="C59" s="33" t="s">
        <v>105</v>
      </c>
      <c r="D59" s="34"/>
      <c r="E59" s="31">
        <v>0</v>
      </c>
      <c r="F59" s="31">
        <f>F60+F61+F62</f>
        <v>0</v>
      </c>
      <c r="G59" s="31">
        <f t="shared" ref="G59:K59" si="25">G60+G61+G62</f>
        <v>217167.46</v>
      </c>
      <c r="H59" s="31">
        <v>0</v>
      </c>
      <c r="I59" s="31">
        <f t="shared" si="25"/>
        <v>0</v>
      </c>
      <c r="J59" s="32">
        <f t="shared" si="25"/>
        <v>0</v>
      </c>
      <c r="K59" s="31">
        <f t="shared" si="25"/>
        <v>0</v>
      </c>
      <c r="L59" s="31">
        <v>0</v>
      </c>
      <c r="M59" s="31">
        <f t="shared" si="4"/>
        <v>0</v>
      </c>
      <c r="N59" s="31">
        <f t="shared" si="5"/>
        <v>0</v>
      </c>
      <c r="O59" s="31">
        <f t="shared" si="6"/>
        <v>217167.46</v>
      </c>
      <c r="P59" s="31">
        <v>0</v>
      </c>
    </row>
    <row r="60" spans="1:16" ht="21">
      <c r="A60" s="23" t="s">
        <v>106</v>
      </c>
      <c r="B60" s="9" t="s">
        <v>0</v>
      </c>
      <c r="C60" s="35" t="s">
        <v>107</v>
      </c>
      <c r="D60" s="35"/>
      <c r="E60" s="31">
        <v>0</v>
      </c>
      <c r="F60" s="31">
        <v>0</v>
      </c>
      <c r="G60" s="31">
        <v>35105</v>
      </c>
      <c r="H60" s="31">
        <v>0</v>
      </c>
      <c r="I60" s="31">
        <v>0</v>
      </c>
      <c r="J60" s="32">
        <v>0</v>
      </c>
      <c r="K60" s="31">
        <v>0</v>
      </c>
      <c r="L60" s="31">
        <v>0</v>
      </c>
      <c r="M60" s="31">
        <f t="shared" si="4"/>
        <v>0</v>
      </c>
      <c r="N60" s="31">
        <f t="shared" si="5"/>
        <v>0</v>
      </c>
      <c r="O60" s="31">
        <f t="shared" si="6"/>
        <v>35105</v>
      </c>
      <c r="P60" s="31">
        <v>0</v>
      </c>
    </row>
    <row r="61" spans="1:16" ht="63">
      <c r="A61" s="23" t="s">
        <v>108</v>
      </c>
      <c r="B61" s="9" t="s">
        <v>0</v>
      </c>
      <c r="C61" s="35" t="s">
        <v>109</v>
      </c>
      <c r="D61" s="35"/>
      <c r="E61" s="31">
        <v>0</v>
      </c>
      <c r="F61" s="31">
        <v>0</v>
      </c>
      <c r="G61" s="31">
        <v>173994.86</v>
      </c>
      <c r="H61" s="31">
        <v>0</v>
      </c>
      <c r="I61" s="31">
        <v>0</v>
      </c>
      <c r="J61" s="32">
        <v>0</v>
      </c>
      <c r="K61" s="31">
        <v>0</v>
      </c>
      <c r="L61" s="31">
        <v>0</v>
      </c>
      <c r="M61" s="31">
        <f t="shared" si="4"/>
        <v>0</v>
      </c>
      <c r="N61" s="31">
        <f t="shared" si="5"/>
        <v>0</v>
      </c>
      <c r="O61" s="31">
        <f t="shared" si="6"/>
        <v>173994.86</v>
      </c>
      <c r="P61" s="31">
        <v>0</v>
      </c>
    </row>
    <row r="62" spans="1:16" ht="94.5">
      <c r="A62" s="23" t="s">
        <v>110</v>
      </c>
      <c r="B62" s="9" t="s">
        <v>0</v>
      </c>
      <c r="C62" s="35" t="s">
        <v>111</v>
      </c>
      <c r="D62" s="35"/>
      <c r="E62" s="31">
        <v>0</v>
      </c>
      <c r="F62" s="31">
        <v>0</v>
      </c>
      <c r="G62" s="31">
        <v>8067.6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f t="shared" si="4"/>
        <v>0</v>
      </c>
      <c r="N62" s="31">
        <f t="shared" si="5"/>
        <v>0</v>
      </c>
      <c r="O62" s="31">
        <f t="shared" si="6"/>
        <v>8067.6</v>
      </c>
      <c r="P62" s="31">
        <v>0</v>
      </c>
    </row>
    <row r="63" spans="1:16" ht="42">
      <c r="A63" s="21" t="s">
        <v>112</v>
      </c>
      <c r="B63" s="2" t="s">
        <v>0</v>
      </c>
      <c r="C63" s="29" t="s">
        <v>113</v>
      </c>
      <c r="D63" s="30"/>
      <c r="E63" s="31">
        <v>1982000</v>
      </c>
      <c r="F63" s="31">
        <f>F64+F68+F70</f>
        <v>953460</v>
      </c>
      <c r="G63" s="31">
        <f t="shared" ref="G63:K63" si="26">G64+G68+G70</f>
        <v>1025135.76</v>
      </c>
      <c r="H63" s="31">
        <f t="shared" si="3"/>
        <v>107.51743754326348</v>
      </c>
      <c r="I63" s="31">
        <f t="shared" si="26"/>
        <v>0</v>
      </c>
      <c r="J63" s="32">
        <f t="shared" si="26"/>
        <v>0</v>
      </c>
      <c r="K63" s="31">
        <f t="shared" si="26"/>
        <v>0</v>
      </c>
      <c r="L63" s="31">
        <v>0</v>
      </c>
      <c r="M63" s="31">
        <f t="shared" si="4"/>
        <v>1982000</v>
      </c>
      <c r="N63" s="31">
        <f t="shared" si="5"/>
        <v>953460</v>
      </c>
      <c r="O63" s="31">
        <f t="shared" si="6"/>
        <v>1025135.76</v>
      </c>
      <c r="P63" s="31">
        <f t="shared" si="7"/>
        <v>107.51743754326348</v>
      </c>
    </row>
    <row r="64" spans="1:16" ht="21">
      <c r="A64" s="22" t="s">
        <v>114</v>
      </c>
      <c r="B64" s="8" t="s">
        <v>0</v>
      </c>
      <c r="C64" s="33" t="s">
        <v>115</v>
      </c>
      <c r="D64" s="34"/>
      <c r="E64" s="31">
        <v>1401000</v>
      </c>
      <c r="F64" s="31">
        <f>F65+F66+F67</f>
        <v>642820</v>
      </c>
      <c r="G64" s="31">
        <f t="shared" ref="G64:K64" si="27">G65+G66+G67</f>
        <v>688355.64</v>
      </c>
      <c r="H64" s="31">
        <f t="shared" si="3"/>
        <v>107.0837310600168</v>
      </c>
      <c r="I64" s="31">
        <f t="shared" si="27"/>
        <v>0</v>
      </c>
      <c r="J64" s="32">
        <f t="shared" si="27"/>
        <v>0</v>
      </c>
      <c r="K64" s="31">
        <f t="shared" si="27"/>
        <v>0</v>
      </c>
      <c r="L64" s="31">
        <v>0</v>
      </c>
      <c r="M64" s="31">
        <f t="shared" si="4"/>
        <v>1401000</v>
      </c>
      <c r="N64" s="31">
        <f t="shared" si="5"/>
        <v>642820</v>
      </c>
      <c r="O64" s="31">
        <f t="shared" si="6"/>
        <v>688355.64</v>
      </c>
      <c r="P64" s="31">
        <f t="shared" si="7"/>
        <v>107.0837310600168</v>
      </c>
    </row>
    <row r="65" spans="1:16" ht="52.5">
      <c r="A65" s="23" t="s">
        <v>116</v>
      </c>
      <c r="B65" s="9" t="s">
        <v>0</v>
      </c>
      <c r="C65" s="35" t="s">
        <v>117</v>
      </c>
      <c r="D65" s="35"/>
      <c r="E65" s="31">
        <v>41000</v>
      </c>
      <c r="F65" s="31">
        <v>30020</v>
      </c>
      <c r="G65" s="31">
        <v>32370</v>
      </c>
      <c r="H65" s="31">
        <f t="shared" si="3"/>
        <v>107.82811459027316</v>
      </c>
      <c r="I65" s="31">
        <v>0</v>
      </c>
      <c r="J65" s="32">
        <v>0</v>
      </c>
      <c r="K65" s="31">
        <v>0</v>
      </c>
      <c r="L65" s="31">
        <v>0</v>
      </c>
      <c r="M65" s="31">
        <f t="shared" si="4"/>
        <v>41000</v>
      </c>
      <c r="N65" s="31">
        <f t="shared" si="5"/>
        <v>30020</v>
      </c>
      <c r="O65" s="31">
        <f t="shared" si="6"/>
        <v>32370</v>
      </c>
      <c r="P65" s="31">
        <f t="shared" si="7"/>
        <v>107.82811459027316</v>
      </c>
    </row>
    <row r="66" spans="1:16" ht="21">
      <c r="A66" s="23" t="s">
        <v>118</v>
      </c>
      <c r="B66" s="9" t="s">
        <v>0</v>
      </c>
      <c r="C66" s="35" t="s">
        <v>119</v>
      </c>
      <c r="D66" s="35"/>
      <c r="E66" s="31">
        <v>840000</v>
      </c>
      <c r="F66" s="31">
        <v>397000</v>
      </c>
      <c r="G66" s="31">
        <v>429372.74</v>
      </c>
      <c r="H66" s="31">
        <f t="shared" si="3"/>
        <v>108.15434256926952</v>
      </c>
      <c r="I66" s="31">
        <v>0</v>
      </c>
      <c r="J66" s="32">
        <v>0</v>
      </c>
      <c r="K66" s="31">
        <v>0</v>
      </c>
      <c r="L66" s="31">
        <v>0</v>
      </c>
      <c r="M66" s="31">
        <f t="shared" si="4"/>
        <v>840000</v>
      </c>
      <c r="N66" s="31">
        <f t="shared" si="5"/>
        <v>397000</v>
      </c>
      <c r="O66" s="31">
        <f t="shared" si="6"/>
        <v>429372.74</v>
      </c>
      <c r="P66" s="31">
        <f t="shared" si="7"/>
        <v>108.15434256926952</v>
      </c>
    </row>
    <row r="67" spans="1:16" ht="42">
      <c r="A67" s="23" t="s">
        <v>120</v>
      </c>
      <c r="B67" s="9" t="s">
        <v>0</v>
      </c>
      <c r="C67" s="35" t="s">
        <v>121</v>
      </c>
      <c r="D67" s="35"/>
      <c r="E67" s="31">
        <v>520000</v>
      </c>
      <c r="F67" s="31">
        <v>215800</v>
      </c>
      <c r="G67" s="31">
        <v>226612.9</v>
      </c>
      <c r="H67" s="31">
        <f t="shared" si="3"/>
        <v>105.01061167747915</v>
      </c>
      <c r="I67" s="31">
        <v>0</v>
      </c>
      <c r="J67" s="32">
        <v>0</v>
      </c>
      <c r="K67" s="31">
        <v>0</v>
      </c>
      <c r="L67" s="31">
        <v>0</v>
      </c>
      <c r="M67" s="31">
        <f t="shared" si="4"/>
        <v>520000</v>
      </c>
      <c r="N67" s="31">
        <f t="shared" si="5"/>
        <v>215800</v>
      </c>
      <c r="O67" s="31">
        <f t="shared" si="6"/>
        <v>226612.9</v>
      </c>
      <c r="P67" s="31">
        <f t="shared" si="7"/>
        <v>105.01061167747915</v>
      </c>
    </row>
    <row r="68" spans="1:16" ht="52.5">
      <c r="A68" s="22" t="s">
        <v>122</v>
      </c>
      <c r="B68" s="8" t="s">
        <v>0</v>
      </c>
      <c r="C68" s="33" t="s">
        <v>123</v>
      </c>
      <c r="D68" s="34"/>
      <c r="E68" s="31">
        <v>550000</v>
      </c>
      <c r="F68" s="31">
        <f>F69</f>
        <v>300540</v>
      </c>
      <c r="G68" s="31">
        <f t="shared" ref="G68" si="28">G69</f>
        <v>325908.40000000002</v>
      </c>
      <c r="H68" s="31">
        <f t="shared" si="3"/>
        <v>108.44093964197778</v>
      </c>
      <c r="I68" s="31">
        <v>0</v>
      </c>
      <c r="J68" s="32">
        <v>0</v>
      </c>
      <c r="K68" s="31">
        <v>0</v>
      </c>
      <c r="L68" s="31">
        <v>0</v>
      </c>
      <c r="M68" s="31">
        <f t="shared" si="4"/>
        <v>550000</v>
      </c>
      <c r="N68" s="31">
        <f t="shared" si="5"/>
        <v>300540</v>
      </c>
      <c r="O68" s="31">
        <f t="shared" si="6"/>
        <v>325908.40000000002</v>
      </c>
      <c r="P68" s="31">
        <f t="shared" si="7"/>
        <v>108.44093964197778</v>
      </c>
    </row>
    <row r="69" spans="1:16" ht="52.5">
      <c r="A69" s="23" t="s">
        <v>124</v>
      </c>
      <c r="B69" s="9" t="s">
        <v>0</v>
      </c>
      <c r="C69" s="35" t="s">
        <v>125</v>
      </c>
      <c r="D69" s="35"/>
      <c r="E69" s="31">
        <v>550000</v>
      </c>
      <c r="F69" s="31">
        <v>300540</v>
      </c>
      <c r="G69" s="31">
        <v>325908.40000000002</v>
      </c>
      <c r="H69" s="31">
        <f t="shared" si="3"/>
        <v>108.44093964197778</v>
      </c>
      <c r="I69" s="31">
        <v>0</v>
      </c>
      <c r="J69" s="32">
        <v>0</v>
      </c>
      <c r="K69" s="31">
        <v>0</v>
      </c>
      <c r="L69" s="31">
        <v>0</v>
      </c>
      <c r="M69" s="31">
        <f t="shared" si="4"/>
        <v>550000</v>
      </c>
      <c r="N69" s="31">
        <f t="shared" si="5"/>
        <v>300540</v>
      </c>
      <c r="O69" s="31">
        <f t="shared" si="6"/>
        <v>325908.40000000002</v>
      </c>
      <c r="P69" s="31">
        <f t="shared" si="7"/>
        <v>108.44093964197778</v>
      </c>
    </row>
    <row r="70" spans="1:16" ht="15.5">
      <c r="A70" s="22" t="s">
        <v>126</v>
      </c>
      <c r="B70" s="8" t="s">
        <v>0</v>
      </c>
      <c r="C70" s="33" t="s">
        <v>127</v>
      </c>
      <c r="D70" s="34"/>
      <c r="E70" s="31">
        <v>31000</v>
      </c>
      <c r="F70" s="31">
        <f>F71+F72</f>
        <v>10100</v>
      </c>
      <c r="G70" s="31">
        <f t="shared" ref="G70:K70" si="29">G71+G72</f>
        <v>10871.72</v>
      </c>
      <c r="H70" s="31">
        <f t="shared" si="3"/>
        <v>107.64079207920791</v>
      </c>
      <c r="I70" s="31">
        <f t="shared" si="29"/>
        <v>0</v>
      </c>
      <c r="J70" s="32">
        <f t="shared" si="29"/>
        <v>0</v>
      </c>
      <c r="K70" s="31">
        <f t="shared" si="29"/>
        <v>0</v>
      </c>
      <c r="L70" s="31">
        <v>0</v>
      </c>
      <c r="M70" s="31">
        <f t="shared" si="4"/>
        <v>31000</v>
      </c>
      <c r="N70" s="31">
        <f t="shared" si="5"/>
        <v>10100</v>
      </c>
      <c r="O70" s="31">
        <f t="shared" si="6"/>
        <v>10871.72</v>
      </c>
      <c r="P70" s="31">
        <f t="shared" si="7"/>
        <v>107.64079207920791</v>
      </c>
    </row>
    <row r="71" spans="1:16" ht="52.5">
      <c r="A71" s="23" t="s">
        <v>128</v>
      </c>
      <c r="B71" s="9" t="s">
        <v>0</v>
      </c>
      <c r="C71" s="35" t="s">
        <v>129</v>
      </c>
      <c r="D71" s="35"/>
      <c r="E71" s="31">
        <v>27000</v>
      </c>
      <c r="F71" s="31">
        <v>8000</v>
      </c>
      <c r="G71" s="31">
        <v>8219.7199999999993</v>
      </c>
      <c r="H71" s="31">
        <f t="shared" si="3"/>
        <v>102.7465</v>
      </c>
      <c r="I71" s="31">
        <v>0</v>
      </c>
      <c r="J71" s="32">
        <v>0</v>
      </c>
      <c r="K71" s="31">
        <v>0</v>
      </c>
      <c r="L71" s="31">
        <v>0</v>
      </c>
      <c r="M71" s="31">
        <f t="shared" si="4"/>
        <v>27000</v>
      </c>
      <c r="N71" s="31">
        <f t="shared" si="5"/>
        <v>8000</v>
      </c>
      <c r="O71" s="31">
        <f t="shared" si="6"/>
        <v>8219.7199999999993</v>
      </c>
      <c r="P71" s="31">
        <f t="shared" si="7"/>
        <v>102.7465</v>
      </c>
    </row>
    <row r="72" spans="1:16" ht="44.5" customHeight="1">
      <c r="A72" s="23" t="s">
        <v>130</v>
      </c>
      <c r="B72" s="9" t="s">
        <v>0</v>
      </c>
      <c r="C72" s="35" t="s">
        <v>131</v>
      </c>
      <c r="D72" s="35"/>
      <c r="E72" s="31">
        <v>4000</v>
      </c>
      <c r="F72" s="31">
        <v>2100</v>
      </c>
      <c r="G72" s="31">
        <v>2652</v>
      </c>
      <c r="H72" s="31">
        <f t="shared" si="3"/>
        <v>126.28571428571429</v>
      </c>
      <c r="I72" s="31">
        <v>0</v>
      </c>
      <c r="J72" s="32">
        <v>0</v>
      </c>
      <c r="K72" s="31">
        <v>0</v>
      </c>
      <c r="L72" s="31">
        <v>0</v>
      </c>
      <c r="M72" s="31">
        <f t="shared" si="4"/>
        <v>4000</v>
      </c>
      <c r="N72" s="31">
        <f t="shared" si="5"/>
        <v>2100</v>
      </c>
      <c r="O72" s="31">
        <f t="shared" si="6"/>
        <v>2652</v>
      </c>
      <c r="P72" s="31">
        <f t="shared" si="7"/>
        <v>126.28571428571429</v>
      </c>
    </row>
    <row r="73" spans="1:16">
      <c r="A73" s="21" t="s">
        <v>132</v>
      </c>
      <c r="B73" s="2" t="s">
        <v>0</v>
      </c>
      <c r="C73" s="29" t="s">
        <v>133</v>
      </c>
      <c r="D73" s="30"/>
      <c r="E73" s="31">
        <v>37000</v>
      </c>
      <c r="F73" s="31">
        <f>F74</f>
        <v>12500</v>
      </c>
      <c r="G73" s="31">
        <f t="shared" ref="G73:K73" si="30">G74</f>
        <v>17271.75</v>
      </c>
      <c r="H73" s="31">
        <f t="shared" si="3"/>
        <v>138.17400000000001</v>
      </c>
      <c r="I73" s="31">
        <f t="shared" si="30"/>
        <v>0</v>
      </c>
      <c r="J73" s="32">
        <f t="shared" si="30"/>
        <v>0</v>
      </c>
      <c r="K73" s="31">
        <f t="shared" si="30"/>
        <v>109318.66</v>
      </c>
      <c r="L73" s="31">
        <v>0</v>
      </c>
      <c r="M73" s="31">
        <f t="shared" si="4"/>
        <v>37000</v>
      </c>
      <c r="N73" s="31">
        <f t="shared" si="5"/>
        <v>12500</v>
      </c>
      <c r="O73" s="31">
        <f t="shared" si="6"/>
        <v>126590.41</v>
      </c>
      <c r="P73" s="31">
        <f t="shared" si="7"/>
        <v>1012.72328</v>
      </c>
    </row>
    <row r="74" spans="1:16" ht="15.5">
      <c r="A74" s="22" t="s">
        <v>104</v>
      </c>
      <c r="B74" s="8" t="s">
        <v>0</v>
      </c>
      <c r="C74" s="33" t="s">
        <v>134</v>
      </c>
      <c r="D74" s="34"/>
      <c r="E74" s="31">
        <v>37000</v>
      </c>
      <c r="F74" s="31">
        <f>F75+F76+F77</f>
        <v>12500</v>
      </c>
      <c r="G74" s="31">
        <f t="shared" ref="G74:K74" si="31">G75+G76+G77</f>
        <v>17271.75</v>
      </c>
      <c r="H74" s="31">
        <f t="shared" si="3"/>
        <v>138.17400000000001</v>
      </c>
      <c r="I74" s="31">
        <f t="shared" si="31"/>
        <v>0</v>
      </c>
      <c r="J74" s="32">
        <f t="shared" si="31"/>
        <v>0</v>
      </c>
      <c r="K74" s="31">
        <f t="shared" si="31"/>
        <v>109318.66</v>
      </c>
      <c r="L74" s="31">
        <v>0</v>
      </c>
      <c r="M74" s="31">
        <f t="shared" si="4"/>
        <v>37000</v>
      </c>
      <c r="N74" s="31">
        <f t="shared" si="5"/>
        <v>12500</v>
      </c>
      <c r="O74" s="31">
        <f t="shared" si="6"/>
        <v>126590.41</v>
      </c>
      <c r="P74" s="31">
        <f t="shared" si="7"/>
        <v>1012.72328</v>
      </c>
    </row>
    <row r="75" spans="1:16" ht="15.5">
      <c r="A75" s="23" t="s">
        <v>104</v>
      </c>
      <c r="B75" s="9" t="s">
        <v>0</v>
      </c>
      <c r="C75" s="35" t="s">
        <v>135</v>
      </c>
      <c r="D75" s="35"/>
      <c r="E75" s="31">
        <v>37000</v>
      </c>
      <c r="F75" s="31">
        <v>12500</v>
      </c>
      <c r="G75" s="31">
        <v>11644.2</v>
      </c>
      <c r="H75" s="31">
        <f t="shared" si="3"/>
        <v>93.153600000000012</v>
      </c>
      <c r="I75" s="31">
        <v>0</v>
      </c>
      <c r="J75" s="32">
        <v>0</v>
      </c>
      <c r="K75" s="31">
        <v>0</v>
      </c>
      <c r="L75" s="31">
        <v>0</v>
      </c>
      <c r="M75" s="31">
        <f t="shared" si="4"/>
        <v>37000</v>
      </c>
      <c r="N75" s="31">
        <f t="shared" si="5"/>
        <v>12500</v>
      </c>
      <c r="O75" s="31">
        <f t="shared" si="6"/>
        <v>11644.2</v>
      </c>
      <c r="P75" s="31">
        <f t="shared" si="7"/>
        <v>93.153600000000012</v>
      </c>
    </row>
    <row r="76" spans="1:16" ht="69" customHeight="1">
      <c r="A76" s="23" t="s">
        <v>136</v>
      </c>
      <c r="B76" s="9" t="s">
        <v>0</v>
      </c>
      <c r="C76" s="35" t="s">
        <v>137</v>
      </c>
      <c r="D76" s="35"/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2">
        <v>0</v>
      </c>
      <c r="K76" s="31">
        <v>109318.66</v>
      </c>
      <c r="L76" s="31">
        <v>0</v>
      </c>
      <c r="M76" s="31">
        <f t="shared" ref="M76:M139" si="32">E76+I76</f>
        <v>0</v>
      </c>
      <c r="N76" s="31">
        <f t="shared" ref="N76:N139" si="33">F76+J76</f>
        <v>0</v>
      </c>
      <c r="O76" s="31">
        <f t="shared" ref="O76:O139" si="34">G76+K76</f>
        <v>109318.66</v>
      </c>
      <c r="P76" s="31">
        <v>0</v>
      </c>
    </row>
    <row r="77" spans="1:16" ht="168">
      <c r="A77" s="23" t="s">
        <v>138</v>
      </c>
      <c r="B77" s="9" t="s">
        <v>0</v>
      </c>
      <c r="C77" s="35" t="s">
        <v>139</v>
      </c>
      <c r="D77" s="35"/>
      <c r="E77" s="31">
        <v>0</v>
      </c>
      <c r="F77" s="31">
        <v>0</v>
      </c>
      <c r="G77" s="31">
        <v>5627.55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f t="shared" si="32"/>
        <v>0</v>
      </c>
      <c r="N77" s="31">
        <f t="shared" si="33"/>
        <v>0</v>
      </c>
      <c r="O77" s="31">
        <f t="shared" si="34"/>
        <v>5627.55</v>
      </c>
      <c r="P77" s="31">
        <v>0</v>
      </c>
    </row>
    <row r="78" spans="1:16" ht="21">
      <c r="A78" s="21" t="s">
        <v>140</v>
      </c>
      <c r="B78" s="2" t="s">
        <v>0</v>
      </c>
      <c r="C78" s="29" t="s">
        <v>141</v>
      </c>
      <c r="D78" s="30"/>
      <c r="E78" s="31">
        <v>0</v>
      </c>
      <c r="F78" s="31">
        <f>F79+F84</f>
        <v>0</v>
      </c>
      <c r="G78" s="31">
        <f t="shared" ref="G78:K78" si="35">G79+G84</f>
        <v>0</v>
      </c>
      <c r="H78" s="31">
        <v>0</v>
      </c>
      <c r="I78" s="31">
        <f t="shared" si="35"/>
        <v>2529700</v>
      </c>
      <c r="J78" s="32">
        <f t="shared" si="35"/>
        <v>2529700</v>
      </c>
      <c r="K78" s="31">
        <f t="shared" si="35"/>
        <v>14189398.34</v>
      </c>
      <c r="L78" s="31">
        <f t="shared" ref="L78:L131" si="36">K78/J78%</f>
        <v>560.91229552911409</v>
      </c>
      <c r="M78" s="31">
        <f t="shared" si="32"/>
        <v>2529700</v>
      </c>
      <c r="N78" s="31">
        <f t="shared" si="33"/>
        <v>2529700</v>
      </c>
      <c r="O78" s="31">
        <f t="shared" si="34"/>
        <v>14189398.34</v>
      </c>
      <c r="P78" s="31">
        <f t="shared" ref="P78:P139" si="37">O78/N78%</f>
        <v>560.91229552911409</v>
      </c>
    </row>
    <row r="79" spans="1:16" ht="42">
      <c r="A79" s="22" t="s">
        <v>142</v>
      </c>
      <c r="B79" s="8" t="s">
        <v>0</v>
      </c>
      <c r="C79" s="33" t="s">
        <v>143</v>
      </c>
      <c r="D79" s="34"/>
      <c r="E79" s="31">
        <v>0</v>
      </c>
      <c r="F79" s="31">
        <f>F80+F81+F82+F83</f>
        <v>0</v>
      </c>
      <c r="G79" s="31">
        <f t="shared" ref="G79:K79" si="38">G80+G81+G82+G83</f>
        <v>0</v>
      </c>
      <c r="H79" s="31">
        <v>0</v>
      </c>
      <c r="I79" s="31">
        <f t="shared" si="38"/>
        <v>2529700</v>
      </c>
      <c r="J79" s="32">
        <f t="shared" si="38"/>
        <v>2529700</v>
      </c>
      <c r="K79" s="31">
        <f t="shared" si="38"/>
        <v>1443748.6700000002</v>
      </c>
      <c r="L79" s="31">
        <f t="shared" si="36"/>
        <v>57.071932244930238</v>
      </c>
      <c r="M79" s="31">
        <f t="shared" si="32"/>
        <v>2529700</v>
      </c>
      <c r="N79" s="31">
        <f t="shared" si="33"/>
        <v>2529700</v>
      </c>
      <c r="O79" s="31">
        <f t="shared" si="34"/>
        <v>1443748.6700000002</v>
      </c>
      <c r="P79" s="31">
        <f t="shared" si="37"/>
        <v>57.071932244930238</v>
      </c>
    </row>
    <row r="80" spans="1:16" ht="31.5">
      <c r="A80" s="23" t="s">
        <v>144</v>
      </c>
      <c r="B80" s="9" t="s">
        <v>0</v>
      </c>
      <c r="C80" s="35" t="s">
        <v>145</v>
      </c>
      <c r="D80" s="35"/>
      <c r="E80" s="31">
        <v>0</v>
      </c>
      <c r="F80" s="31">
        <v>0</v>
      </c>
      <c r="G80" s="31">
        <v>0</v>
      </c>
      <c r="H80" s="31">
        <v>0</v>
      </c>
      <c r="I80" s="31">
        <v>2440200</v>
      </c>
      <c r="J80" s="32">
        <v>2440200</v>
      </c>
      <c r="K80" s="31">
        <v>1344561.58</v>
      </c>
      <c r="L80" s="31">
        <f t="shared" si="36"/>
        <v>55.100466355216788</v>
      </c>
      <c r="M80" s="31">
        <f t="shared" si="32"/>
        <v>2440200</v>
      </c>
      <c r="N80" s="31">
        <f t="shared" si="33"/>
        <v>2440200</v>
      </c>
      <c r="O80" s="31">
        <f t="shared" si="34"/>
        <v>1344561.58</v>
      </c>
      <c r="P80" s="31">
        <f t="shared" si="37"/>
        <v>55.100466355216788</v>
      </c>
    </row>
    <row r="81" spans="1:16" ht="31.5">
      <c r="A81" s="23" t="s">
        <v>146</v>
      </c>
      <c r="B81" s="9" t="s">
        <v>0</v>
      </c>
      <c r="C81" s="35" t="s">
        <v>147</v>
      </c>
      <c r="D81" s="35"/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2">
        <v>0</v>
      </c>
      <c r="K81" s="31">
        <v>97</v>
      </c>
      <c r="L81" s="31">
        <v>0</v>
      </c>
      <c r="M81" s="31">
        <f t="shared" si="32"/>
        <v>0</v>
      </c>
      <c r="N81" s="31">
        <f t="shared" si="33"/>
        <v>0</v>
      </c>
      <c r="O81" s="31">
        <f t="shared" si="34"/>
        <v>97</v>
      </c>
      <c r="P81" s="31">
        <v>0</v>
      </c>
    </row>
    <row r="82" spans="1:16" ht="63">
      <c r="A82" s="23" t="s">
        <v>148</v>
      </c>
      <c r="B82" s="9" t="s">
        <v>0</v>
      </c>
      <c r="C82" s="35" t="s">
        <v>149</v>
      </c>
      <c r="D82" s="35"/>
      <c r="E82" s="31">
        <v>0</v>
      </c>
      <c r="F82" s="31">
        <v>0</v>
      </c>
      <c r="G82" s="31">
        <v>0</v>
      </c>
      <c r="H82" s="31">
        <v>0</v>
      </c>
      <c r="I82" s="31">
        <v>89500</v>
      </c>
      <c r="J82" s="32">
        <v>89500</v>
      </c>
      <c r="K82" s="31">
        <v>87734.09</v>
      </c>
      <c r="L82" s="31">
        <f t="shared" si="36"/>
        <v>98.026916201117317</v>
      </c>
      <c r="M82" s="31">
        <f t="shared" si="32"/>
        <v>89500</v>
      </c>
      <c r="N82" s="31">
        <f t="shared" si="33"/>
        <v>89500</v>
      </c>
      <c r="O82" s="31">
        <f t="shared" si="34"/>
        <v>87734.09</v>
      </c>
      <c r="P82" s="31">
        <f t="shared" si="37"/>
        <v>98.026916201117317</v>
      </c>
    </row>
    <row r="83" spans="1:16" ht="42">
      <c r="A83" s="23" t="s">
        <v>150</v>
      </c>
      <c r="B83" s="9" t="s">
        <v>0</v>
      </c>
      <c r="C83" s="35" t="s">
        <v>151</v>
      </c>
      <c r="D83" s="35"/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11356</v>
      </c>
      <c r="L83" s="31">
        <v>0</v>
      </c>
      <c r="M83" s="31">
        <f t="shared" si="32"/>
        <v>0</v>
      </c>
      <c r="N83" s="31">
        <f t="shared" si="33"/>
        <v>0</v>
      </c>
      <c r="O83" s="31">
        <f t="shared" si="34"/>
        <v>11356</v>
      </c>
      <c r="P83" s="31">
        <v>0</v>
      </c>
    </row>
    <row r="84" spans="1:16" ht="31.5">
      <c r="A84" s="22" t="s">
        <v>152</v>
      </c>
      <c r="B84" s="8" t="s">
        <v>0</v>
      </c>
      <c r="C84" s="33" t="s">
        <v>153</v>
      </c>
      <c r="D84" s="34"/>
      <c r="E84" s="31">
        <v>0</v>
      </c>
      <c r="F84" s="31">
        <f>F85+F86</f>
        <v>0</v>
      </c>
      <c r="G84" s="31">
        <f t="shared" ref="G84:K84" si="39">G85+G86</f>
        <v>0</v>
      </c>
      <c r="H84" s="31">
        <v>0</v>
      </c>
      <c r="I84" s="31">
        <f t="shared" si="39"/>
        <v>0</v>
      </c>
      <c r="J84" s="32">
        <f t="shared" si="39"/>
        <v>0</v>
      </c>
      <c r="K84" s="31">
        <f t="shared" si="39"/>
        <v>12745649.67</v>
      </c>
      <c r="L84" s="31">
        <v>0</v>
      </c>
      <c r="M84" s="31">
        <f t="shared" si="32"/>
        <v>0</v>
      </c>
      <c r="N84" s="31">
        <f t="shared" si="33"/>
        <v>0</v>
      </c>
      <c r="O84" s="31">
        <f t="shared" si="34"/>
        <v>12745649.67</v>
      </c>
      <c r="P84" s="31">
        <v>0</v>
      </c>
    </row>
    <row r="85" spans="1:16" ht="21">
      <c r="A85" s="23" t="s">
        <v>154</v>
      </c>
      <c r="B85" s="9" t="s">
        <v>0</v>
      </c>
      <c r="C85" s="35" t="s">
        <v>155</v>
      </c>
      <c r="D85" s="35"/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2">
        <v>0</v>
      </c>
      <c r="K85" s="31">
        <v>12679825.470000001</v>
      </c>
      <c r="L85" s="31">
        <v>0</v>
      </c>
      <c r="M85" s="31">
        <f t="shared" si="32"/>
        <v>0</v>
      </c>
      <c r="N85" s="31">
        <f t="shared" si="33"/>
        <v>0</v>
      </c>
      <c r="O85" s="31">
        <f t="shared" si="34"/>
        <v>12679825.470000001</v>
      </c>
      <c r="P85" s="31">
        <v>0</v>
      </c>
    </row>
    <row r="86" spans="1:16" ht="136.5">
      <c r="A86" s="23" t="s">
        <v>156</v>
      </c>
      <c r="B86" s="9" t="s">
        <v>0</v>
      </c>
      <c r="C86" s="35" t="s">
        <v>157</v>
      </c>
      <c r="D86" s="35"/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2">
        <v>0</v>
      </c>
      <c r="K86" s="31">
        <v>65824.2</v>
      </c>
      <c r="L86" s="31">
        <v>0</v>
      </c>
      <c r="M86" s="31">
        <f t="shared" si="32"/>
        <v>0</v>
      </c>
      <c r="N86" s="31">
        <f t="shared" si="33"/>
        <v>0</v>
      </c>
      <c r="O86" s="31">
        <f t="shared" si="34"/>
        <v>65824.2</v>
      </c>
      <c r="P86" s="31">
        <v>0</v>
      </c>
    </row>
    <row r="87" spans="1:16" ht="21">
      <c r="A87" s="20" t="s">
        <v>158</v>
      </c>
      <c r="B87" s="2" t="s">
        <v>0</v>
      </c>
      <c r="C87" s="29" t="s">
        <v>159</v>
      </c>
      <c r="D87" s="30"/>
      <c r="E87" s="31">
        <v>0</v>
      </c>
      <c r="F87" s="31">
        <f>F88+F90</f>
        <v>0</v>
      </c>
      <c r="G87" s="31">
        <f t="shared" ref="G87:K87" si="40">G88+G90</f>
        <v>0</v>
      </c>
      <c r="H87" s="31">
        <v>0</v>
      </c>
      <c r="I87" s="31">
        <f t="shared" si="40"/>
        <v>500000</v>
      </c>
      <c r="J87" s="32">
        <f t="shared" si="40"/>
        <v>100000</v>
      </c>
      <c r="K87" s="31">
        <f t="shared" si="40"/>
        <v>360742.89999999997</v>
      </c>
      <c r="L87" s="31">
        <f t="shared" si="36"/>
        <v>360.74289999999996</v>
      </c>
      <c r="M87" s="31">
        <f t="shared" si="32"/>
        <v>500000</v>
      </c>
      <c r="N87" s="31">
        <f t="shared" si="33"/>
        <v>100000</v>
      </c>
      <c r="O87" s="31">
        <f t="shared" si="34"/>
        <v>360742.89999999997</v>
      </c>
      <c r="P87" s="31">
        <f t="shared" si="37"/>
        <v>360.74289999999996</v>
      </c>
    </row>
    <row r="88" spans="1:16" ht="21">
      <c r="A88" s="21" t="s">
        <v>160</v>
      </c>
      <c r="B88" s="2" t="s">
        <v>0</v>
      </c>
      <c r="C88" s="29" t="s">
        <v>161</v>
      </c>
      <c r="D88" s="30"/>
      <c r="E88" s="31">
        <v>0</v>
      </c>
      <c r="F88" s="31">
        <f>F89</f>
        <v>0</v>
      </c>
      <c r="G88" s="31">
        <f t="shared" ref="G88:K88" si="41">G89</f>
        <v>0</v>
      </c>
      <c r="H88" s="31">
        <v>0</v>
      </c>
      <c r="I88" s="31">
        <v>0</v>
      </c>
      <c r="J88" s="32">
        <f t="shared" si="41"/>
        <v>0</v>
      </c>
      <c r="K88" s="31">
        <f t="shared" si="41"/>
        <v>11.6</v>
      </c>
      <c r="L88" s="31">
        <v>0</v>
      </c>
      <c r="M88" s="31">
        <f t="shared" si="32"/>
        <v>0</v>
      </c>
      <c r="N88" s="31">
        <f t="shared" si="33"/>
        <v>0</v>
      </c>
      <c r="O88" s="31">
        <f t="shared" si="34"/>
        <v>11.6</v>
      </c>
      <c r="P88" s="31">
        <v>0</v>
      </c>
    </row>
    <row r="89" spans="1:16" ht="52.5">
      <c r="A89" s="22" t="s">
        <v>162</v>
      </c>
      <c r="B89" s="8" t="s">
        <v>0</v>
      </c>
      <c r="C89" s="33" t="s">
        <v>163</v>
      </c>
      <c r="D89" s="34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2">
        <v>0</v>
      </c>
      <c r="K89" s="31">
        <v>11.6</v>
      </c>
      <c r="L89" s="31">
        <v>0</v>
      </c>
      <c r="M89" s="31">
        <f t="shared" si="32"/>
        <v>0</v>
      </c>
      <c r="N89" s="31">
        <f t="shared" si="33"/>
        <v>0</v>
      </c>
      <c r="O89" s="31">
        <f t="shared" si="34"/>
        <v>11.6</v>
      </c>
      <c r="P89" s="31">
        <v>0</v>
      </c>
    </row>
    <row r="90" spans="1:16" ht="21">
      <c r="A90" s="21" t="s">
        <v>164</v>
      </c>
      <c r="B90" s="2" t="s">
        <v>0</v>
      </c>
      <c r="C90" s="29" t="s">
        <v>165</v>
      </c>
      <c r="D90" s="30"/>
      <c r="E90" s="31">
        <v>0</v>
      </c>
      <c r="F90" s="31">
        <f>F91</f>
        <v>0</v>
      </c>
      <c r="G90" s="31">
        <f t="shared" ref="G90:K91" si="42">G91</f>
        <v>0</v>
      </c>
      <c r="H90" s="31">
        <v>0</v>
      </c>
      <c r="I90" s="31">
        <f t="shared" si="42"/>
        <v>500000</v>
      </c>
      <c r="J90" s="32">
        <f t="shared" si="42"/>
        <v>100000</v>
      </c>
      <c r="K90" s="31">
        <f t="shared" si="42"/>
        <v>360731.3</v>
      </c>
      <c r="L90" s="31">
        <f t="shared" si="36"/>
        <v>360.73129999999998</v>
      </c>
      <c r="M90" s="31">
        <f t="shared" si="32"/>
        <v>500000</v>
      </c>
      <c r="N90" s="31">
        <f t="shared" si="33"/>
        <v>100000</v>
      </c>
      <c r="O90" s="31">
        <f t="shared" si="34"/>
        <v>360731.3</v>
      </c>
      <c r="P90" s="31">
        <f t="shared" si="37"/>
        <v>360.73129999999998</v>
      </c>
    </row>
    <row r="91" spans="1:16" ht="15.5">
      <c r="A91" s="22" t="s">
        <v>166</v>
      </c>
      <c r="B91" s="8" t="s">
        <v>0</v>
      </c>
      <c r="C91" s="33" t="s">
        <v>167</v>
      </c>
      <c r="D91" s="34"/>
      <c r="E91" s="31">
        <v>0</v>
      </c>
      <c r="F91" s="31">
        <f>F92</f>
        <v>0</v>
      </c>
      <c r="G91" s="31">
        <f t="shared" si="42"/>
        <v>0</v>
      </c>
      <c r="H91" s="31">
        <v>0</v>
      </c>
      <c r="I91" s="31">
        <f t="shared" si="42"/>
        <v>500000</v>
      </c>
      <c r="J91" s="32">
        <f t="shared" si="42"/>
        <v>100000</v>
      </c>
      <c r="K91" s="31">
        <f t="shared" si="42"/>
        <v>360731.3</v>
      </c>
      <c r="L91" s="31">
        <f t="shared" si="36"/>
        <v>360.73129999999998</v>
      </c>
      <c r="M91" s="31">
        <f t="shared" si="32"/>
        <v>500000</v>
      </c>
      <c r="N91" s="31">
        <f t="shared" si="33"/>
        <v>100000</v>
      </c>
      <c r="O91" s="31">
        <f t="shared" si="34"/>
        <v>360731.3</v>
      </c>
      <c r="P91" s="31">
        <f t="shared" si="37"/>
        <v>360.73129999999998</v>
      </c>
    </row>
    <row r="92" spans="1:16" ht="83" customHeight="1">
      <c r="A92" s="23" t="s">
        <v>168</v>
      </c>
      <c r="B92" s="9" t="s">
        <v>0</v>
      </c>
      <c r="C92" s="35" t="s">
        <v>169</v>
      </c>
      <c r="D92" s="35"/>
      <c r="E92" s="31">
        <v>0</v>
      </c>
      <c r="F92" s="31">
        <v>0</v>
      </c>
      <c r="G92" s="31">
        <v>0</v>
      </c>
      <c r="H92" s="31">
        <v>0</v>
      </c>
      <c r="I92" s="31">
        <v>500000</v>
      </c>
      <c r="J92" s="32">
        <v>100000</v>
      </c>
      <c r="K92" s="31">
        <v>360731.3</v>
      </c>
      <c r="L92" s="31">
        <f t="shared" si="36"/>
        <v>360.73129999999998</v>
      </c>
      <c r="M92" s="31">
        <f t="shared" si="32"/>
        <v>500000</v>
      </c>
      <c r="N92" s="31">
        <f t="shared" si="33"/>
        <v>100000</v>
      </c>
      <c r="O92" s="31">
        <f t="shared" si="34"/>
        <v>360731.3</v>
      </c>
      <c r="P92" s="31">
        <f t="shared" si="37"/>
        <v>360.73129999999998</v>
      </c>
    </row>
    <row r="93" spans="1:16" ht="25" customHeight="1">
      <c r="A93" s="20" t="s">
        <v>170</v>
      </c>
      <c r="B93" s="2" t="s">
        <v>0</v>
      </c>
      <c r="C93" s="29" t="s">
        <v>171</v>
      </c>
      <c r="D93" s="30"/>
      <c r="E93" s="31">
        <v>128816700</v>
      </c>
      <c r="F93" s="31">
        <f>F11+F56+F87</f>
        <v>65703525</v>
      </c>
      <c r="G93" s="31">
        <f t="shared" ref="G93:K93" si="43">G11+G56+G87</f>
        <v>69646445.359999999</v>
      </c>
      <c r="H93" s="31">
        <f t="shared" ref="H93:H139" si="44">G93/F93%</f>
        <v>106.00107887666606</v>
      </c>
      <c r="I93" s="31">
        <f t="shared" si="43"/>
        <v>3084700</v>
      </c>
      <c r="J93" s="32">
        <f t="shared" si="43"/>
        <v>2656700</v>
      </c>
      <c r="K93" s="31">
        <f t="shared" si="43"/>
        <v>14686151.060000001</v>
      </c>
      <c r="L93" s="31">
        <f t="shared" si="36"/>
        <v>552.79674257537545</v>
      </c>
      <c r="M93" s="31">
        <f t="shared" si="32"/>
        <v>131901400</v>
      </c>
      <c r="N93" s="31">
        <f t="shared" si="33"/>
        <v>68360225</v>
      </c>
      <c r="O93" s="31">
        <f t="shared" si="34"/>
        <v>84332596.420000002</v>
      </c>
      <c r="P93" s="31">
        <f t="shared" si="37"/>
        <v>123.36500709294037</v>
      </c>
    </row>
    <row r="94" spans="1:16">
      <c r="A94" s="20" t="s">
        <v>172</v>
      </c>
      <c r="B94" s="2" t="s">
        <v>0</v>
      </c>
      <c r="C94" s="29" t="s">
        <v>173</v>
      </c>
      <c r="D94" s="30"/>
      <c r="E94" s="31">
        <v>183512200</v>
      </c>
      <c r="F94" s="31">
        <f>F95</f>
        <v>103105500</v>
      </c>
      <c r="G94" s="31">
        <f t="shared" ref="G94:K94" si="45">G95</f>
        <v>103105500</v>
      </c>
      <c r="H94" s="31">
        <f t="shared" si="44"/>
        <v>100</v>
      </c>
      <c r="I94" s="31">
        <f t="shared" si="45"/>
        <v>0</v>
      </c>
      <c r="J94" s="32">
        <f t="shared" si="45"/>
        <v>0</v>
      </c>
      <c r="K94" s="31">
        <f t="shared" si="45"/>
        <v>0</v>
      </c>
      <c r="L94" s="31">
        <v>0</v>
      </c>
      <c r="M94" s="31">
        <f t="shared" si="32"/>
        <v>183512200</v>
      </c>
      <c r="N94" s="31">
        <f t="shared" si="33"/>
        <v>103105500</v>
      </c>
      <c r="O94" s="31">
        <f t="shared" si="34"/>
        <v>103105500</v>
      </c>
      <c r="P94" s="31">
        <f t="shared" si="37"/>
        <v>100</v>
      </c>
    </row>
    <row r="95" spans="1:16" ht="21">
      <c r="A95" s="21" t="s">
        <v>174</v>
      </c>
      <c r="B95" s="2" t="s">
        <v>0</v>
      </c>
      <c r="C95" s="29" t="s">
        <v>175</v>
      </c>
      <c r="D95" s="30"/>
      <c r="E95" s="31">
        <v>183512200</v>
      </c>
      <c r="F95" s="31">
        <f>F96+F98</f>
        <v>103105500</v>
      </c>
      <c r="G95" s="31">
        <f t="shared" ref="G95:K95" si="46">G96+G98</f>
        <v>103105500</v>
      </c>
      <c r="H95" s="31">
        <f t="shared" si="44"/>
        <v>100</v>
      </c>
      <c r="I95" s="31">
        <f t="shared" si="46"/>
        <v>0</v>
      </c>
      <c r="J95" s="32">
        <f t="shared" si="46"/>
        <v>0</v>
      </c>
      <c r="K95" s="31">
        <f t="shared" si="46"/>
        <v>0</v>
      </c>
      <c r="L95" s="31">
        <v>0</v>
      </c>
      <c r="M95" s="31">
        <f t="shared" si="32"/>
        <v>183512200</v>
      </c>
      <c r="N95" s="31">
        <f t="shared" si="33"/>
        <v>103105500</v>
      </c>
      <c r="O95" s="31">
        <f t="shared" si="34"/>
        <v>103105500</v>
      </c>
      <c r="P95" s="31">
        <f t="shared" si="37"/>
        <v>100</v>
      </c>
    </row>
    <row r="96" spans="1:16" ht="15.5">
      <c r="A96" s="22" t="s">
        <v>176</v>
      </c>
      <c r="B96" s="8" t="s">
        <v>0</v>
      </c>
      <c r="C96" s="33" t="s">
        <v>177</v>
      </c>
      <c r="D96" s="34"/>
      <c r="E96" s="31">
        <v>37093000</v>
      </c>
      <c r="F96" s="31">
        <f>F97</f>
        <v>18546600</v>
      </c>
      <c r="G96" s="31">
        <f t="shared" ref="G96:J96" si="47">G97</f>
        <v>18546600</v>
      </c>
      <c r="H96" s="31">
        <f t="shared" si="44"/>
        <v>100</v>
      </c>
      <c r="I96" s="31">
        <v>0</v>
      </c>
      <c r="J96" s="32">
        <f t="shared" si="47"/>
        <v>0</v>
      </c>
      <c r="K96" s="31">
        <v>0</v>
      </c>
      <c r="L96" s="31">
        <v>0</v>
      </c>
      <c r="M96" s="31">
        <f t="shared" si="32"/>
        <v>37093000</v>
      </c>
      <c r="N96" s="31">
        <f t="shared" si="33"/>
        <v>18546600</v>
      </c>
      <c r="O96" s="31">
        <f t="shared" si="34"/>
        <v>18546600</v>
      </c>
      <c r="P96" s="31">
        <f t="shared" si="37"/>
        <v>100</v>
      </c>
    </row>
    <row r="97" spans="1:16" ht="15.5">
      <c r="A97" s="23" t="s">
        <v>178</v>
      </c>
      <c r="B97" s="9" t="s">
        <v>0</v>
      </c>
      <c r="C97" s="35" t="s">
        <v>179</v>
      </c>
      <c r="D97" s="35"/>
      <c r="E97" s="31">
        <v>37093000</v>
      </c>
      <c r="F97" s="31">
        <v>18546600</v>
      </c>
      <c r="G97" s="31">
        <v>18546600</v>
      </c>
      <c r="H97" s="31">
        <f t="shared" si="44"/>
        <v>100</v>
      </c>
      <c r="I97" s="31">
        <v>0</v>
      </c>
      <c r="J97" s="32">
        <v>0</v>
      </c>
      <c r="K97" s="31">
        <v>0</v>
      </c>
      <c r="L97" s="31">
        <v>0</v>
      </c>
      <c r="M97" s="31">
        <f t="shared" si="32"/>
        <v>37093000</v>
      </c>
      <c r="N97" s="31">
        <f t="shared" si="33"/>
        <v>18546600</v>
      </c>
      <c r="O97" s="31">
        <f t="shared" si="34"/>
        <v>18546600</v>
      </c>
      <c r="P97" s="31">
        <f t="shared" si="37"/>
        <v>100</v>
      </c>
    </row>
    <row r="98" spans="1:16" ht="15.5">
      <c r="A98" s="22" t="s">
        <v>180</v>
      </c>
      <c r="B98" s="8" t="s">
        <v>0</v>
      </c>
      <c r="C98" s="33" t="s">
        <v>181</v>
      </c>
      <c r="D98" s="34"/>
      <c r="E98" s="31">
        <v>146419200</v>
      </c>
      <c r="F98" s="31">
        <f>F99+F100</f>
        <v>84558900</v>
      </c>
      <c r="G98" s="31">
        <f t="shared" ref="G98:K98" si="48">G99+G100</f>
        <v>84558900</v>
      </c>
      <c r="H98" s="31">
        <f t="shared" si="44"/>
        <v>100</v>
      </c>
      <c r="I98" s="31">
        <f t="shared" si="48"/>
        <v>0</v>
      </c>
      <c r="J98" s="32">
        <f t="shared" si="48"/>
        <v>0</v>
      </c>
      <c r="K98" s="31">
        <f t="shared" si="48"/>
        <v>0</v>
      </c>
      <c r="L98" s="31">
        <v>0</v>
      </c>
      <c r="M98" s="31">
        <f t="shared" si="32"/>
        <v>146419200</v>
      </c>
      <c r="N98" s="31">
        <f t="shared" si="33"/>
        <v>84558900</v>
      </c>
      <c r="O98" s="31">
        <f t="shared" si="34"/>
        <v>84558900</v>
      </c>
      <c r="P98" s="31">
        <f t="shared" si="37"/>
        <v>100</v>
      </c>
    </row>
    <row r="99" spans="1:16" ht="21">
      <c r="A99" s="23" t="s">
        <v>182</v>
      </c>
      <c r="B99" s="9" t="s">
        <v>0</v>
      </c>
      <c r="C99" s="35" t="s">
        <v>183</v>
      </c>
      <c r="D99" s="35"/>
      <c r="E99" s="31">
        <v>143519200</v>
      </c>
      <c r="F99" s="31">
        <v>83028900</v>
      </c>
      <c r="G99" s="31">
        <v>83028900</v>
      </c>
      <c r="H99" s="31">
        <f t="shared" si="44"/>
        <v>100</v>
      </c>
      <c r="I99" s="31">
        <v>0</v>
      </c>
      <c r="J99" s="32">
        <v>0</v>
      </c>
      <c r="K99" s="31">
        <v>0</v>
      </c>
      <c r="L99" s="31">
        <v>0</v>
      </c>
      <c r="M99" s="31">
        <f t="shared" si="32"/>
        <v>143519200</v>
      </c>
      <c r="N99" s="31">
        <f t="shared" si="33"/>
        <v>83028900</v>
      </c>
      <c r="O99" s="31">
        <f t="shared" si="34"/>
        <v>83028900</v>
      </c>
      <c r="P99" s="31">
        <f t="shared" si="37"/>
        <v>100</v>
      </c>
    </row>
    <row r="100" spans="1:16" ht="52.5">
      <c r="A100" s="23" t="s">
        <v>184</v>
      </c>
      <c r="B100" s="9" t="s">
        <v>0</v>
      </c>
      <c r="C100" s="35" t="s">
        <v>185</v>
      </c>
      <c r="D100" s="35"/>
      <c r="E100" s="31">
        <v>2900000</v>
      </c>
      <c r="F100" s="31">
        <v>1530000</v>
      </c>
      <c r="G100" s="31">
        <v>1530000</v>
      </c>
      <c r="H100" s="31">
        <f t="shared" si="44"/>
        <v>100</v>
      </c>
      <c r="I100" s="31">
        <v>0</v>
      </c>
      <c r="J100" s="32">
        <v>0</v>
      </c>
      <c r="K100" s="31">
        <v>0</v>
      </c>
      <c r="L100" s="31">
        <v>0</v>
      </c>
      <c r="M100" s="31">
        <f t="shared" si="32"/>
        <v>2900000</v>
      </c>
      <c r="N100" s="31">
        <f t="shared" si="33"/>
        <v>1530000</v>
      </c>
      <c r="O100" s="31">
        <f t="shared" si="34"/>
        <v>1530000</v>
      </c>
      <c r="P100" s="31">
        <f t="shared" si="37"/>
        <v>100</v>
      </c>
    </row>
    <row r="101" spans="1:16" ht="31.5">
      <c r="A101" s="20" t="s">
        <v>186</v>
      </c>
      <c r="B101" s="2" t="s">
        <v>0</v>
      </c>
      <c r="C101" s="29" t="s">
        <v>187</v>
      </c>
      <c r="D101" s="30"/>
      <c r="E101" s="31">
        <v>312328900</v>
      </c>
      <c r="F101" s="31">
        <f>F93+F95</f>
        <v>168809025</v>
      </c>
      <c r="G101" s="31">
        <f t="shared" ref="G101:K101" si="49">G93+G95</f>
        <v>172751945.36000001</v>
      </c>
      <c r="H101" s="31">
        <f t="shared" si="44"/>
        <v>102.33572841262486</v>
      </c>
      <c r="I101" s="31">
        <f t="shared" si="49"/>
        <v>3084700</v>
      </c>
      <c r="J101" s="32">
        <f t="shared" si="49"/>
        <v>2656700</v>
      </c>
      <c r="K101" s="31">
        <f t="shared" si="49"/>
        <v>14686151.060000001</v>
      </c>
      <c r="L101" s="31">
        <f t="shared" si="36"/>
        <v>552.79674257537545</v>
      </c>
      <c r="M101" s="31">
        <f t="shared" si="32"/>
        <v>315413600</v>
      </c>
      <c r="N101" s="31">
        <f t="shared" si="33"/>
        <v>171465725</v>
      </c>
      <c r="O101" s="31">
        <f t="shared" si="34"/>
        <v>187438096.42000002</v>
      </c>
      <c r="P101" s="31">
        <f t="shared" si="37"/>
        <v>109.31519778661306</v>
      </c>
    </row>
    <row r="102" spans="1:16" ht="21">
      <c r="A102" s="22" t="s">
        <v>188</v>
      </c>
      <c r="B102" s="8" t="s">
        <v>0</v>
      </c>
      <c r="C102" s="33" t="s">
        <v>189</v>
      </c>
      <c r="D102" s="34"/>
      <c r="E102" s="31">
        <v>3478755</v>
      </c>
      <c r="F102" s="31">
        <f>F103</f>
        <v>1741200</v>
      </c>
      <c r="G102" s="31">
        <f t="shared" ref="G102:K102" si="50">G103</f>
        <v>1741200</v>
      </c>
      <c r="H102" s="31">
        <f t="shared" si="44"/>
        <v>100</v>
      </c>
      <c r="I102" s="31">
        <v>0</v>
      </c>
      <c r="J102" s="32">
        <f t="shared" si="50"/>
        <v>0</v>
      </c>
      <c r="K102" s="31">
        <f t="shared" si="50"/>
        <v>0</v>
      </c>
      <c r="L102" s="31">
        <v>0</v>
      </c>
      <c r="M102" s="31">
        <f t="shared" si="32"/>
        <v>3478755</v>
      </c>
      <c r="N102" s="31">
        <f t="shared" si="33"/>
        <v>1741200</v>
      </c>
      <c r="O102" s="31">
        <f t="shared" si="34"/>
        <v>1741200</v>
      </c>
      <c r="P102" s="31">
        <f t="shared" si="37"/>
        <v>100</v>
      </c>
    </row>
    <row r="103" spans="1:16" ht="73.5">
      <c r="A103" s="23" t="s">
        <v>190</v>
      </c>
      <c r="B103" s="9" t="s">
        <v>0</v>
      </c>
      <c r="C103" s="35" t="s">
        <v>191</v>
      </c>
      <c r="D103" s="35"/>
      <c r="E103" s="31">
        <v>3478755</v>
      </c>
      <c r="F103" s="31">
        <v>1741200</v>
      </c>
      <c r="G103" s="31">
        <v>1741200</v>
      </c>
      <c r="H103" s="31">
        <f t="shared" si="44"/>
        <v>100</v>
      </c>
      <c r="I103" s="31">
        <v>0</v>
      </c>
      <c r="J103" s="32">
        <v>0</v>
      </c>
      <c r="K103" s="31">
        <v>0</v>
      </c>
      <c r="L103" s="31">
        <v>0</v>
      </c>
      <c r="M103" s="31">
        <f t="shared" si="32"/>
        <v>3478755</v>
      </c>
      <c r="N103" s="31">
        <f t="shared" si="33"/>
        <v>1741200</v>
      </c>
      <c r="O103" s="31">
        <f t="shared" si="34"/>
        <v>1741200</v>
      </c>
      <c r="P103" s="31">
        <f t="shared" si="37"/>
        <v>100</v>
      </c>
    </row>
    <row r="104" spans="1:16" ht="21">
      <c r="A104" s="22" t="s">
        <v>192</v>
      </c>
      <c r="B104" s="8" t="s">
        <v>0</v>
      </c>
      <c r="C104" s="33" t="s">
        <v>193</v>
      </c>
      <c r="D104" s="34"/>
      <c r="E104" s="31">
        <v>5676790</v>
      </c>
      <c r="F104" s="31">
        <f>F105+F106+F107+F108+F109+F110</f>
        <v>2916372</v>
      </c>
      <c r="G104" s="31">
        <f t="shared" ref="G104:K104" si="51">G105+G106+G107+G108+G109+G110</f>
        <v>2658014</v>
      </c>
      <c r="H104" s="31">
        <f t="shared" si="44"/>
        <v>91.141116428219718</v>
      </c>
      <c r="I104" s="31">
        <f t="shared" si="51"/>
        <v>4698655</v>
      </c>
      <c r="J104" s="32">
        <f t="shared" si="51"/>
        <v>3508655</v>
      </c>
      <c r="K104" s="31">
        <f t="shared" si="51"/>
        <v>2620655</v>
      </c>
      <c r="L104" s="31">
        <f t="shared" si="36"/>
        <v>74.691156582793113</v>
      </c>
      <c r="M104" s="31">
        <f t="shared" si="32"/>
        <v>10375445</v>
      </c>
      <c r="N104" s="31">
        <f t="shared" si="33"/>
        <v>6425027</v>
      </c>
      <c r="O104" s="31">
        <f t="shared" si="34"/>
        <v>5278669</v>
      </c>
      <c r="P104" s="31">
        <f t="shared" si="37"/>
        <v>82.157927118438579</v>
      </c>
    </row>
    <row r="105" spans="1:16" ht="42">
      <c r="A105" s="23" t="s">
        <v>194</v>
      </c>
      <c r="B105" s="9" t="s">
        <v>0</v>
      </c>
      <c r="C105" s="35" t="s">
        <v>195</v>
      </c>
      <c r="D105" s="35"/>
      <c r="E105" s="31">
        <v>1499000</v>
      </c>
      <c r="F105" s="31">
        <v>866422</v>
      </c>
      <c r="G105" s="31">
        <v>866422</v>
      </c>
      <c r="H105" s="31">
        <f t="shared" si="44"/>
        <v>100.00000000000001</v>
      </c>
      <c r="I105" s="31">
        <v>0</v>
      </c>
      <c r="J105" s="32">
        <v>0</v>
      </c>
      <c r="K105" s="31">
        <v>0</v>
      </c>
      <c r="L105" s="31">
        <v>0</v>
      </c>
      <c r="M105" s="31">
        <f t="shared" si="32"/>
        <v>1499000</v>
      </c>
      <c r="N105" s="31">
        <f t="shared" si="33"/>
        <v>866422</v>
      </c>
      <c r="O105" s="31">
        <f t="shared" si="34"/>
        <v>866422</v>
      </c>
      <c r="P105" s="31">
        <f t="shared" si="37"/>
        <v>100.00000000000001</v>
      </c>
    </row>
    <row r="106" spans="1:16" ht="52.5">
      <c r="A106" s="23" t="s">
        <v>196</v>
      </c>
      <c r="B106" s="9" t="s">
        <v>0</v>
      </c>
      <c r="C106" s="35" t="s">
        <v>197</v>
      </c>
      <c r="D106" s="35"/>
      <c r="E106" s="31">
        <v>844534</v>
      </c>
      <c r="F106" s="31">
        <v>363838</v>
      </c>
      <c r="G106" s="31">
        <v>363838</v>
      </c>
      <c r="H106" s="31">
        <f t="shared" si="44"/>
        <v>100</v>
      </c>
      <c r="I106" s="31">
        <v>0</v>
      </c>
      <c r="J106" s="32">
        <v>0</v>
      </c>
      <c r="K106" s="31">
        <v>0</v>
      </c>
      <c r="L106" s="31">
        <v>0</v>
      </c>
      <c r="M106" s="31">
        <f t="shared" si="32"/>
        <v>844534</v>
      </c>
      <c r="N106" s="31">
        <f t="shared" si="33"/>
        <v>363838</v>
      </c>
      <c r="O106" s="31">
        <f t="shared" si="34"/>
        <v>363838</v>
      </c>
      <c r="P106" s="31">
        <f t="shared" si="37"/>
        <v>100</v>
      </c>
    </row>
    <row r="107" spans="1:16" ht="73.5">
      <c r="A107" s="23" t="s">
        <v>198</v>
      </c>
      <c r="B107" s="9" t="s">
        <v>0</v>
      </c>
      <c r="C107" s="35" t="s">
        <v>199</v>
      </c>
      <c r="D107" s="35"/>
      <c r="E107" s="31">
        <v>121803</v>
      </c>
      <c r="F107" s="31">
        <v>121803</v>
      </c>
      <c r="G107" s="31">
        <v>0</v>
      </c>
      <c r="H107" s="31">
        <f t="shared" si="44"/>
        <v>0</v>
      </c>
      <c r="I107" s="31">
        <v>0</v>
      </c>
      <c r="J107" s="32">
        <v>0</v>
      </c>
      <c r="K107" s="31">
        <v>0</v>
      </c>
      <c r="L107" s="31">
        <v>0</v>
      </c>
      <c r="M107" s="31">
        <f t="shared" si="32"/>
        <v>121803</v>
      </c>
      <c r="N107" s="31">
        <f t="shared" si="33"/>
        <v>121803</v>
      </c>
      <c r="O107" s="31">
        <f t="shared" si="34"/>
        <v>0</v>
      </c>
      <c r="P107" s="31">
        <f t="shared" si="37"/>
        <v>0</v>
      </c>
    </row>
    <row r="108" spans="1:16" ht="31.5">
      <c r="A108" s="23" t="s">
        <v>200</v>
      </c>
      <c r="B108" s="9" t="s">
        <v>0</v>
      </c>
      <c r="C108" s="35" t="s">
        <v>201</v>
      </c>
      <c r="D108" s="35"/>
      <c r="E108" s="31">
        <v>0</v>
      </c>
      <c r="F108" s="31">
        <v>0</v>
      </c>
      <c r="G108" s="31">
        <v>0</v>
      </c>
      <c r="H108" s="31">
        <v>0</v>
      </c>
      <c r="I108" s="31">
        <v>888000</v>
      </c>
      <c r="J108" s="32">
        <v>888000</v>
      </c>
      <c r="K108" s="31">
        <v>0</v>
      </c>
      <c r="L108" s="31">
        <f t="shared" si="36"/>
        <v>0</v>
      </c>
      <c r="M108" s="31">
        <f t="shared" si="32"/>
        <v>888000</v>
      </c>
      <c r="N108" s="31">
        <f t="shared" si="33"/>
        <v>888000</v>
      </c>
      <c r="O108" s="31">
        <f t="shared" si="34"/>
        <v>0</v>
      </c>
      <c r="P108" s="31">
        <f t="shared" si="37"/>
        <v>0</v>
      </c>
    </row>
    <row r="109" spans="1:16" ht="21">
      <c r="A109" s="23" t="s">
        <v>202</v>
      </c>
      <c r="B109" s="9" t="s">
        <v>0</v>
      </c>
      <c r="C109" s="35" t="s">
        <v>203</v>
      </c>
      <c r="D109" s="35"/>
      <c r="E109" s="31">
        <v>2650453</v>
      </c>
      <c r="F109" s="31">
        <v>1003309</v>
      </c>
      <c r="G109" s="31">
        <v>866754</v>
      </c>
      <c r="H109" s="31">
        <f t="shared" si="44"/>
        <v>86.389537021994215</v>
      </c>
      <c r="I109" s="31">
        <v>3810655</v>
      </c>
      <c r="J109" s="32">
        <v>2620655</v>
      </c>
      <c r="K109" s="31">
        <v>2620655</v>
      </c>
      <c r="L109" s="31">
        <f t="shared" si="36"/>
        <v>100</v>
      </c>
      <c r="M109" s="31">
        <f t="shared" si="32"/>
        <v>6461108</v>
      </c>
      <c r="N109" s="31">
        <f t="shared" si="33"/>
        <v>3623964</v>
      </c>
      <c r="O109" s="31">
        <f t="shared" si="34"/>
        <v>3487409</v>
      </c>
      <c r="P109" s="31">
        <f t="shared" si="37"/>
        <v>96.231888616995093</v>
      </c>
    </row>
    <row r="110" spans="1:16" ht="63">
      <c r="A110" s="23" t="s">
        <v>204</v>
      </c>
      <c r="B110" s="9" t="s">
        <v>0</v>
      </c>
      <c r="C110" s="35" t="s">
        <v>205</v>
      </c>
      <c r="D110" s="35"/>
      <c r="E110" s="31">
        <v>561000</v>
      </c>
      <c r="F110" s="31">
        <v>561000</v>
      </c>
      <c r="G110" s="31">
        <v>561000</v>
      </c>
      <c r="H110" s="31">
        <f t="shared" si="44"/>
        <v>100</v>
      </c>
      <c r="I110" s="31">
        <v>0</v>
      </c>
      <c r="J110" s="32">
        <v>0</v>
      </c>
      <c r="K110" s="31">
        <v>0</v>
      </c>
      <c r="L110" s="31">
        <v>0</v>
      </c>
      <c r="M110" s="31">
        <f t="shared" si="32"/>
        <v>561000</v>
      </c>
      <c r="N110" s="31">
        <f t="shared" si="33"/>
        <v>561000</v>
      </c>
      <c r="O110" s="31">
        <f t="shared" si="34"/>
        <v>561000</v>
      </c>
      <c r="P110" s="31">
        <f t="shared" si="37"/>
        <v>100</v>
      </c>
    </row>
    <row r="111" spans="1:16">
      <c r="A111" s="20" t="s">
        <v>206</v>
      </c>
      <c r="B111" s="2" t="s">
        <v>0</v>
      </c>
      <c r="C111" s="29" t="s">
        <v>207</v>
      </c>
      <c r="D111" s="30"/>
      <c r="E111" s="31">
        <v>321484445</v>
      </c>
      <c r="F111" s="31">
        <f>F101+F102+F104</f>
        <v>173466597</v>
      </c>
      <c r="G111" s="31">
        <f>G101+G102+G104</f>
        <v>177151159.36000001</v>
      </c>
      <c r="H111" s="31">
        <f t="shared" si="44"/>
        <v>102.12407600294368</v>
      </c>
      <c r="I111" s="31">
        <f>I101+I102+I104</f>
        <v>7783355</v>
      </c>
      <c r="J111" s="32">
        <f>J101+J102+J104</f>
        <v>6165355</v>
      </c>
      <c r="K111" s="31">
        <f>K101+K102+K104</f>
        <v>17306806.060000002</v>
      </c>
      <c r="L111" s="31">
        <f t="shared" si="36"/>
        <v>280.71061698799178</v>
      </c>
      <c r="M111" s="31">
        <f t="shared" si="32"/>
        <v>329267800</v>
      </c>
      <c r="N111" s="31">
        <f t="shared" si="33"/>
        <v>179631952</v>
      </c>
      <c r="O111" s="31">
        <f t="shared" si="34"/>
        <v>194457965.42000002</v>
      </c>
      <c r="P111" s="31">
        <f t="shared" si="37"/>
        <v>108.25355024812067</v>
      </c>
    </row>
    <row r="112" spans="1:16">
      <c r="A112" s="20" t="s">
        <v>208</v>
      </c>
      <c r="B112" s="2" t="s">
        <v>0</v>
      </c>
      <c r="C112" s="36" t="s">
        <v>0</v>
      </c>
      <c r="D112" s="37"/>
      <c r="E112" s="38" t="s">
        <v>0</v>
      </c>
      <c r="F112" s="38"/>
      <c r="G112" s="39" t="s">
        <v>0</v>
      </c>
      <c r="H112" s="31"/>
      <c r="I112" s="39"/>
      <c r="J112" s="40"/>
      <c r="K112" s="39"/>
      <c r="L112" s="31"/>
      <c r="M112" s="31"/>
      <c r="N112" s="31"/>
      <c r="O112" s="31"/>
      <c r="P112" s="31"/>
    </row>
    <row r="113" spans="1:16">
      <c r="A113" s="20" t="s">
        <v>209</v>
      </c>
      <c r="B113" s="26" t="s">
        <v>210</v>
      </c>
      <c r="C113" s="29" t="s">
        <v>0</v>
      </c>
      <c r="D113" s="30"/>
      <c r="E113" s="41">
        <f>E114+E115+E116+E117+E118+E119</f>
        <v>30278658</v>
      </c>
      <c r="F113" s="41">
        <f t="shared" ref="F113:G113" si="52">F114+F115+F116+F117+F118+F119</f>
        <v>12157597</v>
      </c>
      <c r="G113" s="41">
        <f t="shared" si="52"/>
        <v>11869218.4</v>
      </c>
      <c r="H113" s="41">
        <f t="shared" si="44"/>
        <v>97.627996716785404</v>
      </c>
      <c r="I113" s="41">
        <f t="shared" ref="I113" si="53">I114+I115+I116+I117+I118+I119</f>
        <v>200000</v>
      </c>
      <c r="J113" s="41">
        <v>200000</v>
      </c>
      <c r="K113" s="41">
        <f>K114+K119</f>
        <v>807806.44000000006</v>
      </c>
      <c r="L113" s="31">
        <f t="shared" si="36"/>
        <v>403.90322000000003</v>
      </c>
      <c r="M113" s="31">
        <f t="shared" si="32"/>
        <v>30478658</v>
      </c>
      <c r="N113" s="31">
        <f t="shared" si="33"/>
        <v>12357597</v>
      </c>
      <c r="O113" s="31">
        <f t="shared" si="34"/>
        <v>12677024.84</v>
      </c>
      <c r="P113" s="31">
        <f t="shared" si="37"/>
        <v>102.58487018147622</v>
      </c>
    </row>
    <row r="114" spans="1:16" ht="73.5">
      <c r="A114" s="24" t="s">
        <v>211</v>
      </c>
      <c r="B114" s="26" t="s">
        <v>212</v>
      </c>
      <c r="C114" s="29" t="s">
        <v>213</v>
      </c>
      <c r="D114" s="30"/>
      <c r="E114" s="41">
        <v>25780420</v>
      </c>
      <c r="F114" s="42">
        <v>9992136</v>
      </c>
      <c r="G114" s="41">
        <v>9928945.1600000001</v>
      </c>
      <c r="H114" s="41">
        <f t="shared" si="44"/>
        <v>99.36759427613876</v>
      </c>
      <c r="I114" s="41">
        <v>125000</v>
      </c>
      <c r="J114" s="43">
        <v>125000</v>
      </c>
      <c r="K114" s="41">
        <v>771408.18</v>
      </c>
      <c r="L114" s="31">
        <f t="shared" si="36"/>
        <v>617.12654400000008</v>
      </c>
      <c r="M114" s="31">
        <f t="shared" si="32"/>
        <v>25905420</v>
      </c>
      <c r="N114" s="31">
        <f t="shared" si="33"/>
        <v>10117136</v>
      </c>
      <c r="O114" s="31">
        <f t="shared" si="34"/>
        <v>10700353.34</v>
      </c>
      <c r="P114" s="31">
        <f t="shared" si="37"/>
        <v>105.76464861201826</v>
      </c>
    </row>
    <row r="115" spans="1:16" ht="42">
      <c r="A115" s="24" t="s">
        <v>214</v>
      </c>
      <c r="B115" s="26" t="s">
        <v>215</v>
      </c>
      <c r="C115" s="29" t="s">
        <v>216</v>
      </c>
      <c r="D115" s="30"/>
      <c r="E115" s="41">
        <v>912960</v>
      </c>
      <c r="F115" s="42">
        <v>561662</v>
      </c>
      <c r="G115" s="41">
        <v>542017.37</v>
      </c>
      <c r="H115" s="41">
        <f t="shared" si="44"/>
        <v>96.502410702522155</v>
      </c>
      <c r="I115" s="41">
        <v>0</v>
      </c>
      <c r="J115" s="43">
        <v>0</v>
      </c>
      <c r="K115" s="41">
        <v>0</v>
      </c>
      <c r="L115" s="31">
        <v>0</v>
      </c>
      <c r="M115" s="31">
        <f t="shared" si="32"/>
        <v>912960</v>
      </c>
      <c r="N115" s="31">
        <f t="shared" si="33"/>
        <v>561662</v>
      </c>
      <c r="O115" s="31">
        <f t="shared" si="34"/>
        <v>542017.37</v>
      </c>
      <c r="P115" s="31">
        <f t="shared" si="37"/>
        <v>96.502410702522155</v>
      </c>
    </row>
    <row r="116" spans="1:16" ht="42">
      <c r="A116" s="24" t="s">
        <v>214</v>
      </c>
      <c r="B116" s="26" t="s">
        <v>215</v>
      </c>
      <c r="C116" s="29" t="s">
        <v>217</v>
      </c>
      <c r="D116" s="30"/>
      <c r="E116" s="41">
        <v>789382</v>
      </c>
      <c r="F116" s="42">
        <v>314976</v>
      </c>
      <c r="G116" s="41">
        <v>274265.26</v>
      </c>
      <c r="H116" s="41">
        <f t="shared" si="44"/>
        <v>87.074970791425372</v>
      </c>
      <c r="I116" s="41">
        <v>0</v>
      </c>
      <c r="J116" s="43">
        <v>0</v>
      </c>
      <c r="K116" s="41">
        <v>0</v>
      </c>
      <c r="L116" s="31">
        <v>0</v>
      </c>
      <c r="M116" s="31">
        <f t="shared" si="32"/>
        <v>789382</v>
      </c>
      <c r="N116" s="31">
        <f t="shared" si="33"/>
        <v>314976</v>
      </c>
      <c r="O116" s="31">
        <f t="shared" si="34"/>
        <v>274265.26</v>
      </c>
      <c r="P116" s="31">
        <f t="shared" si="37"/>
        <v>87.074970791425372</v>
      </c>
    </row>
    <row r="117" spans="1:16" ht="42">
      <c r="A117" s="24" t="s">
        <v>214</v>
      </c>
      <c r="B117" s="26" t="s">
        <v>215</v>
      </c>
      <c r="C117" s="29" t="s">
        <v>218</v>
      </c>
      <c r="D117" s="30"/>
      <c r="E117" s="41">
        <v>776839</v>
      </c>
      <c r="F117" s="42">
        <v>394881</v>
      </c>
      <c r="G117" s="41">
        <v>374509.8</v>
      </c>
      <c r="H117" s="41">
        <f t="shared" si="44"/>
        <v>94.841180001063606</v>
      </c>
      <c r="I117" s="41">
        <v>0</v>
      </c>
      <c r="J117" s="43">
        <v>0</v>
      </c>
      <c r="K117" s="41">
        <v>0</v>
      </c>
      <c r="L117" s="31">
        <v>0</v>
      </c>
      <c r="M117" s="31">
        <f t="shared" si="32"/>
        <v>776839</v>
      </c>
      <c r="N117" s="31">
        <f t="shared" si="33"/>
        <v>394881</v>
      </c>
      <c r="O117" s="31">
        <f t="shared" si="34"/>
        <v>374509.8</v>
      </c>
      <c r="P117" s="31">
        <f t="shared" si="37"/>
        <v>94.841180001063606</v>
      </c>
    </row>
    <row r="118" spans="1:16" ht="42">
      <c r="A118" s="24" t="s">
        <v>214</v>
      </c>
      <c r="B118" s="26" t="s">
        <v>215</v>
      </c>
      <c r="C118" s="29" t="s">
        <v>219</v>
      </c>
      <c r="D118" s="30"/>
      <c r="E118" s="41">
        <v>1612170</v>
      </c>
      <c r="F118" s="42">
        <v>680860</v>
      </c>
      <c r="G118" s="41">
        <v>568553.43000000005</v>
      </c>
      <c r="H118" s="41">
        <f t="shared" si="44"/>
        <v>83.505189025644043</v>
      </c>
      <c r="I118" s="41">
        <v>75000</v>
      </c>
      <c r="J118" s="43">
        <v>75000</v>
      </c>
      <c r="K118" s="41">
        <v>0</v>
      </c>
      <c r="L118" s="31">
        <f t="shared" si="36"/>
        <v>0</v>
      </c>
      <c r="M118" s="31">
        <f t="shared" si="32"/>
        <v>1687170</v>
      </c>
      <c r="N118" s="31">
        <f t="shared" si="33"/>
        <v>755860</v>
      </c>
      <c r="O118" s="31">
        <f t="shared" si="34"/>
        <v>568553.43000000005</v>
      </c>
      <c r="P118" s="31">
        <f t="shared" si="37"/>
        <v>75.219409679041092</v>
      </c>
    </row>
    <row r="119" spans="1:16" ht="21">
      <c r="A119" s="24" t="s">
        <v>220</v>
      </c>
      <c r="B119" s="26" t="s">
        <v>221</v>
      </c>
      <c r="C119" s="29" t="s">
        <v>222</v>
      </c>
      <c r="D119" s="30"/>
      <c r="E119" s="41">
        <v>406887</v>
      </c>
      <c r="F119" s="42">
        <v>213082</v>
      </c>
      <c r="G119" s="41">
        <v>180927.38</v>
      </c>
      <c r="H119" s="41">
        <f t="shared" si="44"/>
        <v>84.909743666757393</v>
      </c>
      <c r="I119" s="41">
        <v>0</v>
      </c>
      <c r="J119" s="43">
        <v>0</v>
      </c>
      <c r="K119" s="41">
        <v>36398.26</v>
      </c>
      <c r="L119" s="31">
        <v>0</v>
      </c>
      <c r="M119" s="31">
        <f t="shared" si="32"/>
        <v>406887</v>
      </c>
      <c r="N119" s="31">
        <f t="shared" si="33"/>
        <v>213082</v>
      </c>
      <c r="O119" s="31">
        <f t="shared" si="34"/>
        <v>217325.64</v>
      </c>
      <c r="P119" s="31">
        <f t="shared" si="37"/>
        <v>101.99155254784543</v>
      </c>
    </row>
    <row r="120" spans="1:16">
      <c r="A120" s="20" t="s">
        <v>223</v>
      </c>
      <c r="B120" s="26" t="s">
        <v>224</v>
      </c>
      <c r="C120" s="29" t="s">
        <v>0</v>
      </c>
      <c r="D120" s="30"/>
      <c r="E120" s="41">
        <v>246198386</v>
      </c>
      <c r="F120" s="42">
        <f>F121+F122+F124+F126+F128+F129+F130+F133+F136+F138++F139</f>
        <v>137493076</v>
      </c>
      <c r="G120" s="41">
        <v>130188544.29000001</v>
      </c>
      <c r="H120" s="41">
        <f t="shared" si="44"/>
        <v>94.687345775870199</v>
      </c>
      <c r="I120" s="41">
        <v>1864405</v>
      </c>
      <c r="J120" s="43">
        <v>1709561</v>
      </c>
      <c r="K120" s="41">
        <v>12875447.74</v>
      </c>
      <c r="L120" s="31">
        <f t="shared" si="36"/>
        <v>753.14351111191706</v>
      </c>
      <c r="M120" s="31">
        <f t="shared" si="32"/>
        <v>248062791</v>
      </c>
      <c r="N120" s="31">
        <f t="shared" si="33"/>
        <v>139202637</v>
      </c>
      <c r="O120" s="31">
        <f t="shared" si="34"/>
        <v>143063992.03</v>
      </c>
      <c r="P120" s="31">
        <f t="shared" si="37"/>
        <v>102.77390939799508</v>
      </c>
    </row>
    <row r="121" spans="1:16">
      <c r="A121" s="24" t="s">
        <v>225</v>
      </c>
      <c r="B121" s="26" t="s">
        <v>226</v>
      </c>
      <c r="C121" s="29" t="s">
        <v>227</v>
      </c>
      <c r="D121" s="30"/>
      <c r="E121" s="41">
        <v>50274923</v>
      </c>
      <c r="F121" s="42">
        <v>24784164</v>
      </c>
      <c r="G121" s="41">
        <v>23174215.539999999</v>
      </c>
      <c r="H121" s="41">
        <f t="shared" si="44"/>
        <v>93.504124407827504</v>
      </c>
      <c r="I121" s="41">
        <v>1522000</v>
      </c>
      <c r="J121" s="43">
        <v>1522000</v>
      </c>
      <c r="K121" s="41">
        <v>737725.19</v>
      </c>
      <c r="L121" s="31">
        <f t="shared" si="36"/>
        <v>48.470774638633372</v>
      </c>
      <c r="M121" s="31">
        <f t="shared" si="32"/>
        <v>51796923</v>
      </c>
      <c r="N121" s="31">
        <f t="shared" si="33"/>
        <v>26306164</v>
      </c>
      <c r="O121" s="31">
        <f t="shared" si="34"/>
        <v>23911940.73</v>
      </c>
      <c r="P121" s="31">
        <f t="shared" si="37"/>
        <v>90.898622581384345</v>
      </c>
    </row>
    <row r="122" spans="1:16" ht="31.5">
      <c r="A122" s="20" t="s">
        <v>228</v>
      </c>
      <c r="B122" s="26" t="s">
        <v>229</v>
      </c>
      <c r="C122" s="29" t="s">
        <v>0</v>
      </c>
      <c r="D122" s="30"/>
      <c r="E122" s="41">
        <f>E123</f>
        <v>36332041</v>
      </c>
      <c r="F122" s="41">
        <f t="shared" ref="F122:K122" si="54">F123</f>
        <v>20032474</v>
      </c>
      <c r="G122" s="41">
        <f t="shared" si="54"/>
        <v>18410391.379999999</v>
      </c>
      <c r="H122" s="41">
        <f t="shared" si="44"/>
        <v>91.902734430105838</v>
      </c>
      <c r="I122" s="41">
        <f t="shared" si="54"/>
        <v>37100</v>
      </c>
      <c r="J122" s="41">
        <v>37100</v>
      </c>
      <c r="K122" s="41">
        <f t="shared" si="54"/>
        <v>12048790.779999999</v>
      </c>
      <c r="L122" s="31">
        <f t="shared" si="36"/>
        <v>32476.525013477087</v>
      </c>
      <c r="M122" s="31">
        <f t="shared" si="32"/>
        <v>36369141</v>
      </c>
      <c r="N122" s="31">
        <f t="shared" si="33"/>
        <v>20069574</v>
      </c>
      <c r="O122" s="31">
        <f t="shared" si="34"/>
        <v>30459182.159999996</v>
      </c>
      <c r="P122" s="31">
        <f t="shared" si="37"/>
        <v>151.76795561280971</v>
      </c>
    </row>
    <row r="123" spans="1:16" ht="31.5">
      <c r="A123" s="25" t="s">
        <v>230</v>
      </c>
      <c r="B123" s="28" t="s">
        <v>231</v>
      </c>
      <c r="C123" s="33" t="s">
        <v>232</v>
      </c>
      <c r="D123" s="34"/>
      <c r="E123" s="41">
        <v>36332041</v>
      </c>
      <c r="F123" s="42">
        <v>20032474</v>
      </c>
      <c r="G123" s="41">
        <v>18410391.379999999</v>
      </c>
      <c r="H123" s="41">
        <f t="shared" si="44"/>
        <v>91.902734430105838</v>
      </c>
      <c r="I123" s="41">
        <v>37100</v>
      </c>
      <c r="J123" s="43">
        <v>37100</v>
      </c>
      <c r="K123" s="41">
        <v>12048790.779999999</v>
      </c>
      <c r="L123" s="31">
        <f t="shared" si="36"/>
        <v>32476.525013477087</v>
      </c>
      <c r="M123" s="31">
        <f t="shared" si="32"/>
        <v>36369141</v>
      </c>
      <c r="N123" s="31">
        <f t="shared" si="33"/>
        <v>20069574</v>
      </c>
      <c r="O123" s="31">
        <f t="shared" si="34"/>
        <v>30459182.159999996</v>
      </c>
      <c r="P123" s="31">
        <f t="shared" si="37"/>
        <v>151.76795561280971</v>
      </c>
    </row>
    <row r="124" spans="1:16" ht="31.5">
      <c r="A124" s="20" t="s">
        <v>233</v>
      </c>
      <c r="B124" s="26" t="s">
        <v>234</v>
      </c>
      <c r="C124" s="29" t="s">
        <v>0</v>
      </c>
      <c r="D124" s="30"/>
      <c r="E124" s="41">
        <f>E125</f>
        <v>143519200</v>
      </c>
      <c r="F124" s="41">
        <f t="shared" ref="F124:J124" si="55">F125</f>
        <v>83028900</v>
      </c>
      <c r="G124" s="41">
        <f t="shared" si="55"/>
        <v>80790318.379999995</v>
      </c>
      <c r="H124" s="41">
        <f t="shared" si="44"/>
        <v>97.303852489916153</v>
      </c>
      <c r="I124" s="41">
        <v>0</v>
      </c>
      <c r="J124" s="41">
        <f t="shared" si="55"/>
        <v>0</v>
      </c>
      <c r="K124" s="41">
        <v>0</v>
      </c>
      <c r="L124" s="31">
        <v>0</v>
      </c>
      <c r="M124" s="31">
        <f t="shared" si="32"/>
        <v>143519200</v>
      </c>
      <c r="N124" s="31">
        <f t="shared" si="33"/>
        <v>83028900</v>
      </c>
      <c r="O124" s="31">
        <f t="shared" si="34"/>
        <v>80790318.379999995</v>
      </c>
      <c r="P124" s="31">
        <f t="shared" si="37"/>
        <v>97.303852489916153</v>
      </c>
    </row>
    <row r="125" spans="1:16" ht="31.5">
      <c r="A125" s="25" t="s">
        <v>230</v>
      </c>
      <c r="B125" s="28" t="s">
        <v>235</v>
      </c>
      <c r="C125" s="33" t="s">
        <v>236</v>
      </c>
      <c r="D125" s="34"/>
      <c r="E125" s="41">
        <v>143519200</v>
      </c>
      <c r="F125" s="42">
        <v>83028900</v>
      </c>
      <c r="G125" s="41">
        <v>80790318.379999995</v>
      </c>
      <c r="H125" s="41">
        <f t="shared" si="44"/>
        <v>97.303852489916153</v>
      </c>
      <c r="I125" s="41">
        <v>0</v>
      </c>
      <c r="J125" s="43">
        <v>0</v>
      </c>
      <c r="K125" s="41">
        <v>0</v>
      </c>
      <c r="L125" s="31">
        <v>0</v>
      </c>
      <c r="M125" s="31">
        <f t="shared" si="32"/>
        <v>143519200</v>
      </c>
      <c r="N125" s="31">
        <f t="shared" si="33"/>
        <v>83028900</v>
      </c>
      <c r="O125" s="31">
        <f t="shared" si="34"/>
        <v>80790318.379999995</v>
      </c>
      <c r="P125" s="31">
        <f t="shared" si="37"/>
        <v>97.303852489916153</v>
      </c>
    </row>
    <row r="126" spans="1:16" ht="147">
      <c r="A126" s="20" t="s">
        <v>237</v>
      </c>
      <c r="B126" s="26" t="s">
        <v>238</v>
      </c>
      <c r="C126" s="29" t="s">
        <v>0</v>
      </c>
      <c r="D126" s="30"/>
      <c r="E126" s="41">
        <f>E127</f>
        <v>921576</v>
      </c>
      <c r="F126" s="41">
        <f t="shared" ref="F126:J126" si="56">F127</f>
        <v>921576</v>
      </c>
      <c r="G126" s="41">
        <f t="shared" si="56"/>
        <v>181379.84</v>
      </c>
      <c r="H126" s="41">
        <f t="shared" si="44"/>
        <v>19.681484760887869</v>
      </c>
      <c r="I126" s="41">
        <v>0</v>
      </c>
      <c r="J126" s="41">
        <f t="shared" si="56"/>
        <v>0</v>
      </c>
      <c r="K126" s="41">
        <v>0</v>
      </c>
      <c r="L126" s="31">
        <v>0</v>
      </c>
      <c r="M126" s="31">
        <f t="shared" si="32"/>
        <v>921576</v>
      </c>
      <c r="N126" s="31">
        <f t="shared" si="33"/>
        <v>921576</v>
      </c>
      <c r="O126" s="31">
        <f t="shared" si="34"/>
        <v>181379.84</v>
      </c>
      <c r="P126" s="31">
        <f t="shared" si="37"/>
        <v>19.681484760887869</v>
      </c>
    </row>
    <row r="127" spans="1:16" ht="31.5">
      <c r="A127" s="25" t="s">
        <v>230</v>
      </c>
      <c r="B127" s="28" t="s">
        <v>239</v>
      </c>
      <c r="C127" s="33" t="s">
        <v>240</v>
      </c>
      <c r="D127" s="34"/>
      <c r="E127" s="41">
        <v>921576</v>
      </c>
      <c r="F127" s="42">
        <v>921576</v>
      </c>
      <c r="G127" s="41">
        <v>181379.84</v>
      </c>
      <c r="H127" s="41">
        <f t="shared" si="44"/>
        <v>19.681484760887869</v>
      </c>
      <c r="I127" s="41">
        <v>0</v>
      </c>
      <c r="J127" s="43">
        <v>0</v>
      </c>
      <c r="K127" s="41">
        <v>0</v>
      </c>
      <c r="L127" s="31">
        <v>0</v>
      </c>
      <c r="M127" s="31">
        <f t="shared" si="32"/>
        <v>921576</v>
      </c>
      <c r="N127" s="31">
        <f t="shared" si="33"/>
        <v>921576</v>
      </c>
      <c r="O127" s="31">
        <f t="shared" si="34"/>
        <v>181379.84</v>
      </c>
      <c r="P127" s="31">
        <f t="shared" si="37"/>
        <v>19.681484760887869</v>
      </c>
    </row>
    <row r="128" spans="1:16" ht="42">
      <c r="A128" s="24" t="s">
        <v>241</v>
      </c>
      <c r="B128" s="26" t="s">
        <v>242</v>
      </c>
      <c r="C128" s="29" t="s">
        <v>243</v>
      </c>
      <c r="D128" s="30"/>
      <c r="E128" s="41">
        <v>2082635</v>
      </c>
      <c r="F128" s="42">
        <v>1328970</v>
      </c>
      <c r="G128" s="41">
        <v>943839.82</v>
      </c>
      <c r="H128" s="41">
        <f t="shared" si="44"/>
        <v>71.02040076149197</v>
      </c>
      <c r="I128" s="41">
        <v>3000</v>
      </c>
      <c r="J128" s="43">
        <v>3000</v>
      </c>
      <c r="K128" s="41">
        <v>12800.24</v>
      </c>
      <c r="L128" s="31">
        <f t="shared" si="36"/>
        <v>426.67466666666667</v>
      </c>
      <c r="M128" s="31">
        <f t="shared" si="32"/>
        <v>2085635</v>
      </c>
      <c r="N128" s="31">
        <f t="shared" si="33"/>
        <v>1331970</v>
      </c>
      <c r="O128" s="31">
        <f t="shared" si="34"/>
        <v>956640.05999999994</v>
      </c>
      <c r="P128" s="31">
        <f t="shared" si="37"/>
        <v>71.821441924367662</v>
      </c>
    </row>
    <row r="129" spans="1:16" ht="21">
      <c r="A129" s="24" t="s">
        <v>244</v>
      </c>
      <c r="B129" s="26" t="s">
        <v>245</v>
      </c>
      <c r="C129" s="29" t="s">
        <v>246</v>
      </c>
      <c r="D129" s="30"/>
      <c r="E129" s="41">
        <v>3442790</v>
      </c>
      <c r="F129" s="42">
        <v>2253367</v>
      </c>
      <c r="G129" s="41">
        <v>2032451.32</v>
      </c>
      <c r="H129" s="41">
        <f t="shared" si="44"/>
        <v>90.196196181092574</v>
      </c>
      <c r="I129" s="41">
        <v>37200</v>
      </c>
      <c r="J129" s="43">
        <v>37200</v>
      </c>
      <c r="K129" s="41">
        <v>11202.14</v>
      </c>
      <c r="L129" s="31">
        <f t="shared" si="36"/>
        <v>30.113279569892473</v>
      </c>
      <c r="M129" s="31">
        <f t="shared" si="32"/>
        <v>3479990</v>
      </c>
      <c r="N129" s="31">
        <f t="shared" si="33"/>
        <v>2290567</v>
      </c>
      <c r="O129" s="31">
        <f t="shared" si="34"/>
        <v>2043653.46</v>
      </c>
      <c r="P129" s="31">
        <f t="shared" si="37"/>
        <v>89.220418350565609</v>
      </c>
    </row>
    <row r="130" spans="1:16" ht="21">
      <c r="A130" s="20" t="s">
        <v>247</v>
      </c>
      <c r="B130" s="26" t="s">
        <v>248</v>
      </c>
      <c r="C130" s="29" t="s">
        <v>0</v>
      </c>
      <c r="D130" s="30"/>
      <c r="E130" s="41">
        <f>E131+E132</f>
        <v>7185748</v>
      </c>
      <c r="F130" s="41">
        <f t="shared" ref="F130:G130" si="57">F131+F132</f>
        <v>3975698</v>
      </c>
      <c r="G130" s="41">
        <f t="shared" si="57"/>
        <v>3748546.66</v>
      </c>
      <c r="H130" s="41">
        <f t="shared" si="44"/>
        <v>94.286504155999779</v>
      </c>
      <c r="I130" s="41">
        <v>25000</v>
      </c>
      <c r="J130" s="43">
        <v>25000</v>
      </c>
      <c r="K130" s="41">
        <v>64929.39</v>
      </c>
      <c r="L130" s="31">
        <f t="shared" si="36"/>
        <v>259.71755999999999</v>
      </c>
      <c r="M130" s="31">
        <f t="shared" si="32"/>
        <v>7210748</v>
      </c>
      <c r="N130" s="31">
        <f t="shared" si="33"/>
        <v>4000698</v>
      </c>
      <c r="O130" s="31">
        <f t="shared" si="34"/>
        <v>3813476.0500000003</v>
      </c>
      <c r="P130" s="31">
        <f t="shared" si="37"/>
        <v>95.320267863257854</v>
      </c>
    </row>
    <row r="131" spans="1:16" ht="21">
      <c r="A131" s="25" t="s">
        <v>249</v>
      </c>
      <c r="B131" s="28" t="s">
        <v>250</v>
      </c>
      <c r="C131" s="33" t="s">
        <v>251</v>
      </c>
      <c r="D131" s="34"/>
      <c r="E131" s="41">
        <v>7160408</v>
      </c>
      <c r="F131" s="42">
        <v>3957598</v>
      </c>
      <c r="G131" s="41">
        <v>3743116.66</v>
      </c>
      <c r="H131" s="41">
        <f t="shared" si="44"/>
        <v>94.580517273356207</v>
      </c>
      <c r="I131" s="41">
        <v>25000</v>
      </c>
      <c r="J131" s="43">
        <v>25000</v>
      </c>
      <c r="K131" s="41">
        <v>64929.39</v>
      </c>
      <c r="L131" s="31">
        <f t="shared" si="36"/>
        <v>259.71755999999999</v>
      </c>
      <c r="M131" s="31">
        <f t="shared" si="32"/>
        <v>7185408</v>
      </c>
      <c r="N131" s="31">
        <f t="shared" si="33"/>
        <v>3982598</v>
      </c>
      <c r="O131" s="31">
        <f t="shared" si="34"/>
        <v>3808046.0500000003</v>
      </c>
      <c r="P131" s="31">
        <f t="shared" si="37"/>
        <v>95.617133589681913</v>
      </c>
    </row>
    <row r="132" spans="1:16" ht="21">
      <c r="A132" s="25" t="s">
        <v>252</v>
      </c>
      <c r="B132" s="28" t="s">
        <v>253</v>
      </c>
      <c r="C132" s="33" t="s">
        <v>254</v>
      </c>
      <c r="D132" s="34"/>
      <c r="E132" s="41">
        <v>25340</v>
      </c>
      <c r="F132" s="42">
        <v>18100</v>
      </c>
      <c r="G132" s="41">
        <v>5430</v>
      </c>
      <c r="H132" s="41">
        <f t="shared" si="44"/>
        <v>30</v>
      </c>
      <c r="I132" s="41">
        <v>0</v>
      </c>
      <c r="J132" s="43">
        <v>0</v>
      </c>
      <c r="K132" s="41">
        <v>0</v>
      </c>
      <c r="L132" s="31">
        <v>0</v>
      </c>
      <c r="M132" s="31">
        <f t="shared" si="32"/>
        <v>25340</v>
      </c>
      <c r="N132" s="31">
        <f t="shared" si="33"/>
        <v>18100</v>
      </c>
      <c r="O132" s="31">
        <f t="shared" si="34"/>
        <v>5430</v>
      </c>
      <c r="P132" s="31">
        <f t="shared" si="37"/>
        <v>30</v>
      </c>
    </row>
    <row r="133" spans="1:16" ht="21">
      <c r="A133" s="20" t="s">
        <v>255</v>
      </c>
      <c r="B133" s="26" t="s">
        <v>256</v>
      </c>
      <c r="C133" s="29" t="s">
        <v>0</v>
      </c>
      <c r="D133" s="30"/>
      <c r="E133" s="41">
        <f>E134+E135</f>
        <v>1692586</v>
      </c>
      <c r="F133" s="41">
        <f t="shared" ref="F133:G133" si="58">F134+F135</f>
        <v>963126</v>
      </c>
      <c r="G133" s="41">
        <f t="shared" si="58"/>
        <v>658882.80000000005</v>
      </c>
      <c r="H133" s="41">
        <f t="shared" si="44"/>
        <v>68.410862130188576</v>
      </c>
      <c r="I133" s="41">
        <v>20655</v>
      </c>
      <c r="J133" s="43">
        <v>20655</v>
      </c>
      <c r="K133" s="41">
        <v>0</v>
      </c>
      <c r="L133" s="31">
        <v>0</v>
      </c>
      <c r="M133" s="31">
        <f t="shared" si="32"/>
        <v>1713241</v>
      </c>
      <c r="N133" s="31">
        <f t="shared" si="33"/>
        <v>983781</v>
      </c>
      <c r="O133" s="31">
        <f t="shared" si="34"/>
        <v>658882.80000000005</v>
      </c>
      <c r="P133" s="31">
        <f t="shared" si="37"/>
        <v>66.974540065319417</v>
      </c>
    </row>
    <row r="134" spans="1:16" ht="42">
      <c r="A134" s="25" t="s">
        <v>257</v>
      </c>
      <c r="B134" s="28" t="s">
        <v>258</v>
      </c>
      <c r="C134" s="33" t="s">
        <v>259</v>
      </c>
      <c r="D134" s="34"/>
      <c r="E134" s="41">
        <v>193586</v>
      </c>
      <c r="F134" s="42">
        <v>96704</v>
      </c>
      <c r="G134" s="41">
        <v>58483.76</v>
      </c>
      <c r="H134" s="41">
        <f t="shared" si="44"/>
        <v>60.477084712111186</v>
      </c>
      <c r="I134" s="41">
        <v>20655</v>
      </c>
      <c r="J134" s="43">
        <v>20655</v>
      </c>
      <c r="K134" s="41">
        <v>0</v>
      </c>
      <c r="L134" s="31">
        <v>0</v>
      </c>
      <c r="M134" s="31">
        <f t="shared" si="32"/>
        <v>214241</v>
      </c>
      <c r="N134" s="31">
        <f t="shared" si="33"/>
        <v>117359</v>
      </c>
      <c r="O134" s="31">
        <f t="shared" si="34"/>
        <v>58483.76</v>
      </c>
      <c r="P134" s="31">
        <f t="shared" si="37"/>
        <v>49.833212621102774</v>
      </c>
    </row>
    <row r="135" spans="1:16" ht="31.5">
      <c r="A135" s="25" t="s">
        <v>260</v>
      </c>
      <c r="B135" s="28" t="s">
        <v>261</v>
      </c>
      <c r="C135" s="33" t="s">
        <v>262</v>
      </c>
      <c r="D135" s="34"/>
      <c r="E135" s="41">
        <v>1499000</v>
      </c>
      <c r="F135" s="42">
        <v>866422</v>
      </c>
      <c r="G135" s="41">
        <v>600399.04</v>
      </c>
      <c r="H135" s="41">
        <f t="shared" si="44"/>
        <v>69.296375207462418</v>
      </c>
      <c r="I135" s="41">
        <v>0</v>
      </c>
      <c r="J135" s="43">
        <v>0</v>
      </c>
      <c r="K135" s="41">
        <v>0</v>
      </c>
      <c r="L135" s="31">
        <v>0</v>
      </c>
      <c r="M135" s="31">
        <f t="shared" si="32"/>
        <v>1499000</v>
      </c>
      <c r="N135" s="31">
        <f t="shared" si="33"/>
        <v>866422</v>
      </c>
      <c r="O135" s="31">
        <f t="shared" si="34"/>
        <v>600399.04</v>
      </c>
      <c r="P135" s="31">
        <f t="shared" si="37"/>
        <v>69.296375207462418</v>
      </c>
    </row>
    <row r="136" spans="1:16" ht="73.5">
      <c r="A136" s="24" t="s">
        <v>263</v>
      </c>
      <c r="B136" s="26" t="s">
        <v>264</v>
      </c>
      <c r="C136" s="29" t="s">
        <v>265</v>
      </c>
      <c r="D136" s="30"/>
      <c r="E136" s="41">
        <v>192613</v>
      </c>
      <c r="F136" s="42">
        <v>82998</v>
      </c>
      <c r="G136" s="41">
        <v>47283.23</v>
      </c>
      <c r="H136" s="41">
        <f t="shared" si="44"/>
        <v>56.969119737825011</v>
      </c>
      <c r="I136" s="41">
        <v>0</v>
      </c>
      <c r="J136" s="43">
        <v>0</v>
      </c>
      <c r="K136" s="41">
        <v>0</v>
      </c>
      <c r="L136" s="31">
        <v>0</v>
      </c>
      <c r="M136" s="31">
        <f t="shared" si="32"/>
        <v>192613</v>
      </c>
      <c r="N136" s="31">
        <f t="shared" si="33"/>
        <v>82998</v>
      </c>
      <c r="O136" s="31">
        <f t="shared" si="34"/>
        <v>47283.23</v>
      </c>
      <c r="P136" s="31">
        <f t="shared" si="37"/>
        <v>56.969119737825011</v>
      </c>
    </row>
    <row r="137" spans="1:16" ht="73.5">
      <c r="A137" s="24" t="s">
        <v>263</v>
      </c>
      <c r="B137" s="26" t="s">
        <v>264</v>
      </c>
      <c r="C137" s="29" t="s">
        <v>266</v>
      </c>
      <c r="D137" s="30"/>
      <c r="E137" s="41">
        <v>432471</v>
      </c>
      <c r="F137" s="42">
        <v>216234</v>
      </c>
      <c r="G137" s="41">
        <v>201235.32</v>
      </c>
      <c r="H137" s="41">
        <f t="shared" si="44"/>
        <v>93.063681012236742</v>
      </c>
      <c r="I137" s="41">
        <v>219450</v>
      </c>
      <c r="J137" s="43">
        <v>64606</v>
      </c>
      <c r="K137" s="41">
        <v>0</v>
      </c>
      <c r="L137" s="31">
        <v>0</v>
      </c>
      <c r="M137" s="31">
        <f t="shared" si="32"/>
        <v>651921</v>
      </c>
      <c r="N137" s="31">
        <f t="shared" si="33"/>
        <v>280840</v>
      </c>
      <c r="O137" s="31">
        <f t="shared" si="34"/>
        <v>201235.32</v>
      </c>
      <c r="P137" s="31">
        <f t="shared" si="37"/>
        <v>71.654792764563453</v>
      </c>
    </row>
    <row r="138" spans="1:16" ht="73.5">
      <c r="A138" s="24" t="s">
        <v>267</v>
      </c>
      <c r="B138" s="26" t="s">
        <v>268</v>
      </c>
      <c r="C138" s="29" t="s">
        <v>269</v>
      </c>
      <c r="D138" s="30"/>
      <c r="E138" s="41">
        <v>44292</v>
      </c>
      <c r="F138" s="42">
        <v>44292</v>
      </c>
      <c r="G138" s="41">
        <v>0</v>
      </c>
      <c r="H138" s="41">
        <f t="shared" si="44"/>
        <v>0</v>
      </c>
      <c r="I138" s="41">
        <v>0</v>
      </c>
      <c r="J138" s="43">
        <v>0</v>
      </c>
      <c r="K138" s="41">
        <v>0</v>
      </c>
      <c r="L138" s="31">
        <v>0</v>
      </c>
      <c r="M138" s="31">
        <f t="shared" si="32"/>
        <v>44292</v>
      </c>
      <c r="N138" s="31">
        <f t="shared" si="33"/>
        <v>44292</v>
      </c>
      <c r="O138" s="31">
        <f t="shared" si="34"/>
        <v>0</v>
      </c>
      <c r="P138" s="31">
        <f t="shared" si="37"/>
        <v>0</v>
      </c>
    </row>
    <row r="139" spans="1:16" ht="73.5">
      <c r="A139" s="24" t="s">
        <v>267</v>
      </c>
      <c r="B139" s="26" t="s">
        <v>268</v>
      </c>
      <c r="C139" s="29" t="s">
        <v>270</v>
      </c>
      <c r="D139" s="30"/>
      <c r="E139" s="41">
        <v>77511</v>
      </c>
      <c r="F139" s="42">
        <v>77511</v>
      </c>
      <c r="G139" s="41">
        <v>0</v>
      </c>
      <c r="H139" s="41">
        <f t="shared" si="44"/>
        <v>0</v>
      </c>
      <c r="I139" s="41">
        <v>0</v>
      </c>
      <c r="J139" s="43">
        <v>0</v>
      </c>
      <c r="K139" s="41">
        <v>0</v>
      </c>
      <c r="L139" s="31">
        <v>0</v>
      </c>
      <c r="M139" s="31">
        <f t="shared" si="32"/>
        <v>77511</v>
      </c>
      <c r="N139" s="31">
        <f t="shared" si="33"/>
        <v>77511</v>
      </c>
      <c r="O139" s="31">
        <f t="shared" si="34"/>
        <v>0</v>
      </c>
      <c r="P139" s="31">
        <f t="shared" si="37"/>
        <v>0</v>
      </c>
    </row>
    <row r="140" spans="1:16">
      <c r="A140" s="20" t="s">
        <v>271</v>
      </c>
      <c r="B140" s="26" t="s">
        <v>272</v>
      </c>
      <c r="C140" s="29" t="s">
        <v>0</v>
      </c>
      <c r="D140" s="30"/>
      <c r="E140" s="41">
        <v>5682294</v>
      </c>
      <c r="F140" s="42">
        <f>F141+F142+F144+F146</f>
        <v>3884117</v>
      </c>
      <c r="G140" s="41">
        <v>2693579.18</v>
      </c>
      <c r="H140" s="41">
        <f t="shared" ref="H140:H203" si="59">G140/F140%</f>
        <v>69.348559273574935</v>
      </c>
      <c r="I140" s="41">
        <v>640000</v>
      </c>
      <c r="J140" s="43">
        <v>600000</v>
      </c>
      <c r="K140" s="41">
        <v>364960.8</v>
      </c>
      <c r="L140" s="31">
        <f t="shared" ref="L140:L194" si="60">K140/J140%</f>
        <v>60.826799999999999</v>
      </c>
      <c r="M140" s="31">
        <f t="shared" ref="M140:M203" si="61">E140+I140</f>
        <v>6322294</v>
      </c>
      <c r="N140" s="31">
        <f t="shared" ref="N140:N203" si="62">F140+J140</f>
        <v>4484117</v>
      </c>
      <c r="O140" s="31">
        <f t="shared" ref="O140:O203" si="63">G140+K140</f>
        <v>3058539.98</v>
      </c>
      <c r="P140" s="31">
        <f t="shared" ref="P140:P203" si="64">O140/N140%</f>
        <v>68.20830009564871</v>
      </c>
    </row>
    <row r="141" spans="1:16" ht="21">
      <c r="A141" s="24" t="s">
        <v>273</v>
      </c>
      <c r="B141" s="26" t="s">
        <v>274</v>
      </c>
      <c r="C141" s="29" t="s">
        <v>275</v>
      </c>
      <c r="D141" s="30"/>
      <c r="E141" s="41">
        <v>2646805</v>
      </c>
      <c r="F141" s="42">
        <v>1620430</v>
      </c>
      <c r="G141" s="41">
        <v>900956.26</v>
      </c>
      <c r="H141" s="41">
        <f t="shared" si="59"/>
        <v>55.599825972118516</v>
      </c>
      <c r="I141" s="41">
        <v>540000</v>
      </c>
      <c r="J141" s="43">
        <v>500000</v>
      </c>
      <c r="K141" s="41">
        <v>364960.8</v>
      </c>
      <c r="L141" s="31">
        <f t="shared" si="60"/>
        <v>72.992159999999998</v>
      </c>
      <c r="M141" s="31">
        <f t="shared" si="61"/>
        <v>3186805</v>
      </c>
      <c r="N141" s="31">
        <f t="shared" si="62"/>
        <v>2120430</v>
      </c>
      <c r="O141" s="31">
        <f t="shared" si="63"/>
        <v>1265917.06</v>
      </c>
      <c r="P141" s="31">
        <f t="shared" si="64"/>
        <v>59.700959711002021</v>
      </c>
    </row>
    <row r="142" spans="1:16" ht="21">
      <c r="A142" s="20" t="s">
        <v>276</v>
      </c>
      <c r="B142" s="26" t="s">
        <v>277</v>
      </c>
      <c r="C142" s="29" t="s">
        <v>0</v>
      </c>
      <c r="D142" s="30"/>
      <c r="E142" s="41">
        <v>2010489</v>
      </c>
      <c r="F142" s="41">
        <f>F143</f>
        <v>1288687</v>
      </c>
      <c r="G142" s="41">
        <v>874939.7</v>
      </c>
      <c r="H142" s="41">
        <f t="shared" si="59"/>
        <v>67.893887344250373</v>
      </c>
      <c r="I142" s="41">
        <v>100000</v>
      </c>
      <c r="J142" s="43">
        <v>100000</v>
      </c>
      <c r="K142" s="41">
        <v>0</v>
      </c>
      <c r="L142" s="31">
        <f t="shared" si="60"/>
        <v>0</v>
      </c>
      <c r="M142" s="31">
        <f t="shared" si="61"/>
        <v>2110489</v>
      </c>
      <c r="N142" s="31">
        <f t="shared" si="62"/>
        <v>1388687</v>
      </c>
      <c r="O142" s="31">
        <f t="shared" si="63"/>
        <v>874939.7</v>
      </c>
      <c r="P142" s="31">
        <f t="shared" si="64"/>
        <v>63.004816780167161</v>
      </c>
    </row>
    <row r="143" spans="1:16" ht="42">
      <c r="A143" s="25" t="s">
        <v>278</v>
      </c>
      <c r="B143" s="28" t="s">
        <v>279</v>
      </c>
      <c r="C143" s="33" t="s">
        <v>280</v>
      </c>
      <c r="D143" s="34"/>
      <c r="E143" s="41">
        <v>2010489</v>
      </c>
      <c r="F143" s="41">
        <v>1288687</v>
      </c>
      <c r="G143" s="41">
        <v>874939.7</v>
      </c>
      <c r="H143" s="41">
        <f t="shared" si="59"/>
        <v>67.893887344250373</v>
      </c>
      <c r="I143" s="41">
        <v>100000</v>
      </c>
      <c r="J143" s="43">
        <v>100000</v>
      </c>
      <c r="K143" s="41">
        <v>0</v>
      </c>
      <c r="L143" s="31">
        <f t="shared" si="60"/>
        <v>0</v>
      </c>
      <c r="M143" s="31">
        <f t="shared" si="61"/>
        <v>2110489</v>
      </c>
      <c r="N143" s="31">
        <f t="shared" si="62"/>
        <v>1388687</v>
      </c>
      <c r="O143" s="31">
        <f t="shared" si="63"/>
        <v>874939.7</v>
      </c>
      <c r="P143" s="31">
        <f t="shared" si="64"/>
        <v>63.004816780167161</v>
      </c>
    </row>
    <row r="144" spans="1:16" ht="31.5">
      <c r="A144" s="20" t="s">
        <v>281</v>
      </c>
      <c r="B144" s="26" t="s">
        <v>282</v>
      </c>
      <c r="C144" s="29" t="s">
        <v>0</v>
      </c>
      <c r="D144" s="30"/>
      <c r="E144" s="41">
        <v>576000</v>
      </c>
      <c r="F144" s="41">
        <f>F145</f>
        <v>576000</v>
      </c>
      <c r="G144" s="41">
        <v>574838.24</v>
      </c>
      <c r="H144" s="41">
        <f t="shared" si="59"/>
        <v>99.798305555555558</v>
      </c>
      <c r="I144" s="41">
        <v>0</v>
      </c>
      <c r="J144" s="43">
        <v>0</v>
      </c>
      <c r="K144" s="41">
        <v>0</v>
      </c>
      <c r="L144" s="31">
        <v>0</v>
      </c>
      <c r="M144" s="31">
        <f t="shared" si="61"/>
        <v>576000</v>
      </c>
      <c r="N144" s="31">
        <f t="shared" si="62"/>
        <v>576000</v>
      </c>
      <c r="O144" s="31">
        <f t="shared" si="63"/>
        <v>574838.24</v>
      </c>
      <c r="P144" s="31">
        <f t="shared" si="64"/>
        <v>99.798305555555558</v>
      </c>
    </row>
    <row r="145" spans="1:16" ht="31.5">
      <c r="A145" s="25" t="s">
        <v>283</v>
      </c>
      <c r="B145" s="28" t="s">
        <v>284</v>
      </c>
      <c r="C145" s="33" t="s">
        <v>285</v>
      </c>
      <c r="D145" s="34"/>
      <c r="E145" s="41">
        <v>576000</v>
      </c>
      <c r="F145" s="41">
        <v>576000</v>
      </c>
      <c r="G145" s="41">
        <v>574838.24</v>
      </c>
      <c r="H145" s="41">
        <f t="shared" si="59"/>
        <v>99.798305555555558</v>
      </c>
      <c r="I145" s="41">
        <v>0</v>
      </c>
      <c r="J145" s="43">
        <v>0</v>
      </c>
      <c r="K145" s="41">
        <v>0</v>
      </c>
      <c r="L145" s="31">
        <v>0</v>
      </c>
      <c r="M145" s="31">
        <f t="shared" si="61"/>
        <v>576000</v>
      </c>
      <c r="N145" s="31">
        <f t="shared" si="62"/>
        <v>576000</v>
      </c>
      <c r="O145" s="31">
        <f t="shared" si="63"/>
        <v>574838.24</v>
      </c>
      <c r="P145" s="31">
        <f t="shared" si="64"/>
        <v>99.798305555555558</v>
      </c>
    </row>
    <row r="146" spans="1:16" ht="21">
      <c r="A146" s="20" t="s">
        <v>286</v>
      </c>
      <c r="B146" s="26" t="s">
        <v>287</v>
      </c>
      <c r="C146" s="29" t="s">
        <v>0</v>
      </c>
      <c r="D146" s="30"/>
      <c r="E146" s="41">
        <v>449000</v>
      </c>
      <c r="F146" s="41">
        <f>F147</f>
        <v>399000</v>
      </c>
      <c r="G146" s="41">
        <v>342844.98</v>
      </c>
      <c r="H146" s="41">
        <f t="shared" si="59"/>
        <v>85.926060150375932</v>
      </c>
      <c r="I146" s="41">
        <v>0</v>
      </c>
      <c r="J146" s="43">
        <v>0</v>
      </c>
      <c r="K146" s="41">
        <v>0</v>
      </c>
      <c r="L146" s="31">
        <v>0</v>
      </c>
      <c r="M146" s="31">
        <f t="shared" si="61"/>
        <v>449000</v>
      </c>
      <c r="N146" s="31">
        <f t="shared" si="62"/>
        <v>399000</v>
      </c>
      <c r="O146" s="31">
        <f t="shared" si="63"/>
        <v>342844.98</v>
      </c>
      <c r="P146" s="31">
        <f t="shared" si="64"/>
        <v>85.926060150375932</v>
      </c>
    </row>
    <row r="147" spans="1:16" ht="21">
      <c r="A147" s="25" t="s">
        <v>288</v>
      </c>
      <c r="B147" s="28" t="s">
        <v>289</v>
      </c>
      <c r="C147" s="33" t="s">
        <v>290</v>
      </c>
      <c r="D147" s="34"/>
      <c r="E147" s="41">
        <v>449000</v>
      </c>
      <c r="F147" s="41">
        <v>399000</v>
      </c>
      <c r="G147" s="41">
        <v>342844.98</v>
      </c>
      <c r="H147" s="41">
        <f t="shared" si="59"/>
        <v>85.926060150375932</v>
      </c>
      <c r="I147" s="41">
        <v>0</v>
      </c>
      <c r="J147" s="43">
        <v>0</v>
      </c>
      <c r="K147" s="41">
        <v>0</v>
      </c>
      <c r="L147" s="31">
        <v>0</v>
      </c>
      <c r="M147" s="31">
        <f t="shared" si="61"/>
        <v>449000</v>
      </c>
      <c r="N147" s="31">
        <f t="shared" si="62"/>
        <v>399000</v>
      </c>
      <c r="O147" s="31">
        <f t="shared" si="63"/>
        <v>342844.98</v>
      </c>
      <c r="P147" s="31">
        <f t="shared" si="64"/>
        <v>85.926060150375932</v>
      </c>
    </row>
    <row r="148" spans="1:16" ht="21">
      <c r="A148" s="20" t="s">
        <v>291</v>
      </c>
      <c r="B148" s="26" t="s">
        <v>292</v>
      </c>
      <c r="C148" s="29" t="s">
        <v>0</v>
      </c>
      <c r="D148" s="30"/>
      <c r="E148" s="41">
        <v>13566827</v>
      </c>
      <c r="F148" s="41">
        <f>F149+F152+F154+F157+F159+F161+F162+F153</f>
        <v>7668668</v>
      </c>
      <c r="G148" s="41">
        <v>6374715.1299999999</v>
      </c>
      <c r="H148" s="41">
        <f t="shared" si="59"/>
        <v>83.12675851921091</v>
      </c>
      <c r="I148" s="41">
        <v>899000</v>
      </c>
      <c r="J148" s="43">
        <v>899000</v>
      </c>
      <c r="K148" s="41">
        <v>376922.78</v>
      </c>
      <c r="L148" s="31">
        <f t="shared" si="60"/>
        <v>41.926894327030034</v>
      </c>
      <c r="M148" s="31">
        <f t="shared" si="61"/>
        <v>14465827</v>
      </c>
      <c r="N148" s="31">
        <f t="shared" si="62"/>
        <v>8567668</v>
      </c>
      <c r="O148" s="31">
        <f t="shared" si="63"/>
        <v>6751637.9100000001</v>
      </c>
      <c r="P148" s="31">
        <f t="shared" si="64"/>
        <v>78.803682752412911</v>
      </c>
    </row>
    <row r="149" spans="1:16" ht="63">
      <c r="A149" s="20" t="s">
        <v>293</v>
      </c>
      <c r="B149" s="26" t="s">
        <v>294</v>
      </c>
      <c r="C149" s="29" t="s">
        <v>0</v>
      </c>
      <c r="D149" s="30"/>
      <c r="E149" s="41">
        <v>500000</v>
      </c>
      <c r="F149" s="41">
        <f>F150+F151</f>
        <v>436998</v>
      </c>
      <c r="G149" s="41">
        <v>345832.09</v>
      </c>
      <c r="H149" s="41">
        <f t="shared" si="59"/>
        <v>79.13814022032139</v>
      </c>
      <c r="I149" s="41">
        <v>0</v>
      </c>
      <c r="J149" s="43">
        <v>0</v>
      </c>
      <c r="K149" s="41">
        <v>0</v>
      </c>
      <c r="L149" s="31">
        <v>0</v>
      </c>
      <c r="M149" s="31">
        <f t="shared" si="61"/>
        <v>500000</v>
      </c>
      <c r="N149" s="31">
        <f t="shared" si="62"/>
        <v>436998</v>
      </c>
      <c r="O149" s="31">
        <f t="shared" si="63"/>
        <v>345832.09</v>
      </c>
      <c r="P149" s="31">
        <f t="shared" si="64"/>
        <v>79.13814022032139</v>
      </c>
    </row>
    <row r="150" spans="1:16" ht="42">
      <c r="A150" s="25" t="s">
        <v>295</v>
      </c>
      <c r="B150" s="28" t="s">
        <v>296</v>
      </c>
      <c r="C150" s="33" t="s">
        <v>297</v>
      </c>
      <c r="D150" s="34"/>
      <c r="E150" s="41">
        <v>430000</v>
      </c>
      <c r="F150" s="41">
        <v>390000</v>
      </c>
      <c r="G150" s="41">
        <v>299059.15999999997</v>
      </c>
      <c r="H150" s="41">
        <f t="shared" si="59"/>
        <v>76.681835897435889</v>
      </c>
      <c r="I150" s="41">
        <v>0</v>
      </c>
      <c r="J150" s="43">
        <v>0</v>
      </c>
      <c r="K150" s="41">
        <v>0</v>
      </c>
      <c r="L150" s="31">
        <v>0</v>
      </c>
      <c r="M150" s="31">
        <f t="shared" si="61"/>
        <v>430000</v>
      </c>
      <c r="N150" s="31">
        <f t="shared" si="62"/>
        <v>390000</v>
      </c>
      <c r="O150" s="31">
        <f t="shared" si="63"/>
        <v>299059.15999999997</v>
      </c>
      <c r="P150" s="31">
        <f t="shared" si="64"/>
        <v>76.681835897435889</v>
      </c>
    </row>
    <row r="151" spans="1:16" ht="42">
      <c r="A151" s="25" t="s">
        <v>298</v>
      </c>
      <c r="B151" s="28" t="s">
        <v>299</v>
      </c>
      <c r="C151" s="33" t="s">
        <v>300</v>
      </c>
      <c r="D151" s="34"/>
      <c r="E151" s="41">
        <v>70000</v>
      </c>
      <c r="F151" s="41">
        <v>46998</v>
      </c>
      <c r="G151" s="41">
        <v>46772.93</v>
      </c>
      <c r="H151" s="41">
        <f t="shared" si="59"/>
        <v>99.521107281160894</v>
      </c>
      <c r="I151" s="41">
        <v>0</v>
      </c>
      <c r="J151" s="43">
        <v>0</v>
      </c>
      <c r="K151" s="41">
        <v>0</v>
      </c>
      <c r="L151" s="31">
        <v>0</v>
      </c>
      <c r="M151" s="31">
        <f t="shared" si="61"/>
        <v>70000</v>
      </c>
      <c r="N151" s="31">
        <f t="shared" si="62"/>
        <v>46998</v>
      </c>
      <c r="O151" s="31">
        <f t="shared" si="63"/>
        <v>46772.93</v>
      </c>
      <c r="P151" s="31">
        <f t="shared" si="64"/>
        <v>99.521107281160894</v>
      </c>
    </row>
    <row r="152" spans="1:16" ht="42">
      <c r="A152" s="24" t="s">
        <v>301</v>
      </c>
      <c r="B152" s="26" t="s">
        <v>302</v>
      </c>
      <c r="C152" s="29" t="s">
        <v>303</v>
      </c>
      <c r="D152" s="30"/>
      <c r="E152" s="41">
        <v>850800</v>
      </c>
      <c r="F152" s="41">
        <v>395780</v>
      </c>
      <c r="G152" s="41">
        <v>395692.37</v>
      </c>
      <c r="H152" s="41">
        <f t="shared" si="59"/>
        <v>99.977858911516492</v>
      </c>
      <c r="I152" s="41">
        <v>0</v>
      </c>
      <c r="J152" s="43">
        <v>0</v>
      </c>
      <c r="K152" s="41">
        <v>0</v>
      </c>
      <c r="L152" s="31">
        <v>0</v>
      </c>
      <c r="M152" s="31">
        <f t="shared" si="61"/>
        <v>850800</v>
      </c>
      <c r="N152" s="31">
        <f t="shared" si="62"/>
        <v>395780</v>
      </c>
      <c r="O152" s="31">
        <f t="shared" si="63"/>
        <v>395692.37</v>
      </c>
      <c r="P152" s="31">
        <f t="shared" si="64"/>
        <v>99.977858911516492</v>
      </c>
    </row>
    <row r="153" spans="1:16" ht="31.5">
      <c r="A153" s="24" t="s">
        <v>304</v>
      </c>
      <c r="B153" s="26" t="s">
        <v>305</v>
      </c>
      <c r="C153" s="29" t="s">
        <v>306</v>
      </c>
      <c r="D153" s="30"/>
      <c r="E153" s="41">
        <v>333900</v>
      </c>
      <c r="F153" s="41">
        <v>83475</v>
      </c>
      <c r="G153" s="41">
        <v>0</v>
      </c>
      <c r="H153" s="41">
        <f t="shared" si="59"/>
        <v>0</v>
      </c>
      <c r="I153" s="41">
        <v>0</v>
      </c>
      <c r="J153" s="43">
        <v>0</v>
      </c>
      <c r="K153" s="41">
        <v>0</v>
      </c>
      <c r="L153" s="31">
        <v>0</v>
      </c>
      <c r="M153" s="31">
        <f t="shared" si="61"/>
        <v>333900</v>
      </c>
      <c r="N153" s="31">
        <f t="shared" si="62"/>
        <v>83475</v>
      </c>
      <c r="O153" s="31">
        <f t="shared" si="63"/>
        <v>0</v>
      </c>
      <c r="P153" s="31">
        <f t="shared" si="64"/>
        <v>0</v>
      </c>
    </row>
    <row r="154" spans="1:16" ht="63">
      <c r="A154" s="20" t="s">
        <v>307</v>
      </c>
      <c r="B154" s="26" t="s">
        <v>308</v>
      </c>
      <c r="C154" s="29" t="s">
        <v>0</v>
      </c>
      <c r="D154" s="30"/>
      <c r="E154" s="41">
        <v>7903127</v>
      </c>
      <c r="F154" s="41">
        <f>F155+F156</f>
        <v>4104615</v>
      </c>
      <c r="G154" s="41">
        <v>3630244.49</v>
      </c>
      <c r="H154" s="41">
        <f t="shared" si="59"/>
        <v>88.442996237162319</v>
      </c>
      <c r="I154" s="41">
        <v>850000</v>
      </c>
      <c r="J154" s="43">
        <v>850000</v>
      </c>
      <c r="K154" s="41">
        <v>327922.78000000003</v>
      </c>
      <c r="L154" s="31">
        <f t="shared" si="60"/>
        <v>38.579150588235301</v>
      </c>
      <c r="M154" s="31">
        <f t="shared" si="61"/>
        <v>8753127</v>
      </c>
      <c r="N154" s="31">
        <f t="shared" si="62"/>
        <v>4954615</v>
      </c>
      <c r="O154" s="31">
        <f t="shared" si="63"/>
        <v>3958167.2700000005</v>
      </c>
      <c r="P154" s="31">
        <f t="shared" si="64"/>
        <v>79.888493253259853</v>
      </c>
    </row>
    <row r="155" spans="1:16" ht="63">
      <c r="A155" s="25" t="s">
        <v>309</v>
      </c>
      <c r="B155" s="28" t="s">
        <v>310</v>
      </c>
      <c r="C155" s="33" t="s">
        <v>311</v>
      </c>
      <c r="D155" s="34"/>
      <c r="E155" s="41">
        <v>6551700</v>
      </c>
      <c r="F155" s="41">
        <v>3462750</v>
      </c>
      <c r="G155" s="41">
        <v>3086522.99</v>
      </c>
      <c r="H155" s="41">
        <f t="shared" si="59"/>
        <v>89.135022453252475</v>
      </c>
      <c r="I155" s="41">
        <v>850000</v>
      </c>
      <c r="J155" s="43">
        <v>850000</v>
      </c>
      <c r="K155" s="41">
        <v>323315.07</v>
      </c>
      <c r="L155" s="31">
        <f t="shared" si="60"/>
        <v>38.037067058823531</v>
      </c>
      <c r="M155" s="31">
        <f t="shared" si="61"/>
        <v>7401700</v>
      </c>
      <c r="N155" s="31">
        <f t="shared" si="62"/>
        <v>4312750</v>
      </c>
      <c r="O155" s="31">
        <f t="shared" si="63"/>
        <v>3409838.06</v>
      </c>
      <c r="P155" s="31">
        <f t="shared" si="64"/>
        <v>79.064125210132744</v>
      </c>
    </row>
    <row r="156" spans="1:16" ht="31.5">
      <c r="A156" s="25" t="s">
        <v>312</v>
      </c>
      <c r="B156" s="28" t="s">
        <v>313</v>
      </c>
      <c r="C156" s="33" t="s">
        <v>314</v>
      </c>
      <c r="D156" s="34"/>
      <c r="E156" s="41">
        <v>1351427</v>
      </c>
      <c r="F156" s="41">
        <v>641865</v>
      </c>
      <c r="G156" s="41">
        <v>543721.5</v>
      </c>
      <c r="H156" s="41">
        <f t="shared" si="59"/>
        <v>84.70963520366432</v>
      </c>
      <c r="I156" s="41">
        <v>0</v>
      </c>
      <c r="J156" s="43">
        <v>0</v>
      </c>
      <c r="K156" s="41">
        <v>4607.71</v>
      </c>
      <c r="L156" s="31">
        <v>0</v>
      </c>
      <c r="M156" s="31">
        <f t="shared" si="61"/>
        <v>1351427</v>
      </c>
      <c r="N156" s="31">
        <f t="shared" si="62"/>
        <v>641865</v>
      </c>
      <c r="O156" s="31">
        <f t="shared" si="63"/>
        <v>548329.21</v>
      </c>
      <c r="P156" s="31">
        <f t="shared" si="64"/>
        <v>85.427497994126483</v>
      </c>
    </row>
    <row r="157" spans="1:16" ht="21">
      <c r="A157" s="20" t="s">
        <v>315</v>
      </c>
      <c r="B157" s="26" t="s">
        <v>316</v>
      </c>
      <c r="C157" s="29" t="s">
        <v>0</v>
      </c>
      <c r="D157" s="30"/>
      <c r="E157" s="41">
        <v>49000</v>
      </c>
      <c r="F157" s="41">
        <f>F158</f>
        <v>49000</v>
      </c>
      <c r="G157" s="41">
        <v>49000</v>
      </c>
      <c r="H157" s="41">
        <f t="shared" si="59"/>
        <v>100</v>
      </c>
      <c r="I157" s="41">
        <v>49000</v>
      </c>
      <c r="J157" s="43">
        <v>49000</v>
      </c>
      <c r="K157" s="41">
        <v>49000</v>
      </c>
      <c r="L157" s="31">
        <f t="shared" si="60"/>
        <v>100</v>
      </c>
      <c r="M157" s="31">
        <f t="shared" si="61"/>
        <v>98000</v>
      </c>
      <c r="N157" s="31">
        <f t="shared" si="62"/>
        <v>98000</v>
      </c>
      <c r="O157" s="31">
        <f t="shared" si="63"/>
        <v>98000</v>
      </c>
      <c r="P157" s="31">
        <f t="shared" si="64"/>
        <v>100</v>
      </c>
    </row>
    <row r="158" spans="1:16" ht="84">
      <c r="A158" s="25" t="s">
        <v>317</v>
      </c>
      <c r="B158" s="28" t="s">
        <v>318</v>
      </c>
      <c r="C158" s="33" t="s">
        <v>319</v>
      </c>
      <c r="D158" s="34"/>
      <c r="E158" s="41">
        <v>49000</v>
      </c>
      <c r="F158" s="41">
        <v>49000</v>
      </c>
      <c r="G158" s="41">
        <v>49000</v>
      </c>
      <c r="H158" s="41">
        <f t="shared" si="59"/>
        <v>100</v>
      </c>
      <c r="I158" s="41">
        <v>49000</v>
      </c>
      <c r="J158" s="43">
        <v>49000</v>
      </c>
      <c r="K158" s="41">
        <v>49000</v>
      </c>
      <c r="L158" s="31">
        <f t="shared" si="60"/>
        <v>100</v>
      </c>
      <c r="M158" s="31">
        <f t="shared" si="61"/>
        <v>98000</v>
      </c>
      <c r="N158" s="31">
        <f t="shared" si="62"/>
        <v>98000</v>
      </c>
      <c r="O158" s="31">
        <f t="shared" si="63"/>
        <v>98000</v>
      </c>
      <c r="P158" s="31">
        <f t="shared" si="64"/>
        <v>100</v>
      </c>
    </row>
    <row r="159" spans="1:16" ht="31.5">
      <c r="A159" s="20" t="s">
        <v>320</v>
      </c>
      <c r="B159" s="26" t="s">
        <v>321</v>
      </c>
      <c r="C159" s="29" t="s">
        <v>0</v>
      </c>
      <c r="D159" s="30"/>
      <c r="E159" s="41">
        <v>2130000</v>
      </c>
      <c r="F159" s="41">
        <f>F160</f>
        <v>1098800</v>
      </c>
      <c r="G159" s="41">
        <v>824941.76</v>
      </c>
      <c r="H159" s="41">
        <f t="shared" si="59"/>
        <v>75.07660720786312</v>
      </c>
      <c r="I159" s="41">
        <v>0</v>
      </c>
      <c r="J159" s="43">
        <v>0</v>
      </c>
      <c r="K159" s="41">
        <v>0</v>
      </c>
      <c r="L159" s="31">
        <v>0</v>
      </c>
      <c r="M159" s="31">
        <f t="shared" si="61"/>
        <v>2130000</v>
      </c>
      <c r="N159" s="31">
        <f t="shared" si="62"/>
        <v>1098800</v>
      </c>
      <c r="O159" s="31">
        <f t="shared" si="63"/>
        <v>824941.76</v>
      </c>
      <c r="P159" s="31">
        <f t="shared" si="64"/>
        <v>75.07660720786312</v>
      </c>
    </row>
    <row r="160" spans="1:16" ht="31.5">
      <c r="A160" s="25" t="s">
        <v>322</v>
      </c>
      <c r="B160" s="28" t="s">
        <v>323</v>
      </c>
      <c r="C160" s="33" t="s">
        <v>324</v>
      </c>
      <c r="D160" s="34"/>
      <c r="E160" s="41">
        <v>2130000</v>
      </c>
      <c r="F160" s="41">
        <v>1098800</v>
      </c>
      <c r="G160" s="41">
        <v>824941.76</v>
      </c>
      <c r="H160" s="41">
        <f t="shared" si="59"/>
        <v>75.07660720786312</v>
      </c>
      <c r="I160" s="41">
        <v>0</v>
      </c>
      <c r="J160" s="43">
        <v>0</v>
      </c>
      <c r="K160" s="41">
        <v>0</v>
      </c>
      <c r="L160" s="31">
        <v>0</v>
      </c>
      <c r="M160" s="31">
        <f t="shared" si="61"/>
        <v>2130000</v>
      </c>
      <c r="N160" s="31">
        <f t="shared" si="62"/>
        <v>1098800</v>
      </c>
      <c r="O160" s="31">
        <f t="shared" si="63"/>
        <v>824941.76</v>
      </c>
      <c r="P160" s="31">
        <f t="shared" si="64"/>
        <v>75.07660720786312</v>
      </c>
    </row>
    <row r="161" spans="1:16" ht="94.5">
      <c r="A161" s="24" t="s">
        <v>325</v>
      </c>
      <c r="B161" s="26" t="s">
        <v>326</v>
      </c>
      <c r="C161" s="29" t="s">
        <v>327</v>
      </c>
      <c r="D161" s="30"/>
      <c r="E161" s="41">
        <v>1000000</v>
      </c>
      <c r="F161" s="41">
        <v>700000</v>
      </c>
      <c r="G161" s="41">
        <v>581504.42000000004</v>
      </c>
      <c r="H161" s="41">
        <f t="shared" si="59"/>
        <v>83.072060000000008</v>
      </c>
      <c r="I161" s="41">
        <v>0</v>
      </c>
      <c r="J161" s="43">
        <v>0</v>
      </c>
      <c r="K161" s="41">
        <v>0</v>
      </c>
      <c r="L161" s="31">
        <v>0</v>
      </c>
      <c r="M161" s="31">
        <f t="shared" si="61"/>
        <v>1000000</v>
      </c>
      <c r="N161" s="31">
        <f t="shared" si="62"/>
        <v>700000</v>
      </c>
      <c r="O161" s="31">
        <f t="shared" si="63"/>
        <v>581504.42000000004</v>
      </c>
      <c r="P161" s="31">
        <f t="shared" si="64"/>
        <v>83.072060000000008</v>
      </c>
    </row>
    <row r="162" spans="1:16">
      <c r="A162" s="20" t="s">
        <v>328</v>
      </c>
      <c r="B162" s="26" t="s">
        <v>329</v>
      </c>
      <c r="C162" s="29" t="s">
        <v>0</v>
      </c>
      <c r="D162" s="30"/>
      <c r="E162" s="41">
        <v>800000</v>
      </c>
      <c r="F162" s="41">
        <v>800000</v>
      </c>
      <c r="G162" s="41">
        <v>547500</v>
      </c>
      <c r="H162" s="41">
        <f t="shared" si="59"/>
        <v>68.4375</v>
      </c>
      <c r="I162" s="41">
        <v>0</v>
      </c>
      <c r="J162" s="43">
        <v>0</v>
      </c>
      <c r="K162" s="41">
        <v>0</v>
      </c>
      <c r="L162" s="31">
        <v>0</v>
      </c>
      <c r="M162" s="31">
        <f t="shared" si="61"/>
        <v>800000</v>
      </c>
      <c r="N162" s="31">
        <f t="shared" si="62"/>
        <v>800000</v>
      </c>
      <c r="O162" s="31">
        <f t="shared" si="63"/>
        <v>547500</v>
      </c>
      <c r="P162" s="31">
        <f t="shared" si="64"/>
        <v>68.4375</v>
      </c>
    </row>
    <row r="163" spans="1:16" ht="31.5">
      <c r="A163" s="25" t="s">
        <v>330</v>
      </c>
      <c r="B163" s="28" t="s">
        <v>331</v>
      </c>
      <c r="C163" s="33" t="s">
        <v>332</v>
      </c>
      <c r="D163" s="34"/>
      <c r="E163" s="41">
        <v>800000</v>
      </c>
      <c r="F163" s="41">
        <v>800000</v>
      </c>
      <c r="G163" s="41">
        <v>547500</v>
      </c>
      <c r="H163" s="41">
        <f t="shared" si="59"/>
        <v>68.4375</v>
      </c>
      <c r="I163" s="41">
        <v>0</v>
      </c>
      <c r="J163" s="43">
        <v>0</v>
      </c>
      <c r="K163" s="41">
        <v>0</v>
      </c>
      <c r="L163" s="31">
        <v>0</v>
      </c>
      <c r="M163" s="31">
        <f t="shared" si="61"/>
        <v>800000</v>
      </c>
      <c r="N163" s="31">
        <f t="shared" si="62"/>
        <v>800000</v>
      </c>
      <c r="O163" s="31">
        <f t="shared" si="63"/>
        <v>547500</v>
      </c>
      <c r="P163" s="31">
        <f t="shared" si="64"/>
        <v>68.4375</v>
      </c>
    </row>
    <row r="164" spans="1:16">
      <c r="A164" s="20" t="s">
        <v>333</v>
      </c>
      <c r="B164" s="26" t="s">
        <v>334</v>
      </c>
      <c r="C164" s="29" t="s">
        <v>0</v>
      </c>
      <c r="D164" s="30"/>
      <c r="E164" s="41">
        <v>12024349</v>
      </c>
      <c r="F164" s="41">
        <f>F165+F166+F167+F168</f>
        <v>6208285</v>
      </c>
      <c r="G164" s="41">
        <v>5886811.54</v>
      </c>
      <c r="H164" s="41">
        <f t="shared" si="59"/>
        <v>94.821863686992472</v>
      </c>
      <c r="I164" s="41">
        <v>227400</v>
      </c>
      <c r="J164" s="43">
        <v>77400</v>
      </c>
      <c r="K164" s="41">
        <v>11823.97</v>
      </c>
      <c r="L164" s="31">
        <f t="shared" si="60"/>
        <v>15.276447028423771</v>
      </c>
      <c r="M164" s="31">
        <f t="shared" si="61"/>
        <v>12251749</v>
      </c>
      <c r="N164" s="31">
        <f t="shared" si="62"/>
        <v>6285685</v>
      </c>
      <c r="O164" s="31">
        <f t="shared" si="63"/>
        <v>5898635.5099999998</v>
      </c>
      <c r="P164" s="31">
        <f t="shared" si="64"/>
        <v>93.842365788295155</v>
      </c>
    </row>
    <row r="165" spans="1:16" ht="21">
      <c r="A165" s="24" t="s">
        <v>335</v>
      </c>
      <c r="B165" s="26" t="s">
        <v>336</v>
      </c>
      <c r="C165" s="29" t="s">
        <v>337</v>
      </c>
      <c r="D165" s="30"/>
      <c r="E165" s="41">
        <v>3526607</v>
      </c>
      <c r="F165" s="41">
        <v>1743886</v>
      </c>
      <c r="G165" s="41">
        <v>1711586.9</v>
      </c>
      <c r="H165" s="41">
        <f t="shared" si="59"/>
        <v>98.147866316949603</v>
      </c>
      <c r="I165" s="41">
        <v>1200</v>
      </c>
      <c r="J165" s="43">
        <v>1200</v>
      </c>
      <c r="K165" s="41">
        <v>1154.47</v>
      </c>
      <c r="L165" s="31">
        <f t="shared" si="60"/>
        <v>96.205833333333331</v>
      </c>
      <c r="M165" s="31">
        <f t="shared" si="61"/>
        <v>3527807</v>
      </c>
      <c r="N165" s="31">
        <f t="shared" si="62"/>
        <v>1745086</v>
      </c>
      <c r="O165" s="31">
        <f t="shared" si="63"/>
        <v>1712741.3699999999</v>
      </c>
      <c r="P165" s="31">
        <f t="shared" si="64"/>
        <v>98.146530887302958</v>
      </c>
    </row>
    <row r="166" spans="1:16" ht="21">
      <c r="A166" s="24" t="s">
        <v>338</v>
      </c>
      <c r="B166" s="26" t="s">
        <v>339</v>
      </c>
      <c r="C166" s="29" t="s">
        <v>340</v>
      </c>
      <c r="D166" s="30"/>
      <c r="E166" s="41">
        <v>356185</v>
      </c>
      <c r="F166" s="41">
        <v>187503</v>
      </c>
      <c r="G166" s="41">
        <v>178418.22</v>
      </c>
      <c r="H166" s="41">
        <f t="shared" si="59"/>
        <v>95.15486152221564</v>
      </c>
      <c r="I166" s="41">
        <v>2000</v>
      </c>
      <c r="J166" s="43">
        <v>2000</v>
      </c>
      <c r="K166" s="41">
        <v>2290</v>
      </c>
      <c r="L166" s="31">
        <f t="shared" si="60"/>
        <v>114.5</v>
      </c>
      <c r="M166" s="31">
        <f t="shared" si="61"/>
        <v>358185</v>
      </c>
      <c r="N166" s="31">
        <f t="shared" si="62"/>
        <v>189503</v>
      </c>
      <c r="O166" s="31">
        <f t="shared" si="63"/>
        <v>180708.22</v>
      </c>
      <c r="P166" s="31">
        <f t="shared" si="64"/>
        <v>95.359028616961211</v>
      </c>
    </row>
    <row r="167" spans="1:16" ht="42">
      <c r="A167" s="24" t="s">
        <v>341</v>
      </c>
      <c r="B167" s="26" t="s">
        <v>342</v>
      </c>
      <c r="C167" s="29" t="s">
        <v>343</v>
      </c>
      <c r="D167" s="30"/>
      <c r="E167" s="41">
        <v>6644747</v>
      </c>
      <c r="F167" s="41">
        <v>3576596</v>
      </c>
      <c r="G167" s="41">
        <v>3482015.71</v>
      </c>
      <c r="H167" s="41">
        <f t="shared" si="59"/>
        <v>97.355578041243689</v>
      </c>
      <c r="I167" s="41">
        <v>74200</v>
      </c>
      <c r="J167" s="43">
        <v>74200</v>
      </c>
      <c r="K167" s="41">
        <v>8379.5</v>
      </c>
      <c r="L167" s="31">
        <f t="shared" si="60"/>
        <v>11.293126684636119</v>
      </c>
      <c r="M167" s="31">
        <f t="shared" si="61"/>
        <v>6718947</v>
      </c>
      <c r="N167" s="31">
        <f t="shared" si="62"/>
        <v>3650796</v>
      </c>
      <c r="O167" s="31">
        <f t="shared" si="63"/>
        <v>3490395.21</v>
      </c>
      <c r="P167" s="31">
        <f t="shared" si="64"/>
        <v>95.606415970654069</v>
      </c>
    </row>
    <row r="168" spans="1:16" ht="21">
      <c r="A168" s="20" t="s">
        <v>344</v>
      </c>
      <c r="B168" s="26" t="s">
        <v>345</v>
      </c>
      <c r="C168" s="29" t="s">
        <v>0</v>
      </c>
      <c r="D168" s="30"/>
      <c r="E168" s="41">
        <v>1496810</v>
      </c>
      <c r="F168" s="41">
        <f>SUM(F169:F171)</f>
        <v>700300</v>
      </c>
      <c r="G168" s="41">
        <v>514790.71</v>
      </c>
      <c r="H168" s="41">
        <f t="shared" si="59"/>
        <v>73.510025703270031</v>
      </c>
      <c r="I168" s="41">
        <v>150000</v>
      </c>
      <c r="J168" s="43">
        <v>0</v>
      </c>
      <c r="K168" s="41">
        <v>0</v>
      </c>
      <c r="L168" s="31">
        <v>0</v>
      </c>
      <c r="M168" s="31">
        <f t="shared" si="61"/>
        <v>1646810</v>
      </c>
      <c r="N168" s="31">
        <f t="shared" si="62"/>
        <v>700300</v>
      </c>
      <c r="O168" s="31">
        <f t="shared" si="63"/>
        <v>514790.71</v>
      </c>
      <c r="P168" s="31">
        <f t="shared" si="64"/>
        <v>73.510025703270031</v>
      </c>
    </row>
    <row r="169" spans="1:16" ht="31.5">
      <c r="A169" s="25" t="s">
        <v>346</v>
      </c>
      <c r="B169" s="28" t="s">
        <v>347</v>
      </c>
      <c r="C169" s="33" t="s">
        <v>348</v>
      </c>
      <c r="D169" s="34"/>
      <c r="E169" s="41">
        <v>890598</v>
      </c>
      <c r="F169" s="41">
        <v>434688</v>
      </c>
      <c r="G169" s="41">
        <v>420867.17</v>
      </c>
      <c r="H169" s="41">
        <f t="shared" si="59"/>
        <v>96.820517244552406</v>
      </c>
      <c r="I169" s="41">
        <v>150000</v>
      </c>
      <c r="J169" s="43">
        <v>0</v>
      </c>
      <c r="K169" s="41">
        <v>0</v>
      </c>
      <c r="L169" s="31">
        <v>0</v>
      </c>
      <c r="M169" s="31">
        <f t="shared" si="61"/>
        <v>1040598</v>
      </c>
      <c r="N169" s="31">
        <f t="shared" si="62"/>
        <v>434688</v>
      </c>
      <c r="O169" s="31">
        <f t="shared" si="63"/>
        <v>420867.17</v>
      </c>
      <c r="P169" s="31">
        <f t="shared" si="64"/>
        <v>96.820517244552406</v>
      </c>
    </row>
    <row r="170" spans="1:16" ht="21">
      <c r="A170" s="25" t="s">
        <v>349</v>
      </c>
      <c r="B170" s="28" t="s">
        <v>350</v>
      </c>
      <c r="C170" s="33" t="s">
        <v>351</v>
      </c>
      <c r="D170" s="34"/>
      <c r="E170" s="41">
        <v>584000</v>
      </c>
      <c r="F170" s="41">
        <v>249400</v>
      </c>
      <c r="G170" s="41">
        <v>79142.37</v>
      </c>
      <c r="H170" s="41">
        <f t="shared" si="59"/>
        <v>31.733107457898956</v>
      </c>
      <c r="I170" s="41">
        <v>0</v>
      </c>
      <c r="J170" s="43">
        <v>0</v>
      </c>
      <c r="K170" s="41">
        <v>0</v>
      </c>
      <c r="L170" s="31">
        <v>0</v>
      </c>
      <c r="M170" s="31">
        <f t="shared" si="61"/>
        <v>584000</v>
      </c>
      <c r="N170" s="31">
        <f t="shared" si="62"/>
        <v>249400</v>
      </c>
      <c r="O170" s="31">
        <f t="shared" si="63"/>
        <v>79142.37</v>
      </c>
      <c r="P170" s="31">
        <f t="shared" si="64"/>
        <v>31.733107457898956</v>
      </c>
    </row>
    <row r="171" spans="1:16" ht="21">
      <c r="A171" s="25" t="s">
        <v>349</v>
      </c>
      <c r="B171" s="28" t="s">
        <v>350</v>
      </c>
      <c r="C171" s="33" t="s">
        <v>352</v>
      </c>
      <c r="D171" s="34"/>
      <c r="E171" s="41">
        <v>22212</v>
      </c>
      <c r="F171" s="41">
        <v>16212</v>
      </c>
      <c r="G171" s="41">
        <v>14781.17</v>
      </c>
      <c r="H171" s="41">
        <f t="shared" si="59"/>
        <v>91.174253639279542</v>
      </c>
      <c r="I171" s="41">
        <v>0</v>
      </c>
      <c r="J171" s="43">
        <v>0</v>
      </c>
      <c r="K171" s="41">
        <v>0</v>
      </c>
      <c r="L171" s="31">
        <v>0</v>
      </c>
      <c r="M171" s="31">
        <f t="shared" si="61"/>
        <v>22212</v>
      </c>
      <c r="N171" s="31">
        <f t="shared" si="62"/>
        <v>16212</v>
      </c>
      <c r="O171" s="31">
        <f t="shared" si="63"/>
        <v>14781.17</v>
      </c>
      <c r="P171" s="31">
        <f t="shared" si="64"/>
        <v>91.174253639279542</v>
      </c>
    </row>
    <row r="172" spans="1:16">
      <c r="A172" s="20" t="s">
        <v>353</v>
      </c>
      <c r="B172" s="26" t="s">
        <v>354</v>
      </c>
      <c r="C172" s="29" t="s">
        <v>0</v>
      </c>
      <c r="D172" s="30"/>
      <c r="E172" s="41">
        <v>2456288</v>
      </c>
      <c r="F172" s="41">
        <f>F173+F175+F177+F179</f>
        <v>1291452</v>
      </c>
      <c r="G172" s="41">
        <v>1230598.68</v>
      </c>
      <c r="H172" s="41">
        <f t="shared" si="59"/>
        <v>95.287992120496924</v>
      </c>
      <c r="I172" s="41">
        <v>0</v>
      </c>
      <c r="J172" s="43">
        <v>0</v>
      </c>
      <c r="K172" s="41">
        <v>0</v>
      </c>
      <c r="L172" s="31">
        <v>0</v>
      </c>
      <c r="M172" s="31">
        <f t="shared" si="61"/>
        <v>2456288</v>
      </c>
      <c r="N172" s="31">
        <f t="shared" si="62"/>
        <v>1291452</v>
      </c>
      <c r="O172" s="31">
        <f t="shared" si="63"/>
        <v>1230598.68</v>
      </c>
      <c r="P172" s="31">
        <f t="shared" si="64"/>
        <v>95.287992120496924</v>
      </c>
    </row>
    <row r="173" spans="1:16" ht="21">
      <c r="A173" s="20" t="s">
        <v>355</v>
      </c>
      <c r="B173" s="26" t="s">
        <v>356</v>
      </c>
      <c r="C173" s="29" t="s">
        <v>0</v>
      </c>
      <c r="D173" s="30"/>
      <c r="E173" s="41">
        <v>59000</v>
      </c>
      <c r="F173" s="41">
        <f>F174</f>
        <v>39700</v>
      </c>
      <c r="G173" s="41">
        <v>26311.91</v>
      </c>
      <c r="H173" s="41">
        <f t="shared" si="59"/>
        <v>66.27685138539043</v>
      </c>
      <c r="I173" s="41">
        <v>0</v>
      </c>
      <c r="J173" s="43">
        <v>0</v>
      </c>
      <c r="K173" s="41">
        <v>0</v>
      </c>
      <c r="L173" s="31">
        <v>0</v>
      </c>
      <c r="M173" s="31">
        <f t="shared" si="61"/>
        <v>59000</v>
      </c>
      <c r="N173" s="31">
        <f t="shared" si="62"/>
        <v>39700</v>
      </c>
      <c r="O173" s="31">
        <f t="shared" si="63"/>
        <v>26311.91</v>
      </c>
      <c r="P173" s="31">
        <f t="shared" si="64"/>
        <v>66.27685138539043</v>
      </c>
    </row>
    <row r="174" spans="1:16" ht="31.5">
      <c r="A174" s="25" t="s">
        <v>357</v>
      </c>
      <c r="B174" s="28" t="s">
        <v>358</v>
      </c>
      <c r="C174" s="33" t="s">
        <v>359</v>
      </c>
      <c r="D174" s="34"/>
      <c r="E174" s="41">
        <v>59000</v>
      </c>
      <c r="F174" s="41">
        <v>39700</v>
      </c>
      <c r="G174" s="41">
        <v>26311.91</v>
      </c>
      <c r="H174" s="41">
        <f t="shared" si="59"/>
        <v>66.27685138539043</v>
      </c>
      <c r="I174" s="41">
        <v>0</v>
      </c>
      <c r="J174" s="43">
        <v>0</v>
      </c>
      <c r="K174" s="41">
        <v>0</v>
      </c>
      <c r="L174" s="31">
        <v>0</v>
      </c>
      <c r="M174" s="31">
        <f t="shared" si="61"/>
        <v>59000</v>
      </c>
      <c r="N174" s="31">
        <f t="shared" si="62"/>
        <v>39700</v>
      </c>
      <c r="O174" s="31">
        <f t="shared" si="63"/>
        <v>26311.91</v>
      </c>
      <c r="P174" s="31">
        <f t="shared" si="64"/>
        <v>66.27685138539043</v>
      </c>
    </row>
    <row r="175" spans="1:16" ht="21">
      <c r="A175" s="20" t="s">
        <v>360</v>
      </c>
      <c r="B175" s="26" t="s">
        <v>361</v>
      </c>
      <c r="C175" s="29" t="s">
        <v>0</v>
      </c>
      <c r="D175" s="30"/>
      <c r="E175" s="41">
        <v>2078067</v>
      </c>
      <c r="F175" s="41">
        <f>F176</f>
        <v>1071852</v>
      </c>
      <c r="G175" s="41">
        <v>1030952.08</v>
      </c>
      <c r="H175" s="41">
        <f t="shared" si="59"/>
        <v>96.184182144549794</v>
      </c>
      <c r="I175" s="41">
        <v>0</v>
      </c>
      <c r="J175" s="43">
        <v>0</v>
      </c>
      <c r="K175" s="41">
        <v>0</v>
      </c>
      <c r="L175" s="31">
        <v>0</v>
      </c>
      <c r="M175" s="31">
        <f t="shared" si="61"/>
        <v>2078067</v>
      </c>
      <c r="N175" s="31">
        <f t="shared" si="62"/>
        <v>1071852</v>
      </c>
      <c r="O175" s="31">
        <f t="shared" si="63"/>
        <v>1030952.08</v>
      </c>
      <c r="P175" s="31">
        <f t="shared" si="64"/>
        <v>96.184182144549794</v>
      </c>
    </row>
    <row r="176" spans="1:16" ht="42">
      <c r="A176" s="25" t="s">
        <v>362</v>
      </c>
      <c r="B176" s="28" t="s">
        <v>363</v>
      </c>
      <c r="C176" s="33" t="s">
        <v>364</v>
      </c>
      <c r="D176" s="34"/>
      <c r="E176" s="41">
        <v>2078067</v>
      </c>
      <c r="F176" s="41">
        <v>1071852</v>
      </c>
      <c r="G176" s="41">
        <v>1030952.08</v>
      </c>
      <c r="H176" s="41">
        <f t="shared" si="59"/>
        <v>96.184182144549794</v>
      </c>
      <c r="I176" s="41">
        <v>0</v>
      </c>
      <c r="J176" s="43">
        <v>0</v>
      </c>
      <c r="K176" s="41">
        <v>0</v>
      </c>
      <c r="L176" s="31">
        <v>0</v>
      </c>
      <c r="M176" s="31">
        <f t="shared" si="61"/>
        <v>2078067</v>
      </c>
      <c r="N176" s="31">
        <f t="shared" si="62"/>
        <v>1071852</v>
      </c>
      <c r="O176" s="31">
        <f t="shared" si="63"/>
        <v>1030952.08</v>
      </c>
      <c r="P176" s="31">
        <f t="shared" si="64"/>
        <v>96.184182144549794</v>
      </c>
    </row>
    <row r="177" spans="1:16" ht="21">
      <c r="A177" s="20" t="s">
        <v>365</v>
      </c>
      <c r="B177" s="26" t="s">
        <v>366</v>
      </c>
      <c r="C177" s="29" t="s">
        <v>0</v>
      </c>
      <c r="D177" s="30"/>
      <c r="E177" s="41">
        <v>269221</v>
      </c>
      <c r="F177" s="41">
        <f>F178</f>
        <v>129900</v>
      </c>
      <c r="G177" s="41">
        <v>123434.69</v>
      </c>
      <c r="H177" s="41">
        <f t="shared" si="59"/>
        <v>95.022856043110082</v>
      </c>
      <c r="I177" s="41">
        <v>0</v>
      </c>
      <c r="J177" s="43">
        <v>0</v>
      </c>
      <c r="K177" s="41">
        <v>0</v>
      </c>
      <c r="L177" s="31">
        <v>0</v>
      </c>
      <c r="M177" s="31">
        <f t="shared" si="61"/>
        <v>269221</v>
      </c>
      <c r="N177" s="31">
        <f t="shared" si="62"/>
        <v>129900</v>
      </c>
      <c r="O177" s="31">
        <f t="shared" si="63"/>
        <v>123434.69</v>
      </c>
      <c r="P177" s="31">
        <f t="shared" si="64"/>
        <v>95.022856043110082</v>
      </c>
    </row>
    <row r="178" spans="1:16" ht="52.5">
      <c r="A178" s="25" t="s">
        <v>367</v>
      </c>
      <c r="B178" s="28" t="s">
        <v>368</v>
      </c>
      <c r="C178" s="33" t="s">
        <v>369</v>
      </c>
      <c r="D178" s="34"/>
      <c r="E178" s="41">
        <v>269221</v>
      </c>
      <c r="F178" s="41">
        <v>129900</v>
      </c>
      <c r="G178" s="41">
        <v>123434.69</v>
      </c>
      <c r="H178" s="41">
        <f t="shared" si="59"/>
        <v>95.022856043110082</v>
      </c>
      <c r="I178" s="41">
        <v>0</v>
      </c>
      <c r="J178" s="43">
        <v>0</v>
      </c>
      <c r="K178" s="41">
        <v>0</v>
      </c>
      <c r="L178" s="31">
        <v>0</v>
      </c>
      <c r="M178" s="31">
        <f t="shared" si="61"/>
        <v>269221</v>
      </c>
      <c r="N178" s="31">
        <f t="shared" si="62"/>
        <v>129900</v>
      </c>
      <c r="O178" s="31">
        <f t="shared" si="63"/>
        <v>123434.69</v>
      </c>
      <c r="P178" s="31">
        <f t="shared" si="64"/>
        <v>95.022856043110082</v>
      </c>
    </row>
    <row r="179" spans="1:16" ht="21">
      <c r="A179" s="20" t="s">
        <v>370</v>
      </c>
      <c r="B179" s="26" t="s">
        <v>371</v>
      </c>
      <c r="C179" s="29" t="s">
        <v>0</v>
      </c>
      <c r="D179" s="30"/>
      <c r="E179" s="41">
        <v>50000</v>
      </c>
      <c r="F179" s="41">
        <f>F180</f>
        <v>50000</v>
      </c>
      <c r="G179" s="41">
        <v>49900</v>
      </c>
      <c r="H179" s="41">
        <f t="shared" si="59"/>
        <v>99.8</v>
      </c>
      <c r="I179" s="41">
        <v>0</v>
      </c>
      <c r="J179" s="43">
        <v>0</v>
      </c>
      <c r="K179" s="41">
        <v>0</v>
      </c>
      <c r="L179" s="31">
        <v>0</v>
      </c>
      <c r="M179" s="31">
        <f t="shared" si="61"/>
        <v>50000</v>
      </c>
      <c r="N179" s="31">
        <f t="shared" si="62"/>
        <v>50000</v>
      </c>
      <c r="O179" s="31">
        <f t="shared" si="63"/>
        <v>49900</v>
      </c>
      <c r="P179" s="31">
        <f t="shared" si="64"/>
        <v>99.8</v>
      </c>
    </row>
    <row r="180" spans="1:16" ht="63">
      <c r="A180" s="25" t="s">
        <v>372</v>
      </c>
      <c r="B180" s="28" t="s">
        <v>373</v>
      </c>
      <c r="C180" s="33" t="s">
        <v>374</v>
      </c>
      <c r="D180" s="34"/>
      <c r="E180" s="41">
        <v>50000</v>
      </c>
      <c r="F180" s="41">
        <v>50000</v>
      </c>
      <c r="G180" s="41">
        <v>49900</v>
      </c>
      <c r="H180" s="41">
        <f t="shared" si="59"/>
        <v>99.8</v>
      </c>
      <c r="I180" s="41">
        <v>0</v>
      </c>
      <c r="J180" s="43">
        <v>0</v>
      </c>
      <c r="K180" s="41">
        <v>0</v>
      </c>
      <c r="L180" s="31">
        <v>0</v>
      </c>
      <c r="M180" s="31">
        <f t="shared" si="61"/>
        <v>50000</v>
      </c>
      <c r="N180" s="31">
        <f t="shared" si="62"/>
        <v>50000</v>
      </c>
      <c r="O180" s="31">
        <f t="shared" si="63"/>
        <v>49900</v>
      </c>
      <c r="P180" s="31">
        <f t="shared" si="64"/>
        <v>99.8</v>
      </c>
    </row>
    <row r="181" spans="1:16" ht="21">
      <c r="A181" s="20" t="s">
        <v>375</v>
      </c>
      <c r="B181" s="26" t="s">
        <v>376</v>
      </c>
      <c r="C181" s="29" t="s">
        <v>0</v>
      </c>
      <c r="D181" s="30"/>
      <c r="E181" s="41">
        <v>6451715</v>
      </c>
      <c r="F181" s="41">
        <f>F182+F184</f>
        <v>3318399</v>
      </c>
      <c r="G181" s="41">
        <v>2895656.13</v>
      </c>
      <c r="H181" s="41">
        <f t="shared" si="59"/>
        <v>87.260637735245226</v>
      </c>
      <c r="I181" s="41">
        <v>800000</v>
      </c>
      <c r="J181" s="43"/>
      <c r="K181" s="41">
        <v>8640</v>
      </c>
      <c r="L181" s="31">
        <v>0</v>
      </c>
      <c r="M181" s="31">
        <f t="shared" si="61"/>
        <v>7251715</v>
      </c>
      <c r="N181" s="31">
        <f t="shared" si="62"/>
        <v>3318399</v>
      </c>
      <c r="O181" s="31">
        <f t="shared" si="63"/>
        <v>2904296.13</v>
      </c>
      <c r="P181" s="31">
        <f t="shared" si="64"/>
        <v>87.521004255365312</v>
      </c>
    </row>
    <row r="182" spans="1:16" ht="31.5">
      <c r="A182" s="20" t="s">
        <v>377</v>
      </c>
      <c r="B182" s="26" t="s">
        <v>378</v>
      </c>
      <c r="C182" s="29" t="s">
        <v>0</v>
      </c>
      <c r="D182" s="30"/>
      <c r="E182" s="41">
        <v>144935</v>
      </c>
      <c r="F182" s="41">
        <v>144935</v>
      </c>
      <c r="G182" s="41">
        <v>83020</v>
      </c>
      <c r="H182" s="41">
        <f t="shared" si="59"/>
        <v>57.280850036223136</v>
      </c>
      <c r="I182" s="41">
        <v>0</v>
      </c>
      <c r="J182" s="43">
        <v>0</v>
      </c>
      <c r="K182" s="41">
        <v>0</v>
      </c>
      <c r="L182" s="31">
        <v>0</v>
      </c>
      <c r="M182" s="31">
        <f t="shared" si="61"/>
        <v>144935</v>
      </c>
      <c r="N182" s="31">
        <f t="shared" si="62"/>
        <v>144935</v>
      </c>
      <c r="O182" s="31">
        <f t="shared" si="63"/>
        <v>83020</v>
      </c>
      <c r="P182" s="31">
        <f t="shared" si="64"/>
        <v>57.280850036223136</v>
      </c>
    </row>
    <row r="183" spans="1:16" ht="31.5">
      <c r="A183" s="25" t="s">
        <v>379</v>
      </c>
      <c r="B183" s="28" t="s">
        <v>380</v>
      </c>
      <c r="C183" s="33" t="s">
        <v>381</v>
      </c>
      <c r="D183" s="34"/>
      <c r="E183" s="41">
        <v>144935</v>
      </c>
      <c r="F183" s="41">
        <v>144935</v>
      </c>
      <c r="G183" s="41">
        <v>83020</v>
      </c>
      <c r="H183" s="41">
        <f t="shared" si="59"/>
        <v>57.280850036223136</v>
      </c>
      <c r="I183" s="41">
        <v>0</v>
      </c>
      <c r="J183" s="43">
        <v>0</v>
      </c>
      <c r="K183" s="41">
        <v>0</v>
      </c>
      <c r="L183" s="31">
        <v>0</v>
      </c>
      <c r="M183" s="31">
        <f t="shared" si="61"/>
        <v>144935</v>
      </c>
      <c r="N183" s="31">
        <f t="shared" si="62"/>
        <v>144935</v>
      </c>
      <c r="O183" s="31">
        <f t="shared" si="63"/>
        <v>83020</v>
      </c>
      <c r="P183" s="31">
        <f t="shared" si="64"/>
        <v>57.280850036223136</v>
      </c>
    </row>
    <row r="184" spans="1:16" ht="21">
      <c r="A184" s="24" t="s">
        <v>382</v>
      </c>
      <c r="B184" s="26" t="s">
        <v>383</v>
      </c>
      <c r="C184" s="29" t="s">
        <v>384</v>
      </c>
      <c r="D184" s="30"/>
      <c r="E184" s="41">
        <v>6306780</v>
      </c>
      <c r="F184" s="41">
        <v>3173464</v>
      </c>
      <c r="G184" s="41">
        <v>2812636.13</v>
      </c>
      <c r="H184" s="41">
        <f t="shared" si="59"/>
        <v>88.629842027513149</v>
      </c>
      <c r="I184" s="41">
        <v>800000</v>
      </c>
      <c r="J184" s="43">
        <v>0</v>
      </c>
      <c r="K184" s="41">
        <v>8640</v>
      </c>
      <c r="L184" s="31">
        <v>0</v>
      </c>
      <c r="M184" s="31">
        <f t="shared" si="61"/>
        <v>7106780</v>
      </c>
      <c r="N184" s="31">
        <f t="shared" si="62"/>
        <v>3173464</v>
      </c>
      <c r="O184" s="31">
        <f t="shared" si="63"/>
        <v>2821276.13</v>
      </c>
      <c r="P184" s="31">
        <f t="shared" si="64"/>
        <v>88.902099724465131</v>
      </c>
    </row>
    <row r="185" spans="1:16">
      <c r="A185" s="20" t="s">
        <v>385</v>
      </c>
      <c r="B185" s="26" t="s">
        <v>386</v>
      </c>
      <c r="C185" s="29" t="s">
        <v>0</v>
      </c>
      <c r="D185" s="30"/>
      <c r="E185" s="41">
        <v>2710000</v>
      </c>
      <c r="F185" s="41">
        <f>F186+F199+F202</f>
        <v>1970000</v>
      </c>
      <c r="G185" s="41">
        <v>1081781.73</v>
      </c>
      <c r="H185" s="41">
        <f t="shared" si="59"/>
        <v>54.91277817258883</v>
      </c>
      <c r="I185" s="41">
        <v>6992800</v>
      </c>
      <c r="J185" s="43">
        <f>J186+J188</f>
        <v>4722800</v>
      </c>
      <c r="K185" s="41">
        <v>87769.15</v>
      </c>
      <c r="L185" s="31">
        <f t="shared" si="60"/>
        <v>1.8584134411789615</v>
      </c>
      <c r="M185" s="31">
        <f t="shared" si="61"/>
        <v>9702800</v>
      </c>
      <c r="N185" s="31">
        <f t="shared" si="62"/>
        <v>6692800</v>
      </c>
      <c r="O185" s="31">
        <f t="shared" si="63"/>
        <v>1169550.8799999999</v>
      </c>
      <c r="P185" s="31">
        <f t="shared" si="64"/>
        <v>17.47476213244083</v>
      </c>
    </row>
    <row r="186" spans="1:16" ht="21">
      <c r="A186" s="20" t="s">
        <v>387</v>
      </c>
      <c r="B186" s="26" t="s">
        <v>388</v>
      </c>
      <c r="C186" s="29" t="s">
        <v>0</v>
      </c>
      <c r="D186" s="30"/>
      <c r="E186" s="41">
        <v>250000</v>
      </c>
      <c r="F186" s="41">
        <v>170000</v>
      </c>
      <c r="G186" s="41">
        <v>38576</v>
      </c>
      <c r="H186" s="41">
        <f t="shared" si="59"/>
        <v>22.691764705882353</v>
      </c>
      <c r="I186" s="41">
        <v>0</v>
      </c>
      <c r="J186" s="43">
        <v>0</v>
      </c>
      <c r="K186" s="41">
        <v>0</v>
      </c>
      <c r="L186" s="31">
        <v>0</v>
      </c>
      <c r="M186" s="31">
        <f t="shared" si="61"/>
        <v>250000</v>
      </c>
      <c r="N186" s="31">
        <f t="shared" si="62"/>
        <v>170000</v>
      </c>
      <c r="O186" s="31">
        <f t="shared" si="63"/>
        <v>38576</v>
      </c>
      <c r="P186" s="31">
        <f t="shared" si="64"/>
        <v>22.691764705882353</v>
      </c>
    </row>
    <row r="187" spans="1:16" ht="21">
      <c r="A187" s="24" t="s">
        <v>389</v>
      </c>
      <c r="B187" s="26" t="s">
        <v>390</v>
      </c>
      <c r="C187" s="29" t="s">
        <v>391</v>
      </c>
      <c r="D187" s="30"/>
      <c r="E187" s="41">
        <v>250000</v>
      </c>
      <c r="F187" s="41">
        <v>170000</v>
      </c>
      <c r="G187" s="41">
        <v>38576</v>
      </c>
      <c r="H187" s="41">
        <f t="shared" si="59"/>
        <v>22.691764705882353</v>
      </c>
      <c r="I187" s="41">
        <v>0</v>
      </c>
      <c r="J187" s="43">
        <v>0</v>
      </c>
      <c r="K187" s="41">
        <v>0</v>
      </c>
      <c r="L187" s="31">
        <v>0</v>
      </c>
      <c r="M187" s="31">
        <f t="shared" si="61"/>
        <v>250000</v>
      </c>
      <c r="N187" s="31">
        <f t="shared" si="62"/>
        <v>170000</v>
      </c>
      <c r="O187" s="31">
        <f t="shared" si="63"/>
        <v>38576</v>
      </c>
      <c r="P187" s="31">
        <f t="shared" si="64"/>
        <v>22.691764705882353</v>
      </c>
    </row>
    <row r="188" spans="1:16" ht="21">
      <c r="A188" s="20" t="s">
        <v>392</v>
      </c>
      <c r="B188" s="26" t="s">
        <v>393</v>
      </c>
      <c r="C188" s="29" t="s">
        <v>0</v>
      </c>
      <c r="D188" s="30"/>
      <c r="E188" s="41">
        <v>0</v>
      </c>
      <c r="F188" s="41">
        <v>0</v>
      </c>
      <c r="G188" s="41">
        <v>0</v>
      </c>
      <c r="H188" s="41">
        <v>0</v>
      </c>
      <c r="I188" s="41">
        <v>6992800</v>
      </c>
      <c r="J188" s="43">
        <f>J189+J190+J194+J195+J196</f>
        <v>4722800</v>
      </c>
      <c r="K188" s="41">
        <v>87769.15</v>
      </c>
      <c r="L188" s="31">
        <f t="shared" si="60"/>
        <v>1.8584134411789615</v>
      </c>
      <c r="M188" s="31">
        <f t="shared" si="61"/>
        <v>6992800</v>
      </c>
      <c r="N188" s="31">
        <f t="shared" si="62"/>
        <v>4722800</v>
      </c>
      <c r="O188" s="31">
        <f t="shared" si="63"/>
        <v>87769.15</v>
      </c>
      <c r="P188" s="31">
        <f t="shared" si="64"/>
        <v>1.8584134411789615</v>
      </c>
    </row>
    <row r="189" spans="1:16" ht="21">
      <c r="A189" s="24" t="s">
        <v>394</v>
      </c>
      <c r="B189" s="26" t="s">
        <v>395</v>
      </c>
      <c r="C189" s="29" t="s">
        <v>396</v>
      </c>
      <c r="D189" s="30"/>
      <c r="E189" s="41">
        <v>0</v>
      </c>
      <c r="F189" s="41">
        <v>0</v>
      </c>
      <c r="G189" s="41">
        <v>0</v>
      </c>
      <c r="H189" s="41">
        <v>0</v>
      </c>
      <c r="I189" s="41">
        <v>1000000</v>
      </c>
      <c r="J189" s="43">
        <v>800000</v>
      </c>
      <c r="K189" s="41">
        <v>29392</v>
      </c>
      <c r="L189" s="31">
        <f t="shared" si="60"/>
        <v>3.6739999999999999</v>
      </c>
      <c r="M189" s="31">
        <f t="shared" si="61"/>
        <v>1000000</v>
      </c>
      <c r="N189" s="31">
        <f t="shared" si="62"/>
        <v>800000</v>
      </c>
      <c r="O189" s="31">
        <f t="shared" si="63"/>
        <v>29392</v>
      </c>
      <c r="P189" s="31">
        <f t="shared" si="64"/>
        <v>3.6739999999999999</v>
      </c>
    </row>
    <row r="190" spans="1:16" ht="21">
      <c r="A190" s="20" t="s">
        <v>397</v>
      </c>
      <c r="B190" s="26" t="s">
        <v>398</v>
      </c>
      <c r="C190" s="29" t="s">
        <v>0</v>
      </c>
      <c r="D190" s="30"/>
      <c r="E190" s="41">
        <v>0</v>
      </c>
      <c r="F190" s="41">
        <v>0</v>
      </c>
      <c r="G190" s="41">
        <v>0</v>
      </c>
      <c r="H190" s="41">
        <v>0</v>
      </c>
      <c r="I190" s="41">
        <v>2840000</v>
      </c>
      <c r="J190" s="43">
        <f>J191+J192+J193</f>
        <v>2240000</v>
      </c>
      <c r="K190" s="41">
        <v>38937.15</v>
      </c>
      <c r="L190" s="31">
        <f t="shared" si="60"/>
        <v>1.7382656250000001</v>
      </c>
      <c r="M190" s="31">
        <f t="shared" si="61"/>
        <v>2840000</v>
      </c>
      <c r="N190" s="31">
        <f t="shared" si="62"/>
        <v>2240000</v>
      </c>
      <c r="O190" s="31">
        <f t="shared" si="63"/>
        <v>38937.15</v>
      </c>
      <c r="P190" s="31">
        <f t="shared" si="64"/>
        <v>1.7382656250000001</v>
      </c>
    </row>
    <row r="191" spans="1:16" ht="21">
      <c r="A191" s="25" t="s">
        <v>399</v>
      </c>
      <c r="B191" s="28" t="s">
        <v>400</v>
      </c>
      <c r="C191" s="33" t="s">
        <v>401</v>
      </c>
      <c r="D191" s="34"/>
      <c r="E191" s="41">
        <v>0</v>
      </c>
      <c r="F191" s="41">
        <v>0</v>
      </c>
      <c r="G191" s="41">
        <v>0</v>
      </c>
      <c r="H191" s="41">
        <v>0</v>
      </c>
      <c r="I191" s="41">
        <v>700000</v>
      </c>
      <c r="J191" s="43">
        <v>100000</v>
      </c>
      <c r="K191" s="41">
        <v>16301.25</v>
      </c>
      <c r="L191" s="31">
        <f t="shared" si="60"/>
        <v>16.30125</v>
      </c>
      <c r="M191" s="31">
        <f t="shared" si="61"/>
        <v>700000</v>
      </c>
      <c r="N191" s="31">
        <f t="shared" si="62"/>
        <v>100000</v>
      </c>
      <c r="O191" s="31">
        <f t="shared" si="63"/>
        <v>16301.25</v>
      </c>
      <c r="P191" s="31">
        <f t="shared" si="64"/>
        <v>16.30125</v>
      </c>
    </row>
    <row r="192" spans="1:16" ht="21">
      <c r="A192" s="25" t="s">
        <v>402</v>
      </c>
      <c r="B192" s="28" t="s">
        <v>403</v>
      </c>
      <c r="C192" s="33" t="s">
        <v>404</v>
      </c>
      <c r="D192" s="34"/>
      <c r="E192" s="41">
        <v>0</v>
      </c>
      <c r="F192" s="41">
        <v>0</v>
      </c>
      <c r="G192" s="41">
        <v>0</v>
      </c>
      <c r="H192" s="41">
        <v>0</v>
      </c>
      <c r="I192" s="41">
        <v>40000</v>
      </c>
      <c r="J192" s="43">
        <v>40000</v>
      </c>
      <c r="K192" s="41">
        <v>22635.9</v>
      </c>
      <c r="L192" s="31">
        <f t="shared" si="60"/>
        <v>56.589750000000002</v>
      </c>
      <c r="M192" s="31">
        <f t="shared" si="61"/>
        <v>40000</v>
      </c>
      <c r="N192" s="31">
        <f t="shared" si="62"/>
        <v>40000</v>
      </c>
      <c r="O192" s="31">
        <f t="shared" si="63"/>
        <v>22635.9</v>
      </c>
      <c r="P192" s="31">
        <f t="shared" si="64"/>
        <v>56.589750000000002</v>
      </c>
    </row>
    <row r="193" spans="1:16" ht="21">
      <c r="A193" s="25" t="s">
        <v>405</v>
      </c>
      <c r="B193" s="28" t="s">
        <v>406</v>
      </c>
      <c r="C193" s="33" t="s">
        <v>407</v>
      </c>
      <c r="D193" s="34"/>
      <c r="E193" s="41">
        <v>0</v>
      </c>
      <c r="F193" s="41">
        <v>0</v>
      </c>
      <c r="G193" s="41">
        <v>0</v>
      </c>
      <c r="H193" s="41">
        <v>0</v>
      </c>
      <c r="I193" s="41">
        <v>2100000</v>
      </c>
      <c r="J193" s="43">
        <v>2100000</v>
      </c>
      <c r="K193" s="41">
        <v>0</v>
      </c>
      <c r="L193" s="31">
        <v>0</v>
      </c>
      <c r="M193" s="31">
        <f t="shared" si="61"/>
        <v>2100000</v>
      </c>
      <c r="N193" s="31">
        <f t="shared" si="62"/>
        <v>2100000</v>
      </c>
      <c r="O193" s="31">
        <f t="shared" si="63"/>
        <v>0</v>
      </c>
      <c r="P193" s="31">
        <f t="shared" si="64"/>
        <v>0</v>
      </c>
    </row>
    <row r="194" spans="1:16" ht="21">
      <c r="A194" s="24" t="s">
        <v>408</v>
      </c>
      <c r="B194" s="26" t="s">
        <v>409</v>
      </c>
      <c r="C194" s="29" t="s">
        <v>410</v>
      </c>
      <c r="D194" s="30"/>
      <c r="E194" s="41">
        <v>0</v>
      </c>
      <c r="F194" s="41">
        <v>0</v>
      </c>
      <c r="G194" s="41">
        <v>0</v>
      </c>
      <c r="H194" s="41">
        <v>0</v>
      </c>
      <c r="I194" s="41">
        <v>28500</v>
      </c>
      <c r="J194" s="43">
        <v>28500</v>
      </c>
      <c r="K194" s="41">
        <v>19440</v>
      </c>
      <c r="L194" s="31">
        <f t="shared" si="60"/>
        <v>68.21052631578948</v>
      </c>
      <c r="M194" s="31">
        <f t="shared" si="61"/>
        <v>28500</v>
      </c>
      <c r="N194" s="31">
        <f t="shared" si="62"/>
        <v>28500</v>
      </c>
      <c r="O194" s="31">
        <f t="shared" si="63"/>
        <v>19440</v>
      </c>
      <c r="P194" s="31">
        <f t="shared" si="64"/>
        <v>68.21052631578948</v>
      </c>
    </row>
    <row r="195" spans="1:16" ht="31.5">
      <c r="A195" s="24" t="s">
        <v>411</v>
      </c>
      <c r="B195" s="26" t="s">
        <v>412</v>
      </c>
      <c r="C195" s="29" t="s">
        <v>413</v>
      </c>
      <c r="D195" s="30"/>
      <c r="E195" s="41">
        <v>0</v>
      </c>
      <c r="F195" s="41">
        <v>0</v>
      </c>
      <c r="G195" s="41">
        <v>0</v>
      </c>
      <c r="H195" s="41">
        <v>0</v>
      </c>
      <c r="I195" s="41">
        <v>224300</v>
      </c>
      <c r="J195" s="43">
        <v>124300</v>
      </c>
      <c r="K195" s="41">
        <v>0</v>
      </c>
      <c r="L195" s="31">
        <v>0</v>
      </c>
      <c r="M195" s="31">
        <f t="shared" si="61"/>
        <v>224300</v>
      </c>
      <c r="N195" s="31">
        <f t="shared" si="62"/>
        <v>124300</v>
      </c>
      <c r="O195" s="31">
        <f t="shared" si="63"/>
        <v>0</v>
      </c>
      <c r="P195" s="31">
        <f t="shared" si="64"/>
        <v>0</v>
      </c>
    </row>
    <row r="196" spans="1:16" ht="21">
      <c r="A196" s="20" t="s">
        <v>414</v>
      </c>
      <c r="B196" s="26" t="s">
        <v>415</v>
      </c>
      <c r="C196" s="29" t="s">
        <v>0</v>
      </c>
      <c r="D196" s="30"/>
      <c r="E196" s="41">
        <v>0</v>
      </c>
      <c r="F196" s="41">
        <v>0</v>
      </c>
      <c r="G196" s="41">
        <v>0</v>
      </c>
      <c r="H196" s="41">
        <v>0</v>
      </c>
      <c r="I196" s="41">
        <v>2900000</v>
      </c>
      <c r="J196" s="43">
        <f>J197+J198</f>
        <v>1530000</v>
      </c>
      <c r="K196" s="41">
        <v>0</v>
      </c>
      <c r="L196" s="31">
        <v>0</v>
      </c>
      <c r="M196" s="31">
        <f t="shared" si="61"/>
        <v>2900000</v>
      </c>
      <c r="N196" s="31">
        <f t="shared" si="62"/>
        <v>1530000</v>
      </c>
      <c r="O196" s="31">
        <f t="shared" si="63"/>
        <v>0</v>
      </c>
      <c r="P196" s="31">
        <f t="shared" si="64"/>
        <v>0</v>
      </c>
    </row>
    <row r="197" spans="1:16" ht="52.5">
      <c r="A197" s="25" t="s">
        <v>416</v>
      </c>
      <c r="B197" s="28" t="s">
        <v>417</v>
      </c>
      <c r="C197" s="33" t="s">
        <v>418</v>
      </c>
      <c r="D197" s="34"/>
      <c r="E197" s="41">
        <v>0</v>
      </c>
      <c r="F197" s="41">
        <v>0</v>
      </c>
      <c r="G197" s="41">
        <v>0</v>
      </c>
      <c r="H197" s="41">
        <v>0</v>
      </c>
      <c r="I197" s="41">
        <v>450000</v>
      </c>
      <c r="J197" s="43">
        <v>240000</v>
      </c>
      <c r="K197" s="41">
        <v>0</v>
      </c>
      <c r="L197" s="31">
        <v>0</v>
      </c>
      <c r="M197" s="31">
        <f t="shared" si="61"/>
        <v>450000</v>
      </c>
      <c r="N197" s="31">
        <f t="shared" si="62"/>
        <v>240000</v>
      </c>
      <c r="O197" s="31">
        <f t="shared" si="63"/>
        <v>0</v>
      </c>
      <c r="P197" s="31">
        <f t="shared" si="64"/>
        <v>0</v>
      </c>
    </row>
    <row r="198" spans="1:16" ht="52.5">
      <c r="A198" s="25" t="s">
        <v>416</v>
      </c>
      <c r="B198" s="28" t="s">
        <v>417</v>
      </c>
      <c r="C198" s="33" t="s">
        <v>419</v>
      </c>
      <c r="D198" s="34"/>
      <c r="E198" s="41">
        <v>0</v>
      </c>
      <c r="F198" s="41">
        <v>0</v>
      </c>
      <c r="G198" s="41">
        <v>0</v>
      </c>
      <c r="H198" s="41">
        <v>0</v>
      </c>
      <c r="I198" s="41">
        <v>2450000</v>
      </c>
      <c r="J198" s="43">
        <v>1290000</v>
      </c>
      <c r="K198" s="41">
        <v>0</v>
      </c>
      <c r="L198" s="31">
        <v>0</v>
      </c>
      <c r="M198" s="31">
        <f t="shared" si="61"/>
        <v>2450000</v>
      </c>
      <c r="N198" s="31">
        <f t="shared" si="62"/>
        <v>1290000</v>
      </c>
      <c r="O198" s="31">
        <f t="shared" si="63"/>
        <v>0</v>
      </c>
      <c r="P198" s="31">
        <f t="shared" si="64"/>
        <v>0</v>
      </c>
    </row>
    <row r="199" spans="1:16" ht="31.5">
      <c r="A199" s="20" t="s">
        <v>420</v>
      </c>
      <c r="B199" s="26" t="s">
        <v>421</v>
      </c>
      <c r="C199" s="29" t="s">
        <v>0</v>
      </c>
      <c r="D199" s="30"/>
      <c r="E199" s="41">
        <v>1300000</v>
      </c>
      <c r="F199" s="41">
        <v>640000</v>
      </c>
      <c r="G199" s="41">
        <v>554812</v>
      </c>
      <c r="H199" s="41">
        <f t="shared" si="59"/>
        <v>86.689374999999998</v>
      </c>
      <c r="I199" s="41">
        <v>0</v>
      </c>
      <c r="J199" s="43">
        <v>0</v>
      </c>
      <c r="K199" s="41">
        <v>0</v>
      </c>
      <c r="L199" s="31">
        <v>0</v>
      </c>
      <c r="M199" s="31">
        <f t="shared" si="61"/>
        <v>1300000</v>
      </c>
      <c r="N199" s="31">
        <f t="shared" si="62"/>
        <v>640000</v>
      </c>
      <c r="O199" s="31">
        <f t="shared" si="63"/>
        <v>554812</v>
      </c>
      <c r="P199" s="31">
        <f t="shared" si="64"/>
        <v>86.689374999999998</v>
      </c>
    </row>
    <row r="200" spans="1:16" ht="31.5">
      <c r="A200" s="20" t="s">
        <v>422</v>
      </c>
      <c r="B200" s="26" t="s">
        <v>423</v>
      </c>
      <c r="C200" s="29" t="s">
        <v>0</v>
      </c>
      <c r="D200" s="30"/>
      <c r="E200" s="41">
        <v>1300000</v>
      </c>
      <c r="F200" s="41">
        <v>640000</v>
      </c>
      <c r="G200" s="41">
        <v>554812</v>
      </c>
      <c r="H200" s="41">
        <f t="shared" si="59"/>
        <v>86.689374999999998</v>
      </c>
      <c r="I200" s="41">
        <v>0</v>
      </c>
      <c r="J200" s="43">
        <v>0</v>
      </c>
      <c r="K200" s="41">
        <v>0</v>
      </c>
      <c r="L200" s="31">
        <v>0</v>
      </c>
      <c r="M200" s="31">
        <f t="shared" si="61"/>
        <v>1300000</v>
      </c>
      <c r="N200" s="31">
        <f t="shared" si="62"/>
        <v>640000</v>
      </c>
      <c r="O200" s="31">
        <f t="shared" si="63"/>
        <v>554812</v>
      </c>
      <c r="P200" s="31">
        <f t="shared" si="64"/>
        <v>86.689374999999998</v>
      </c>
    </row>
    <row r="201" spans="1:16" ht="52.5">
      <c r="A201" s="25" t="s">
        <v>424</v>
      </c>
      <c r="B201" s="28" t="s">
        <v>425</v>
      </c>
      <c r="C201" s="33" t="s">
        <v>426</v>
      </c>
      <c r="D201" s="34"/>
      <c r="E201" s="41">
        <v>1300000</v>
      </c>
      <c r="F201" s="41">
        <v>640000</v>
      </c>
      <c r="G201" s="41">
        <v>554812</v>
      </c>
      <c r="H201" s="41">
        <f t="shared" si="59"/>
        <v>86.689374999999998</v>
      </c>
      <c r="I201" s="41">
        <v>0</v>
      </c>
      <c r="J201" s="43">
        <v>0</v>
      </c>
      <c r="K201" s="41">
        <v>0</v>
      </c>
      <c r="L201" s="31">
        <v>0</v>
      </c>
      <c r="M201" s="31">
        <f t="shared" si="61"/>
        <v>1300000</v>
      </c>
      <c r="N201" s="31">
        <f t="shared" si="62"/>
        <v>640000</v>
      </c>
      <c r="O201" s="31">
        <f t="shared" si="63"/>
        <v>554812</v>
      </c>
      <c r="P201" s="31">
        <f t="shared" si="64"/>
        <v>86.689374999999998</v>
      </c>
    </row>
    <row r="202" spans="1:16" ht="31.5">
      <c r="A202" s="20" t="s">
        <v>427</v>
      </c>
      <c r="B202" s="26" t="s">
        <v>428</v>
      </c>
      <c r="C202" s="29" t="s">
        <v>0</v>
      </c>
      <c r="D202" s="30"/>
      <c r="E202" s="41">
        <v>1160000</v>
      </c>
      <c r="F202" s="41">
        <v>1160000</v>
      </c>
      <c r="G202" s="41">
        <v>488393.73</v>
      </c>
      <c r="H202" s="41">
        <f t="shared" si="59"/>
        <v>42.102907758620688</v>
      </c>
      <c r="I202" s="41">
        <v>0</v>
      </c>
      <c r="J202" s="43">
        <v>0</v>
      </c>
      <c r="K202" s="41">
        <v>0</v>
      </c>
      <c r="L202" s="31">
        <v>0</v>
      </c>
      <c r="M202" s="31">
        <f t="shared" si="61"/>
        <v>1160000</v>
      </c>
      <c r="N202" s="31">
        <f t="shared" si="62"/>
        <v>1160000</v>
      </c>
      <c r="O202" s="31">
        <f t="shared" si="63"/>
        <v>488393.73</v>
      </c>
      <c r="P202" s="31">
        <f t="shared" si="64"/>
        <v>42.102907758620688</v>
      </c>
    </row>
    <row r="203" spans="1:16" ht="31.5">
      <c r="A203" s="24" t="s">
        <v>429</v>
      </c>
      <c r="B203" s="26" t="s">
        <v>430</v>
      </c>
      <c r="C203" s="29" t="s">
        <v>431</v>
      </c>
      <c r="D203" s="30"/>
      <c r="E203" s="41">
        <v>80000</v>
      </c>
      <c r="F203" s="41">
        <v>80000</v>
      </c>
      <c r="G203" s="41">
        <v>0</v>
      </c>
      <c r="H203" s="41">
        <f t="shared" si="59"/>
        <v>0</v>
      </c>
      <c r="I203" s="41">
        <v>0</v>
      </c>
      <c r="J203" s="43">
        <v>0</v>
      </c>
      <c r="K203" s="41">
        <v>0</v>
      </c>
      <c r="L203" s="31">
        <v>0</v>
      </c>
      <c r="M203" s="31">
        <f t="shared" si="61"/>
        <v>80000</v>
      </c>
      <c r="N203" s="31">
        <f t="shared" si="62"/>
        <v>80000</v>
      </c>
      <c r="O203" s="31">
        <f t="shared" si="63"/>
        <v>0</v>
      </c>
      <c r="P203" s="31">
        <f t="shared" si="64"/>
        <v>0</v>
      </c>
    </row>
    <row r="204" spans="1:16">
      <c r="A204" s="20" t="s">
        <v>432</v>
      </c>
      <c r="B204" s="26" t="s">
        <v>433</v>
      </c>
      <c r="C204" s="29" t="s">
        <v>0</v>
      </c>
      <c r="D204" s="30"/>
      <c r="E204" s="41">
        <v>1080000</v>
      </c>
      <c r="F204" s="41">
        <v>1080000</v>
      </c>
      <c r="G204" s="41">
        <v>488393.73</v>
      </c>
      <c r="H204" s="41">
        <f t="shared" ref="H204:H223" si="65">G204/F204%</f>
        <v>45.221641666666663</v>
      </c>
      <c r="I204" s="41">
        <v>0</v>
      </c>
      <c r="J204" s="43">
        <v>0</v>
      </c>
      <c r="K204" s="41">
        <v>0</v>
      </c>
      <c r="L204" s="31">
        <v>0</v>
      </c>
      <c r="M204" s="31">
        <f t="shared" ref="M204:M223" si="66">E204+I204</f>
        <v>1080000</v>
      </c>
      <c r="N204" s="31">
        <f t="shared" ref="N204:N223" si="67">F204+J204</f>
        <v>1080000</v>
      </c>
      <c r="O204" s="31">
        <f t="shared" ref="O204:O223" si="68">G204+K204</f>
        <v>488393.73</v>
      </c>
      <c r="P204" s="31">
        <f t="shared" ref="P204:P223" si="69">O204/N204%</f>
        <v>45.221641666666663</v>
      </c>
    </row>
    <row r="205" spans="1:16" ht="21">
      <c r="A205" s="25" t="s">
        <v>434</v>
      </c>
      <c r="B205" s="28" t="s">
        <v>435</v>
      </c>
      <c r="C205" s="33" t="s">
        <v>436</v>
      </c>
      <c r="D205" s="34"/>
      <c r="E205" s="41">
        <v>1080000</v>
      </c>
      <c r="F205" s="41">
        <v>1080000</v>
      </c>
      <c r="G205" s="41">
        <v>488393.73</v>
      </c>
      <c r="H205" s="41">
        <f t="shared" si="65"/>
        <v>45.221641666666663</v>
      </c>
      <c r="I205" s="41">
        <v>0</v>
      </c>
      <c r="J205" s="43">
        <v>0</v>
      </c>
      <c r="K205" s="41">
        <v>0</v>
      </c>
      <c r="L205" s="31">
        <v>0</v>
      </c>
      <c r="M205" s="31">
        <f t="shared" si="66"/>
        <v>1080000</v>
      </c>
      <c r="N205" s="31">
        <f t="shared" si="67"/>
        <v>1080000</v>
      </c>
      <c r="O205" s="31">
        <f t="shared" si="68"/>
        <v>488393.73</v>
      </c>
      <c r="P205" s="31">
        <f t="shared" si="69"/>
        <v>45.221641666666663</v>
      </c>
    </row>
    <row r="206" spans="1:16">
      <c r="A206" s="20" t="s">
        <v>437</v>
      </c>
      <c r="B206" s="26" t="s">
        <v>438</v>
      </c>
      <c r="C206" s="29" t="s">
        <v>0</v>
      </c>
      <c r="D206" s="30"/>
      <c r="E206" s="41">
        <v>885180</v>
      </c>
      <c r="F206" s="41">
        <f>F207+F211+F215+F216</f>
        <v>622042</v>
      </c>
      <c r="G206" s="41">
        <v>326812.44</v>
      </c>
      <c r="H206" s="41">
        <f t="shared" si="65"/>
        <v>52.538645300478102</v>
      </c>
      <c r="I206" s="41">
        <v>1157000</v>
      </c>
      <c r="J206" s="43">
        <v>1129000</v>
      </c>
      <c r="K206" s="41">
        <v>0</v>
      </c>
      <c r="L206" s="31">
        <v>0</v>
      </c>
      <c r="M206" s="31">
        <f t="shared" si="66"/>
        <v>2042180</v>
      </c>
      <c r="N206" s="31">
        <f t="shared" si="67"/>
        <v>1751042</v>
      </c>
      <c r="O206" s="31">
        <f t="shared" si="68"/>
        <v>326812.44</v>
      </c>
      <c r="P206" s="31">
        <f t="shared" si="69"/>
        <v>18.663883561902001</v>
      </c>
    </row>
    <row r="207" spans="1:16" ht="42">
      <c r="A207" s="20" t="s">
        <v>439</v>
      </c>
      <c r="B207" s="26" t="s">
        <v>440</v>
      </c>
      <c r="C207" s="29" t="s">
        <v>0</v>
      </c>
      <c r="D207" s="30"/>
      <c r="E207" s="41">
        <v>337425</v>
      </c>
      <c r="F207" s="41">
        <v>191078</v>
      </c>
      <c r="G207" s="41">
        <v>183450</v>
      </c>
      <c r="H207" s="41">
        <f t="shared" si="65"/>
        <v>96.007912998880045</v>
      </c>
      <c r="I207" s="41">
        <v>0</v>
      </c>
      <c r="J207" s="43">
        <v>0</v>
      </c>
      <c r="K207" s="41">
        <v>0</v>
      </c>
      <c r="L207" s="31">
        <v>0</v>
      </c>
      <c r="M207" s="31">
        <f t="shared" si="66"/>
        <v>337425</v>
      </c>
      <c r="N207" s="31">
        <f t="shared" si="67"/>
        <v>191078</v>
      </c>
      <c r="O207" s="31">
        <f t="shared" si="68"/>
        <v>183450</v>
      </c>
      <c r="P207" s="31">
        <f t="shared" si="69"/>
        <v>96.007912998880045</v>
      </c>
    </row>
    <row r="208" spans="1:16" ht="21">
      <c r="A208" s="24" t="s">
        <v>441</v>
      </c>
      <c r="B208" s="26" t="s">
        <v>442</v>
      </c>
      <c r="C208" s="29" t="s">
        <v>443</v>
      </c>
      <c r="D208" s="30"/>
      <c r="E208" s="41">
        <v>337425</v>
      </c>
      <c r="F208" s="41">
        <v>191078</v>
      </c>
      <c r="G208" s="41">
        <v>183450</v>
      </c>
      <c r="H208" s="41">
        <f t="shared" si="65"/>
        <v>96.007912998880045</v>
      </c>
      <c r="I208" s="41">
        <v>0</v>
      </c>
      <c r="J208" s="43">
        <v>0</v>
      </c>
      <c r="K208" s="41">
        <v>0</v>
      </c>
      <c r="L208" s="31">
        <v>0</v>
      </c>
      <c r="M208" s="31">
        <f t="shared" si="66"/>
        <v>337425</v>
      </c>
      <c r="N208" s="31">
        <f t="shared" si="67"/>
        <v>191078</v>
      </c>
      <c r="O208" s="31">
        <f t="shared" si="68"/>
        <v>183450</v>
      </c>
      <c r="P208" s="31">
        <f t="shared" si="69"/>
        <v>96.007912998880045</v>
      </c>
    </row>
    <row r="209" spans="1:16" ht="21">
      <c r="A209" s="20" t="s">
        <v>444</v>
      </c>
      <c r="B209" s="26" t="s">
        <v>445</v>
      </c>
      <c r="C209" s="29" t="s">
        <v>0</v>
      </c>
      <c r="D209" s="30"/>
      <c r="E209" s="41">
        <v>0</v>
      </c>
      <c r="F209" s="41">
        <v>0</v>
      </c>
      <c r="G209" s="41">
        <v>0</v>
      </c>
      <c r="H209" s="41">
        <v>0</v>
      </c>
      <c r="I209" s="41">
        <v>114000</v>
      </c>
      <c r="J209" s="43">
        <v>114000</v>
      </c>
      <c r="K209" s="41">
        <v>0</v>
      </c>
      <c r="L209" s="31">
        <f t="shared" ref="L209:L223" si="70">K209/J209%</f>
        <v>0</v>
      </c>
      <c r="M209" s="31">
        <f t="shared" si="66"/>
        <v>114000</v>
      </c>
      <c r="N209" s="31">
        <f t="shared" si="67"/>
        <v>114000</v>
      </c>
      <c r="O209" s="31">
        <f t="shared" si="68"/>
        <v>0</v>
      </c>
      <c r="P209" s="31">
        <f t="shared" si="69"/>
        <v>0</v>
      </c>
    </row>
    <row r="210" spans="1:16" ht="21">
      <c r="A210" s="24" t="s">
        <v>446</v>
      </c>
      <c r="B210" s="26" t="s">
        <v>447</v>
      </c>
      <c r="C210" s="29" t="s">
        <v>448</v>
      </c>
      <c r="D210" s="30"/>
      <c r="E210" s="41">
        <v>0</v>
      </c>
      <c r="F210" s="41">
        <v>0</v>
      </c>
      <c r="G210" s="41">
        <v>0</v>
      </c>
      <c r="H210" s="41">
        <v>0</v>
      </c>
      <c r="I210" s="41">
        <v>114000</v>
      </c>
      <c r="J210" s="43">
        <v>114000</v>
      </c>
      <c r="K210" s="41">
        <v>0</v>
      </c>
      <c r="L210" s="31">
        <f t="shared" si="70"/>
        <v>0</v>
      </c>
      <c r="M210" s="31">
        <f t="shared" si="66"/>
        <v>114000</v>
      </c>
      <c r="N210" s="31">
        <f t="shared" si="67"/>
        <v>114000</v>
      </c>
      <c r="O210" s="31">
        <f t="shared" si="68"/>
        <v>0</v>
      </c>
      <c r="P210" s="31">
        <f t="shared" si="69"/>
        <v>0</v>
      </c>
    </row>
    <row r="211" spans="1:16" ht="21">
      <c r="A211" s="20" t="s">
        <v>449</v>
      </c>
      <c r="B211" s="26" t="s">
        <v>450</v>
      </c>
      <c r="C211" s="29" t="s">
        <v>0</v>
      </c>
      <c r="D211" s="30"/>
      <c r="E211" s="41">
        <v>77600</v>
      </c>
      <c r="F211" s="41">
        <v>77600</v>
      </c>
      <c r="G211" s="41">
        <v>0</v>
      </c>
      <c r="H211" s="41">
        <f t="shared" si="65"/>
        <v>0</v>
      </c>
      <c r="I211" s="41">
        <v>1043000</v>
      </c>
      <c r="J211" s="43">
        <f>J212</f>
        <v>1015000</v>
      </c>
      <c r="K211" s="41">
        <v>0</v>
      </c>
      <c r="L211" s="31">
        <f t="shared" si="70"/>
        <v>0</v>
      </c>
      <c r="M211" s="31">
        <f t="shared" si="66"/>
        <v>1120600</v>
      </c>
      <c r="N211" s="31">
        <f t="shared" si="67"/>
        <v>1092600</v>
      </c>
      <c r="O211" s="31">
        <f t="shared" si="68"/>
        <v>0</v>
      </c>
      <c r="P211" s="31">
        <f t="shared" si="69"/>
        <v>0</v>
      </c>
    </row>
    <row r="212" spans="1:16" ht="31.5">
      <c r="A212" s="20" t="s">
        <v>451</v>
      </c>
      <c r="B212" s="26" t="s">
        <v>452</v>
      </c>
      <c r="C212" s="29" t="s">
        <v>0</v>
      </c>
      <c r="D212" s="30"/>
      <c r="E212" s="41">
        <v>77600</v>
      </c>
      <c r="F212" s="41">
        <v>77600</v>
      </c>
      <c r="G212" s="41">
        <v>0</v>
      </c>
      <c r="H212" s="41">
        <f t="shared" si="65"/>
        <v>0</v>
      </c>
      <c r="I212" s="41">
        <v>1043000</v>
      </c>
      <c r="J212" s="43">
        <f>J213+J214</f>
        <v>1015000</v>
      </c>
      <c r="K212" s="41">
        <v>0</v>
      </c>
      <c r="L212" s="31">
        <f t="shared" si="70"/>
        <v>0</v>
      </c>
      <c r="M212" s="31">
        <f t="shared" si="66"/>
        <v>1120600</v>
      </c>
      <c r="N212" s="31">
        <f t="shared" si="67"/>
        <v>1092600</v>
      </c>
      <c r="O212" s="31">
        <f t="shared" si="68"/>
        <v>0</v>
      </c>
      <c r="P212" s="31">
        <f t="shared" si="69"/>
        <v>0</v>
      </c>
    </row>
    <row r="213" spans="1:16">
      <c r="A213" s="25" t="s">
        <v>453</v>
      </c>
      <c r="B213" s="28" t="s">
        <v>454</v>
      </c>
      <c r="C213" s="33" t="s">
        <v>455</v>
      </c>
      <c r="D213" s="34"/>
      <c r="E213" s="41">
        <v>77600</v>
      </c>
      <c r="F213" s="41">
        <v>77600</v>
      </c>
      <c r="G213" s="41">
        <v>0</v>
      </c>
      <c r="H213" s="41">
        <f t="shared" si="65"/>
        <v>0</v>
      </c>
      <c r="I213" s="41">
        <v>988000</v>
      </c>
      <c r="J213" s="43">
        <v>988000</v>
      </c>
      <c r="K213" s="41">
        <v>0</v>
      </c>
      <c r="L213" s="31">
        <f t="shared" si="70"/>
        <v>0</v>
      </c>
      <c r="M213" s="31">
        <f t="shared" si="66"/>
        <v>1065600</v>
      </c>
      <c r="N213" s="31">
        <f t="shared" si="67"/>
        <v>1065600</v>
      </c>
      <c r="O213" s="31">
        <f t="shared" si="68"/>
        <v>0</v>
      </c>
      <c r="P213" s="31">
        <f t="shared" si="69"/>
        <v>0</v>
      </c>
    </row>
    <row r="214" spans="1:16" ht="31.5">
      <c r="A214" s="25" t="s">
        <v>456</v>
      </c>
      <c r="B214" s="28" t="s">
        <v>457</v>
      </c>
      <c r="C214" s="33" t="s">
        <v>458</v>
      </c>
      <c r="D214" s="34"/>
      <c r="E214" s="41">
        <v>0</v>
      </c>
      <c r="F214" s="41">
        <v>0</v>
      </c>
      <c r="G214" s="41">
        <v>0</v>
      </c>
      <c r="H214" s="41">
        <v>0</v>
      </c>
      <c r="I214" s="41">
        <v>55000</v>
      </c>
      <c r="J214" s="43">
        <v>27000</v>
      </c>
      <c r="K214" s="41">
        <v>0</v>
      </c>
      <c r="L214" s="31">
        <f t="shared" si="70"/>
        <v>0</v>
      </c>
      <c r="M214" s="31">
        <f t="shared" si="66"/>
        <v>55000</v>
      </c>
      <c r="N214" s="31">
        <f t="shared" si="67"/>
        <v>27000</v>
      </c>
      <c r="O214" s="31">
        <f t="shared" si="68"/>
        <v>0</v>
      </c>
      <c r="P214" s="31">
        <f t="shared" si="69"/>
        <v>0</v>
      </c>
    </row>
    <row r="215" spans="1:16" ht="21">
      <c r="A215" s="24" t="s">
        <v>459</v>
      </c>
      <c r="B215" s="26" t="s">
        <v>460</v>
      </c>
      <c r="C215" s="29" t="s">
        <v>461</v>
      </c>
      <c r="D215" s="30"/>
      <c r="E215" s="41">
        <v>260155</v>
      </c>
      <c r="F215" s="41">
        <v>143364</v>
      </c>
      <c r="G215" s="41">
        <v>143362.44</v>
      </c>
      <c r="H215" s="41">
        <f t="shared" si="65"/>
        <v>99.998911860718167</v>
      </c>
      <c r="I215" s="41">
        <v>0</v>
      </c>
      <c r="J215" s="43">
        <v>0</v>
      </c>
      <c r="K215" s="41">
        <v>0</v>
      </c>
      <c r="L215" s="31">
        <v>0</v>
      </c>
      <c r="M215" s="31">
        <f t="shared" si="66"/>
        <v>260155</v>
      </c>
      <c r="N215" s="31">
        <f t="shared" si="67"/>
        <v>143364</v>
      </c>
      <c r="O215" s="31">
        <f t="shared" si="68"/>
        <v>143362.44</v>
      </c>
      <c r="P215" s="31">
        <f t="shared" si="69"/>
        <v>99.998911860718167</v>
      </c>
    </row>
    <row r="216" spans="1:16">
      <c r="A216" s="20" t="s">
        <v>462</v>
      </c>
      <c r="B216" s="26" t="s">
        <v>463</v>
      </c>
      <c r="C216" s="29" t="s">
        <v>0</v>
      </c>
      <c r="D216" s="30"/>
      <c r="E216" s="41">
        <v>210000</v>
      </c>
      <c r="F216" s="41">
        <v>210000</v>
      </c>
      <c r="G216" s="41">
        <v>0</v>
      </c>
      <c r="H216" s="41">
        <f t="shared" si="65"/>
        <v>0</v>
      </c>
      <c r="I216" s="41">
        <v>0</v>
      </c>
      <c r="J216" s="43">
        <v>0</v>
      </c>
      <c r="K216" s="41">
        <v>0</v>
      </c>
      <c r="L216" s="31">
        <v>0</v>
      </c>
      <c r="M216" s="31">
        <f t="shared" si="66"/>
        <v>210000</v>
      </c>
      <c r="N216" s="31">
        <f t="shared" si="67"/>
        <v>210000</v>
      </c>
      <c r="O216" s="31">
        <f t="shared" si="68"/>
        <v>0</v>
      </c>
      <c r="P216" s="31">
        <f t="shared" si="69"/>
        <v>0</v>
      </c>
    </row>
    <row r="217" spans="1:16" ht="21">
      <c r="A217" s="24" t="s">
        <v>464</v>
      </c>
      <c r="B217" s="26" t="s">
        <v>465</v>
      </c>
      <c r="C217" s="29" t="s">
        <v>466</v>
      </c>
      <c r="D217" s="30"/>
      <c r="E217" s="41">
        <v>210000</v>
      </c>
      <c r="F217" s="41">
        <v>210000</v>
      </c>
      <c r="G217" s="41">
        <v>0</v>
      </c>
      <c r="H217" s="41">
        <f t="shared" si="65"/>
        <v>0</v>
      </c>
      <c r="I217" s="41">
        <v>0</v>
      </c>
      <c r="J217" s="43">
        <v>0</v>
      </c>
      <c r="K217" s="41">
        <v>0</v>
      </c>
      <c r="L217" s="31">
        <v>0</v>
      </c>
      <c r="M217" s="31">
        <f t="shared" si="66"/>
        <v>210000</v>
      </c>
      <c r="N217" s="31">
        <f t="shared" si="67"/>
        <v>210000</v>
      </c>
      <c r="O217" s="31">
        <f t="shared" si="68"/>
        <v>0</v>
      </c>
      <c r="P217" s="31">
        <f t="shared" si="69"/>
        <v>0</v>
      </c>
    </row>
    <row r="218" spans="1:16" ht="31.5">
      <c r="A218" s="20" t="s">
        <v>467</v>
      </c>
      <c r="B218" s="26" t="s">
        <v>468</v>
      </c>
      <c r="C218" s="29" t="s">
        <v>0</v>
      </c>
      <c r="D218" s="30"/>
      <c r="E218" s="41">
        <v>320253697</v>
      </c>
      <c r="F218" s="41">
        <v>174829870</v>
      </c>
      <c r="G218" s="41">
        <v>162547717.52000001</v>
      </c>
      <c r="H218" s="41">
        <f t="shared" si="65"/>
        <v>92.974797453089693</v>
      </c>
      <c r="I218" s="41">
        <v>12780605</v>
      </c>
      <c r="J218" s="43">
        <v>10212761</v>
      </c>
      <c r="K218" s="41">
        <v>14533370.880000001</v>
      </c>
      <c r="L218" s="31">
        <f t="shared" si="70"/>
        <v>142.30599227770043</v>
      </c>
      <c r="M218" s="31">
        <f t="shared" si="66"/>
        <v>333034302</v>
      </c>
      <c r="N218" s="31">
        <f t="shared" si="67"/>
        <v>185042631</v>
      </c>
      <c r="O218" s="31">
        <f t="shared" si="68"/>
        <v>177081088.40000001</v>
      </c>
      <c r="P218" s="31">
        <f t="shared" si="69"/>
        <v>95.697454928642898</v>
      </c>
    </row>
    <row r="219" spans="1:16" ht="42">
      <c r="A219" s="24" t="s">
        <v>469</v>
      </c>
      <c r="B219" s="26" t="s">
        <v>470</v>
      </c>
      <c r="C219" s="29" t="s">
        <v>471</v>
      </c>
      <c r="D219" s="30"/>
      <c r="E219" s="41">
        <v>110000</v>
      </c>
      <c r="F219" s="41">
        <v>110000</v>
      </c>
      <c r="G219" s="41">
        <v>100000</v>
      </c>
      <c r="H219" s="41">
        <f t="shared" si="65"/>
        <v>90.909090909090907</v>
      </c>
      <c r="I219" s="41">
        <v>0</v>
      </c>
      <c r="J219" s="43">
        <v>0</v>
      </c>
      <c r="K219" s="41">
        <v>0</v>
      </c>
      <c r="L219" s="31">
        <v>0</v>
      </c>
      <c r="M219" s="31">
        <f t="shared" si="66"/>
        <v>110000</v>
      </c>
      <c r="N219" s="31">
        <f t="shared" si="67"/>
        <v>110000</v>
      </c>
      <c r="O219" s="31">
        <f t="shared" si="68"/>
        <v>100000</v>
      </c>
      <c r="P219" s="31">
        <f t="shared" si="69"/>
        <v>90.909090909090907</v>
      </c>
    </row>
    <row r="220" spans="1:16" ht="42">
      <c r="A220" s="20" t="s">
        <v>472</v>
      </c>
      <c r="B220" s="26" t="s">
        <v>473</v>
      </c>
      <c r="C220" s="29" t="s">
        <v>0</v>
      </c>
      <c r="D220" s="30"/>
      <c r="E220" s="41">
        <v>320363697</v>
      </c>
      <c r="F220" s="41">
        <v>174939870</v>
      </c>
      <c r="G220" s="41">
        <v>162647717.52000001</v>
      </c>
      <c r="H220" s="41">
        <f t="shared" si="65"/>
        <v>92.973498562677577</v>
      </c>
      <c r="I220" s="41">
        <v>12780605</v>
      </c>
      <c r="J220" s="43">
        <v>9337761</v>
      </c>
      <c r="K220" s="41">
        <v>14533370.880000001</v>
      </c>
      <c r="L220" s="31">
        <f t="shared" si="70"/>
        <v>155.64085309101401</v>
      </c>
      <c r="M220" s="31">
        <f t="shared" si="66"/>
        <v>333144302</v>
      </c>
      <c r="N220" s="31">
        <f t="shared" si="67"/>
        <v>184277631</v>
      </c>
      <c r="O220" s="31">
        <f t="shared" si="68"/>
        <v>177181088.40000001</v>
      </c>
      <c r="P220" s="31">
        <f t="shared" si="69"/>
        <v>96.148994014363041</v>
      </c>
    </row>
    <row r="221" spans="1:16" ht="52.5">
      <c r="A221" s="20" t="s">
        <v>474</v>
      </c>
      <c r="B221" s="26" t="s">
        <v>475</v>
      </c>
      <c r="C221" s="29" t="s">
        <v>0</v>
      </c>
      <c r="D221" s="30"/>
      <c r="E221" s="41">
        <v>0</v>
      </c>
      <c r="F221" s="41">
        <v>0</v>
      </c>
      <c r="G221" s="41">
        <v>0</v>
      </c>
      <c r="H221" s="41">
        <v>0</v>
      </c>
      <c r="I221" s="41">
        <v>2031750</v>
      </c>
      <c r="J221" s="43">
        <v>2031750</v>
      </c>
      <c r="K221" s="41">
        <v>1031750</v>
      </c>
      <c r="L221" s="31">
        <f t="shared" si="70"/>
        <v>50.781346130183337</v>
      </c>
      <c r="M221" s="31">
        <f t="shared" si="66"/>
        <v>2031750</v>
      </c>
      <c r="N221" s="31">
        <f t="shared" si="67"/>
        <v>2031750</v>
      </c>
      <c r="O221" s="31">
        <f t="shared" si="68"/>
        <v>1031750</v>
      </c>
      <c r="P221" s="31">
        <f t="shared" si="69"/>
        <v>50.781346130183337</v>
      </c>
    </row>
    <row r="222" spans="1:16" ht="31.5">
      <c r="A222" s="24" t="s">
        <v>476</v>
      </c>
      <c r="B222" s="26" t="s">
        <v>477</v>
      </c>
      <c r="C222" s="29" t="s">
        <v>478</v>
      </c>
      <c r="D222" s="30"/>
      <c r="E222" s="41">
        <v>0</v>
      </c>
      <c r="F222" s="41">
        <v>0</v>
      </c>
      <c r="G222" s="41">
        <v>0</v>
      </c>
      <c r="H222" s="41">
        <v>0</v>
      </c>
      <c r="I222" s="41">
        <v>2031750</v>
      </c>
      <c r="J222" s="43">
        <v>2031750</v>
      </c>
      <c r="K222" s="41">
        <v>1031750</v>
      </c>
      <c r="L222" s="31">
        <f t="shared" si="70"/>
        <v>50.781346130183337</v>
      </c>
      <c r="M222" s="31">
        <f t="shared" si="66"/>
        <v>2031750</v>
      </c>
      <c r="N222" s="31">
        <f t="shared" si="67"/>
        <v>2031750</v>
      </c>
      <c r="O222" s="31">
        <f t="shared" si="68"/>
        <v>1031750</v>
      </c>
      <c r="P222" s="31">
        <f t="shared" si="69"/>
        <v>50.781346130183337</v>
      </c>
    </row>
    <row r="223" spans="1:16">
      <c r="A223" s="20" t="s">
        <v>206</v>
      </c>
      <c r="B223" s="26" t="s">
        <v>479</v>
      </c>
      <c r="C223" s="29" t="s">
        <v>0</v>
      </c>
      <c r="D223" s="30"/>
      <c r="E223" s="41">
        <v>320363697</v>
      </c>
      <c r="F223" s="41">
        <v>174939870</v>
      </c>
      <c r="G223" s="41">
        <v>162647717.52000001</v>
      </c>
      <c r="H223" s="41">
        <f t="shared" si="65"/>
        <v>92.973498562677577</v>
      </c>
      <c r="I223" s="41">
        <v>14812355</v>
      </c>
      <c r="J223" s="43">
        <v>11369511</v>
      </c>
      <c r="K223" s="41">
        <v>15565120.880000001</v>
      </c>
      <c r="L223" s="31">
        <f t="shared" si="70"/>
        <v>136.90228964112882</v>
      </c>
      <c r="M223" s="31">
        <f t="shared" si="66"/>
        <v>335176052</v>
      </c>
      <c r="N223" s="31">
        <f t="shared" si="67"/>
        <v>186309381</v>
      </c>
      <c r="O223" s="31">
        <f t="shared" si="68"/>
        <v>178212838.40000001</v>
      </c>
      <c r="P223" s="31">
        <f t="shared" si="69"/>
        <v>95.654248564112834</v>
      </c>
    </row>
    <row r="224" spans="1:16" s="10" customFormat="1">
      <c r="A224" s="20" t="s">
        <v>480</v>
      </c>
      <c r="B224" s="27"/>
      <c r="C224" s="37"/>
      <c r="D224" s="37"/>
      <c r="E224" s="44">
        <f>E111-E223</f>
        <v>1120748</v>
      </c>
      <c r="F224" s="44">
        <f t="shared" ref="F224:G224" si="71">F111-F223</f>
        <v>-1473273</v>
      </c>
      <c r="G224" s="44">
        <f t="shared" si="71"/>
        <v>14503441.840000004</v>
      </c>
      <c r="H224" s="44"/>
      <c r="I224" s="44">
        <f t="shared" ref="I224" si="72">I111-I223</f>
        <v>-7029000</v>
      </c>
      <c r="J224" s="44">
        <f t="shared" ref="J224" si="73">J111-J223</f>
        <v>-5204156</v>
      </c>
      <c r="K224" s="44">
        <f t="shared" ref="K224" si="74">K111-K223</f>
        <v>1741685.1800000016</v>
      </c>
      <c r="L224" s="44"/>
      <c r="M224" s="44">
        <f t="shared" ref="M224" si="75">M111-M223</f>
        <v>-5908252</v>
      </c>
      <c r="N224" s="44">
        <f t="shared" ref="N224" si="76">N111-N223</f>
        <v>-6677429</v>
      </c>
      <c r="O224" s="44">
        <f t="shared" ref="O224" si="77">O111-O223</f>
        <v>16245127.020000011</v>
      </c>
      <c r="P224" s="45"/>
    </row>
    <row r="225" spans="2:15">
      <c r="B225" s="46" t="s">
        <v>485</v>
      </c>
      <c r="C225" s="47"/>
      <c r="D225" s="47"/>
      <c r="E225" s="47"/>
      <c r="F225" s="47"/>
      <c r="M225" s="46" t="s">
        <v>486</v>
      </c>
      <c r="N225" s="47"/>
      <c r="O225" s="47"/>
    </row>
  </sheetData>
  <mergeCells count="27">
    <mergeCell ref="A1:N1"/>
    <mergeCell ref="O1:P1"/>
    <mergeCell ref="A2:N2"/>
    <mergeCell ref="O2:P2"/>
    <mergeCell ref="A3:P3"/>
    <mergeCell ref="A4:P4"/>
    <mergeCell ref="A5:P5"/>
    <mergeCell ref="E6:H6"/>
    <mergeCell ref="I6:L6"/>
    <mergeCell ref="M6:P6"/>
    <mergeCell ref="A6:A8"/>
    <mergeCell ref="B6:C8"/>
    <mergeCell ref="E7:E8"/>
    <mergeCell ref="F7:F8"/>
    <mergeCell ref="G7:G8"/>
    <mergeCell ref="H7:H8"/>
    <mergeCell ref="I7:I8"/>
    <mergeCell ref="J7:J8"/>
    <mergeCell ref="K7:K8"/>
    <mergeCell ref="B225:F225"/>
    <mergeCell ref="M225:O225"/>
    <mergeCell ref="P7:P8"/>
    <mergeCell ref="M7:M8"/>
    <mergeCell ref="N7:N8"/>
    <mergeCell ref="O7:O8"/>
    <mergeCell ref="B9:C9"/>
    <mergeCell ref="L7:L8"/>
  </mergeCells>
  <pageMargins left="0.19685039370078741" right="0.19685039370078741" top="0.39370078740157483" bottom="0.39370078740157483" header="0" footer="0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2021-07-19T11:33:05Z</cp:lastPrinted>
  <dcterms:created xsi:type="dcterms:W3CDTF">2009-06-17T07:33:19Z</dcterms:created>
  <dcterms:modified xsi:type="dcterms:W3CDTF">2021-07-29T07:42:20Z</dcterms:modified>
</cp:coreProperties>
</file>