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\VІІІ  скликання (2)\2022\25 сесія 10.11.2022 ПРОЄКТ\"/>
    </mc:Choice>
  </mc:AlternateContent>
  <bookViews>
    <workbookView xWindow="0" yWindow="0" windowWidth="8610" windowHeight="6225"/>
  </bookViews>
  <sheets>
    <sheet name="zved" sheetId="1" r:id="rId1"/>
  </sheets>
  <calcPr calcId="162913"/>
</workbook>
</file>

<file path=xl/calcChain.xml><?xml version="1.0" encoding="utf-8"?>
<calcChain xmlns="http://schemas.openxmlformats.org/spreadsheetml/2006/main">
  <c r="G211" i="1" l="1"/>
  <c r="F211" i="1"/>
  <c r="K211" i="1" l="1"/>
  <c r="L211" i="1"/>
  <c r="J211" i="1"/>
  <c r="H211" i="1"/>
  <c r="M119" i="1" l="1"/>
  <c r="M148" i="1"/>
  <c r="M147" i="1"/>
  <c r="M110" i="1"/>
  <c r="M117" i="1"/>
  <c r="M118" i="1"/>
  <c r="M123" i="1"/>
  <c r="M124" i="1"/>
  <c r="M125" i="1"/>
  <c r="M126" i="1"/>
  <c r="M127" i="1"/>
  <c r="M128" i="1"/>
  <c r="M133" i="1"/>
  <c r="M134" i="1"/>
  <c r="M141" i="1"/>
  <c r="M158" i="1"/>
  <c r="M159" i="1"/>
  <c r="M160" i="1"/>
  <c r="M161" i="1"/>
  <c r="M173" i="1"/>
  <c r="M176" i="1"/>
  <c r="M177" i="1"/>
  <c r="M178" i="1"/>
  <c r="M179" i="1"/>
  <c r="M180" i="1"/>
  <c r="M181" i="1"/>
  <c r="M182" i="1"/>
  <c r="M192" i="1"/>
  <c r="M198" i="1"/>
  <c r="M199" i="1"/>
  <c r="M200" i="1"/>
  <c r="M204" i="1"/>
  <c r="M205" i="1"/>
  <c r="M206" i="1"/>
  <c r="M209" i="1"/>
  <c r="M211" i="1"/>
  <c r="M109" i="1"/>
  <c r="I110" i="1"/>
  <c r="I111" i="1"/>
  <c r="I112" i="1"/>
  <c r="I113" i="1"/>
  <c r="I114" i="1"/>
  <c r="I115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9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201" i="1"/>
  <c r="I202" i="1"/>
  <c r="I203" i="1"/>
  <c r="I204" i="1"/>
  <c r="I205" i="1"/>
  <c r="I206" i="1"/>
  <c r="I207" i="1"/>
  <c r="I208" i="1"/>
  <c r="I209" i="1"/>
  <c r="I211" i="1"/>
  <c r="I109" i="1"/>
  <c r="N116" i="1" l="1"/>
  <c r="N110" i="1"/>
  <c r="N111" i="1"/>
  <c r="N112" i="1"/>
  <c r="N113" i="1"/>
  <c r="N114" i="1"/>
  <c r="N115" i="1"/>
  <c r="N117" i="1"/>
  <c r="N118" i="1"/>
  <c r="N109" i="1"/>
  <c r="N207" i="1"/>
  <c r="N208" i="1"/>
  <c r="G192" i="1"/>
  <c r="G186" i="1"/>
  <c r="G179" i="1" s="1"/>
  <c r="G173" i="1"/>
  <c r="G166" i="1"/>
  <c r="G162" i="1"/>
  <c r="G158" i="1" s="1"/>
  <c r="G150" i="1"/>
  <c r="G147" i="1"/>
  <c r="G142" i="1"/>
  <c r="G135" i="1"/>
  <c r="K117" i="1"/>
  <c r="K204" i="1" s="1"/>
  <c r="K206" i="1" s="1"/>
  <c r="K209" i="1" s="1"/>
  <c r="G130" i="1"/>
  <c r="G127" i="1"/>
  <c r="G109" i="1"/>
  <c r="G141" i="1" l="1"/>
  <c r="G204" i="1" s="1"/>
  <c r="G117" i="1"/>
  <c r="M53" i="1"/>
  <c r="M54" i="1"/>
  <c r="M55" i="1"/>
  <c r="M79" i="1"/>
  <c r="M81" i="1"/>
  <c r="M85" i="1"/>
  <c r="M92" i="1"/>
  <c r="I97" i="1"/>
  <c r="I99" i="1"/>
  <c r="I102" i="1"/>
  <c r="I104" i="1"/>
  <c r="I105" i="1"/>
  <c r="I106" i="1"/>
  <c r="G103" i="1"/>
  <c r="H103" i="1"/>
  <c r="J103" i="1"/>
  <c r="K103" i="1"/>
  <c r="L103" i="1"/>
  <c r="G101" i="1"/>
  <c r="O101" i="1" s="1"/>
  <c r="H101" i="1"/>
  <c r="P101" i="1" s="1"/>
  <c r="G98" i="1"/>
  <c r="H98" i="1"/>
  <c r="P98" i="1" s="1"/>
  <c r="G96" i="1"/>
  <c r="O96" i="1" s="1"/>
  <c r="H96" i="1"/>
  <c r="P96" i="1" s="1"/>
  <c r="F103" i="1"/>
  <c r="F101" i="1"/>
  <c r="F98" i="1"/>
  <c r="F96" i="1"/>
  <c r="I12" i="1"/>
  <c r="I13" i="1"/>
  <c r="I14" i="1"/>
  <c r="I15" i="1"/>
  <c r="I17" i="1"/>
  <c r="I20" i="1"/>
  <c r="I21" i="1"/>
  <c r="I23" i="1"/>
  <c r="I24" i="1"/>
  <c r="I27" i="1"/>
  <c r="I29" i="1"/>
  <c r="I32" i="1"/>
  <c r="I35" i="1"/>
  <c r="I36" i="1"/>
  <c r="I37" i="1"/>
  <c r="I38" i="1"/>
  <c r="I39" i="1"/>
  <c r="I40" i="1"/>
  <c r="I41" i="1"/>
  <c r="I42" i="1"/>
  <c r="I43" i="1"/>
  <c r="I45" i="1"/>
  <c r="I46" i="1"/>
  <c r="I48" i="1"/>
  <c r="I49" i="1"/>
  <c r="I50" i="1"/>
  <c r="I65" i="1"/>
  <c r="I66" i="1"/>
  <c r="I67" i="1"/>
  <c r="I69" i="1"/>
  <c r="I71" i="1"/>
  <c r="I72" i="1"/>
  <c r="I75" i="1"/>
  <c r="G91" i="1"/>
  <c r="H91" i="1"/>
  <c r="H90" i="1" s="1"/>
  <c r="J91" i="1"/>
  <c r="K91" i="1"/>
  <c r="L91" i="1"/>
  <c r="L90" i="1" s="1"/>
  <c r="F91" i="1"/>
  <c r="F90" i="1" s="1"/>
  <c r="G16" i="1"/>
  <c r="H16" i="1"/>
  <c r="J16" i="1"/>
  <c r="K16" i="1"/>
  <c r="L16" i="1"/>
  <c r="N12" i="1"/>
  <c r="O12" i="1"/>
  <c r="P12" i="1"/>
  <c r="N13" i="1"/>
  <c r="O13" i="1"/>
  <c r="P13" i="1"/>
  <c r="N14" i="1"/>
  <c r="O14" i="1"/>
  <c r="P14" i="1"/>
  <c r="N15" i="1"/>
  <c r="O15" i="1"/>
  <c r="P15" i="1"/>
  <c r="N17" i="1"/>
  <c r="O17" i="1"/>
  <c r="P17" i="1"/>
  <c r="N20" i="1"/>
  <c r="O20" i="1"/>
  <c r="P20" i="1"/>
  <c r="N21" i="1"/>
  <c r="O21" i="1"/>
  <c r="P21" i="1"/>
  <c r="N23" i="1"/>
  <c r="O23" i="1"/>
  <c r="P23" i="1"/>
  <c r="N24" i="1"/>
  <c r="O24" i="1"/>
  <c r="P24" i="1"/>
  <c r="N27" i="1"/>
  <c r="O27" i="1"/>
  <c r="P27" i="1"/>
  <c r="N29" i="1"/>
  <c r="O29" i="1"/>
  <c r="P29" i="1"/>
  <c r="N31" i="1"/>
  <c r="O31" i="1"/>
  <c r="P31" i="1"/>
  <c r="N32" i="1"/>
  <c r="O32" i="1"/>
  <c r="P32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N43" i="1"/>
  <c r="O43" i="1"/>
  <c r="P43" i="1"/>
  <c r="N45" i="1"/>
  <c r="O45" i="1"/>
  <c r="P45" i="1"/>
  <c r="N46" i="1"/>
  <c r="O46" i="1"/>
  <c r="P46" i="1"/>
  <c r="N48" i="1"/>
  <c r="O48" i="1"/>
  <c r="P48" i="1"/>
  <c r="N49" i="1"/>
  <c r="O49" i="1"/>
  <c r="P49" i="1"/>
  <c r="N50" i="1"/>
  <c r="O50" i="1"/>
  <c r="P50" i="1"/>
  <c r="N53" i="1"/>
  <c r="O53" i="1"/>
  <c r="P53" i="1"/>
  <c r="N54" i="1"/>
  <c r="O54" i="1"/>
  <c r="P54" i="1"/>
  <c r="N55" i="1"/>
  <c r="O55" i="1"/>
  <c r="P55" i="1"/>
  <c r="N59" i="1"/>
  <c r="O59" i="1"/>
  <c r="P59" i="1"/>
  <c r="N60" i="1"/>
  <c r="O60" i="1"/>
  <c r="P60" i="1"/>
  <c r="N61" i="1"/>
  <c r="O61" i="1"/>
  <c r="P61" i="1"/>
  <c r="N62" i="1"/>
  <c r="O62" i="1"/>
  <c r="P62" i="1"/>
  <c r="N65" i="1"/>
  <c r="O65" i="1"/>
  <c r="P65" i="1"/>
  <c r="N66" i="1"/>
  <c r="O66" i="1"/>
  <c r="P66" i="1"/>
  <c r="N67" i="1"/>
  <c r="O67" i="1"/>
  <c r="P67" i="1"/>
  <c r="N69" i="1"/>
  <c r="O69" i="1"/>
  <c r="P69" i="1"/>
  <c r="N71" i="1"/>
  <c r="O71" i="1"/>
  <c r="P71" i="1"/>
  <c r="N72" i="1"/>
  <c r="O72" i="1"/>
  <c r="P72" i="1"/>
  <c r="N75" i="1"/>
  <c r="O75" i="1"/>
  <c r="P75" i="1"/>
  <c r="N76" i="1"/>
  <c r="O76" i="1"/>
  <c r="P76" i="1"/>
  <c r="N79" i="1"/>
  <c r="O79" i="1"/>
  <c r="P79" i="1"/>
  <c r="N80" i="1"/>
  <c r="O80" i="1"/>
  <c r="P80" i="1"/>
  <c r="N81" i="1"/>
  <c r="O81" i="1"/>
  <c r="P81" i="1"/>
  <c r="N82" i="1"/>
  <c r="O82" i="1"/>
  <c r="P82" i="1"/>
  <c r="N84" i="1"/>
  <c r="O84" i="1"/>
  <c r="P84" i="1"/>
  <c r="N85" i="1"/>
  <c r="O85" i="1"/>
  <c r="P85" i="1"/>
  <c r="O88" i="1"/>
  <c r="N89" i="1"/>
  <c r="O89" i="1"/>
  <c r="P89" i="1"/>
  <c r="N92" i="1"/>
  <c r="O92" i="1"/>
  <c r="P92" i="1"/>
  <c r="N96" i="1"/>
  <c r="N97" i="1"/>
  <c r="O97" i="1"/>
  <c r="P97" i="1"/>
  <c r="N99" i="1"/>
  <c r="O99" i="1"/>
  <c r="P99" i="1"/>
  <c r="N102" i="1"/>
  <c r="O102" i="1"/>
  <c r="P102" i="1"/>
  <c r="N104" i="1"/>
  <c r="O104" i="1"/>
  <c r="P104" i="1"/>
  <c r="N105" i="1"/>
  <c r="O105" i="1"/>
  <c r="P105" i="1"/>
  <c r="N106" i="1"/>
  <c r="O106" i="1"/>
  <c r="P106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N119" i="1"/>
  <c r="O119" i="1"/>
  <c r="P119" i="1"/>
  <c r="N120" i="1"/>
  <c r="O120" i="1"/>
  <c r="P120" i="1"/>
  <c r="N121" i="1"/>
  <c r="O121" i="1"/>
  <c r="P121" i="1"/>
  <c r="N122" i="1"/>
  <c r="O122" i="1"/>
  <c r="P122" i="1"/>
  <c r="N123" i="1"/>
  <c r="O123" i="1"/>
  <c r="P123" i="1"/>
  <c r="N124" i="1"/>
  <c r="O124" i="1"/>
  <c r="P124" i="1"/>
  <c r="N125" i="1"/>
  <c r="O125" i="1"/>
  <c r="P125" i="1"/>
  <c r="N126" i="1"/>
  <c r="O126" i="1"/>
  <c r="P126" i="1"/>
  <c r="N127" i="1"/>
  <c r="O127" i="1"/>
  <c r="P127" i="1"/>
  <c r="N128" i="1"/>
  <c r="O128" i="1"/>
  <c r="P128" i="1"/>
  <c r="N129" i="1"/>
  <c r="O129" i="1"/>
  <c r="P129" i="1"/>
  <c r="N130" i="1"/>
  <c r="O130" i="1"/>
  <c r="P130" i="1"/>
  <c r="N131" i="1"/>
  <c r="O131" i="1"/>
  <c r="P131" i="1"/>
  <c r="N132" i="1"/>
  <c r="O132" i="1"/>
  <c r="P132" i="1"/>
  <c r="N133" i="1"/>
  <c r="O133" i="1"/>
  <c r="P133" i="1"/>
  <c r="N134" i="1"/>
  <c r="O134" i="1"/>
  <c r="P134" i="1"/>
  <c r="N135" i="1"/>
  <c r="O135" i="1"/>
  <c r="P135" i="1"/>
  <c r="N136" i="1"/>
  <c r="O136" i="1"/>
  <c r="P136" i="1"/>
  <c r="Q136" i="1" s="1"/>
  <c r="N137" i="1"/>
  <c r="O137" i="1"/>
  <c r="P137" i="1"/>
  <c r="N138" i="1"/>
  <c r="O138" i="1"/>
  <c r="P138" i="1"/>
  <c r="N139" i="1"/>
  <c r="O139" i="1"/>
  <c r="P139" i="1"/>
  <c r="N140" i="1"/>
  <c r="O140" i="1"/>
  <c r="P140" i="1"/>
  <c r="N141" i="1"/>
  <c r="O141" i="1"/>
  <c r="P141" i="1"/>
  <c r="N142" i="1"/>
  <c r="O142" i="1"/>
  <c r="P142" i="1"/>
  <c r="N143" i="1"/>
  <c r="O143" i="1"/>
  <c r="P143" i="1"/>
  <c r="N144" i="1"/>
  <c r="O144" i="1"/>
  <c r="P144" i="1"/>
  <c r="N145" i="1"/>
  <c r="O145" i="1"/>
  <c r="P145" i="1"/>
  <c r="N146" i="1"/>
  <c r="O146" i="1"/>
  <c r="P146" i="1"/>
  <c r="N147" i="1"/>
  <c r="O147" i="1"/>
  <c r="P147" i="1"/>
  <c r="N148" i="1"/>
  <c r="O148" i="1"/>
  <c r="P148" i="1"/>
  <c r="N149" i="1"/>
  <c r="O149" i="1"/>
  <c r="P149" i="1"/>
  <c r="N150" i="1"/>
  <c r="O150" i="1"/>
  <c r="P150" i="1"/>
  <c r="N151" i="1"/>
  <c r="O151" i="1"/>
  <c r="P151" i="1"/>
  <c r="N152" i="1"/>
  <c r="O152" i="1"/>
  <c r="P152" i="1"/>
  <c r="N153" i="1"/>
  <c r="O153" i="1"/>
  <c r="P153" i="1"/>
  <c r="N154" i="1"/>
  <c r="O154" i="1"/>
  <c r="P154" i="1"/>
  <c r="N155" i="1"/>
  <c r="O155" i="1"/>
  <c r="P155" i="1"/>
  <c r="N156" i="1"/>
  <c r="O156" i="1"/>
  <c r="P156" i="1"/>
  <c r="N157" i="1"/>
  <c r="O157" i="1"/>
  <c r="P157" i="1"/>
  <c r="N158" i="1"/>
  <c r="O158" i="1"/>
  <c r="P158" i="1"/>
  <c r="N159" i="1"/>
  <c r="O159" i="1"/>
  <c r="P159" i="1"/>
  <c r="N160" i="1"/>
  <c r="O160" i="1"/>
  <c r="P160" i="1"/>
  <c r="N161" i="1"/>
  <c r="O161" i="1"/>
  <c r="P161" i="1"/>
  <c r="N162" i="1"/>
  <c r="O162" i="1"/>
  <c r="P162" i="1"/>
  <c r="N163" i="1"/>
  <c r="O163" i="1"/>
  <c r="P163" i="1"/>
  <c r="N164" i="1"/>
  <c r="O164" i="1"/>
  <c r="P164" i="1"/>
  <c r="N165" i="1"/>
  <c r="O165" i="1"/>
  <c r="P165" i="1"/>
  <c r="N166" i="1"/>
  <c r="O166" i="1"/>
  <c r="P166" i="1"/>
  <c r="N167" i="1"/>
  <c r="O167" i="1"/>
  <c r="P167" i="1"/>
  <c r="N168" i="1"/>
  <c r="O168" i="1"/>
  <c r="P168" i="1"/>
  <c r="N169" i="1"/>
  <c r="O169" i="1"/>
  <c r="P169" i="1"/>
  <c r="N170" i="1"/>
  <c r="O170" i="1"/>
  <c r="P170" i="1"/>
  <c r="N171" i="1"/>
  <c r="O171" i="1"/>
  <c r="P171" i="1"/>
  <c r="N172" i="1"/>
  <c r="O172" i="1"/>
  <c r="P172" i="1"/>
  <c r="N173" i="1"/>
  <c r="O173" i="1"/>
  <c r="P173" i="1"/>
  <c r="N174" i="1"/>
  <c r="O174" i="1"/>
  <c r="P174" i="1"/>
  <c r="N175" i="1"/>
  <c r="O175" i="1"/>
  <c r="P175" i="1"/>
  <c r="N176" i="1"/>
  <c r="O176" i="1"/>
  <c r="P176" i="1"/>
  <c r="Q176" i="1" s="1"/>
  <c r="N177" i="1"/>
  <c r="O177" i="1"/>
  <c r="P177" i="1"/>
  <c r="N178" i="1"/>
  <c r="O178" i="1"/>
  <c r="P178" i="1"/>
  <c r="N179" i="1"/>
  <c r="O179" i="1"/>
  <c r="P179" i="1"/>
  <c r="N180" i="1"/>
  <c r="O180" i="1"/>
  <c r="P180" i="1"/>
  <c r="Q180" i="1" s="1"/>
  <c r="N181" i="1"/>
  <c r="O181" i="1"/>
  <c r="P181" i="1"/>
  <c r="N182" i="1"/>
  <c r="O182" i="1"/>
  <c r="P182" i="1"/>
  <c r="N183" i="1"/>
  <c r="O183" i="1"/>
  <c r="P183" i="1"/>
  <c r="N184" i="1"/>
  <c r="O184" i="1"/>
  <c r="P184" i="1"/>
  <c r="N185" i="1"/>
  <c r="O185" i="1"/>
  <c r="P185" i="1"/>
  <c r="N186" i="1"/>
  <c r="O186" i="1"/>
  <c r="P186" i="1"/>
  <c r="N187" i="1"/>
  <c r="O187" i="1"/>
  <c r="P187" i="1"/>
  <c r="N188" i="1"/>
  <c r="O188" i="1"/>
  <c r="P188" i="1"/>
  <c r="Q188" i="1" s="1"/>
  <c r="N189" i="1"/>
  <c r="O189" i="1"/>
  <c r="P189" i="1"/>
  <c r="N190" i="1"/>
  <c r="O190" i="1"/>
  <c r="P190" i="1"/>
  <c r="N191" i="1"/>
  <c r="O191" i="1"/>
  <c r="P191" i="1"/>
  <c r="N192" i="1"/>
  <c r="O192" i="1"/>
  <c r="P192" i="1"/>
  <c r="Q192" i="1" s="1"/>
  <c r="N193" i="1"/>
  <c r="O193" i="1"/>
  <c r="P193" i="1"/>
  <c r="N194" i="1"/>
  <c r="O194" i="1"/>
  <c r="P194" i="1"/>
  <c r="N195" i="1"/>
  <c r="O195" i="1"/>
  <c r="P195" i="1"/>
  <c r="N196" i="1"/>
  <c r="O196" i="1"/>
  <c r="P196" i="1"/>
  <c r="N197" i="1"/>
  <c r="O197" i="1"/>
  <c r="P197" i="1"/>
  <c r="N198" i="1"/>
  <c r="O198" i="1"/>
  <c r="P198" i="1"/>
  <c r="N199" i="1"/>
  <c r="O199" i="1"/>
  <c r="P199" i="1"/>
  <c r="N200" i="1"/>
  <c r="O200" i="1"/>
  <c r="P200" i="1"/>
  <c r="Q200" i="1" s="1"/>
  <c r="N201" i="1"/>
  <c r="O201" i="1"/>
  <c r="P201" i="1"/>
  <c r="N202" i="1"/>
  <c r="O202" i="1"/>
  <c r="P202" i="1"/>
  <c r="N203" i="1"/>
  <c r="O203" i="1"/>
  <c r="P203" i="1"/>
  <c r="N204" i="1"/>
  <c r="P204" i="1"/>
  <c r="N205" i="1"/>
  <c r="O205" i="1"/>
  <c r="P205" i="1"/>
  <c r="N206" i="1"/>
  <c r="P206" i="1"/>
  <c r="O207" i="1"/>
  <c r="P207" i="1"/>
  <c r="O208" i="1"/>
  <c r="P208" i="1"/>
  <c r="Q208" i="1" s="1"/>
  <c r="N209" i="1"/>
  <c r="P209" i="1"/>
  <c r="H88" i="1"/>
  <c r="H87" i="1" s="1"/>
  <c r="J87" i="1"/>
  <c r="K87" i="1"/>
  <c r="O87" i="1" s="1"/>
  <c r="L87" i="1"/>
  <c r="G83" i="1"/>
  <c r="H83" i="1"/>
  <c r="J83" i="1"/>
  <c r="K83" i="1"/>
  <c r="L83" i="1"/>
  <c r="G78" i="1"/>
  <c r="H78" i="1"/>
  <c r="J78" i="1"/>
  <c r="K78" i="1"/>
  <c r="L78" i="1"/>
  <c r="M78" i="1" s="1"/>
  <c r="G74" i="1"/>
  <c r="G73" i="1" s="1"/>
  <c r="H74" i="1"/>
  <c r="H73" i="1" s="1"/>
  <c r="J74" i="1"/>
  <c r="J73" i="1" s="1"/>
  <c r="K74" i="1"/>
  <c r="K73" i="1" s="1"/>
  <c r="L74" i="1"/>
  <c r="L73" i="1" s="1"/>
  <c r="G70" i="1"/>
  <c r="H70" i="1"/>
  <c r="J70" i="1"/>
  <c r="K70" i="1"/>
  <c r="L70" i="1"/>
  <c r="G68" i="1"/>
  <c r="H68" i="1"/>
  <c r="J68" i="1"/>
  <c r="K68" i="1"/>
  <c r="L68" i="1"/>
  <c r="G64" i="1"/>
  <c r="H64" i="1"/>
  <c r="J64" i="1"/>
  <c r="K64" i="1"/>
  <c r="L64" i="1"/>
  <c r="G58" i="1"/>
  <c r="G57" i="1" s="1"/>
  <c r="H58" i="1"/>
  <c r="H57" i="1" s="1"/>
  <c r="J58" i="1"/>
  <c r="J57" i="1" s="1"/>
  <c r="K58" i="1"/>
  <c r="K57" i="1" s="1"/>
  <c r="L58" i="1"/>
  <c r="L57" i="1" s="1"/>
  <c r="G52" i="1"/>
  <c r="G51" i="1" s="1"/>
  <c r="H52" i="1"/>
  <c r="H51" i="1" s="1"/>
  <c r="J52" i="1"/>
  <c r="J51" i="1" s="1"/>
  <c r="K52" i="1"/>
  <c r="K51" i="1" s="1"/>
  <c r="L52" i="1"/>
  <c r="L51" i="1" s="1"/>
  <c r="G47" i="1"/>
  <c r="H47" i="1"/>
  <c r="J47" i="1"/>
  <c r="K47" i="1"/>
  <c r="L47" i="1"/>
  <c r="G44" i="1"/>
  <c r="H44" i="1"/>
  <c r="I44" i="1" s="1"/>
  <c r="J44" i="1"/>
  <c r="K44" i="1"/>
  <c r="L44" i="1"/>
  <c r="G34" i="1"/>
  <c r="H34" i="1"/>
  <c r="J34" i="1"/>
  <c r="K34" i="1"/>
  <c r="L34" i="1"/>
  <c r="G30" i="1"/>
  <c r="H30" i="1"/>
  <c r="J30" i="1"/>
  <c r="K30" i="1"/>
  <c r="L30" i="1"/>
  <c r="G28" i="1"/>
  <c r="H28" i="1"/>
  <c r="J28" i="1"/>
  <c r="K28" i="1"/>
  <c r="L28" i="1"/>
  <c r="G26" i="1"/>
  <c r="H26" i="1"/>
  <c r="J26" i="1"/>
  <c r="K26" i="1"/>
  <c r="L26" i="1"/>
  <c r="G22" i="1"/>
  <c r="H22" i="1"/>
  <c r="J22" i="1"/>
  <c r="K22" i="1"/>
  <c r="L22" i="1"/>
  <c r="G19" i="1"/>
  <c r="H19" i="1"/>
  <c r="J19" i="1"/>
  <c r="K19" i="1"/>
  <c r="L19" i="1"/>
  <c r="G11" i="1"/>
  <c r="H11" i="1"/>
  <c r="J11" i="1"/>
  <c r="K11" i="1"/>
  <c r="L11" i="1"/>
  <c r="F88" i="1"/>
  <c r="F87" i="1" s="1"/>
  <c r="F83" i="1"/>
  <c r="F78" i="1"/>
  <c r="F74" i="1"/>
  <c r="F73" i="1" s="1"/>
  <c r="F70" i="1"/>
  <c r="F68" i="1"/>
  <c r="F64" i="1"/>
  <c r="F58" i="1"/>
  <c r="F57" i="1" s="1"/>
  <c r="F52" i="1"/>
  <c r="F51" i="1" s="1"/>
  <c r="F47" i="1"/>
  <c r="F44" i="1"/>
  <c r="F34" i="1"/>
  <c r="F30" i="1"/>
  <c r="N30" i="1" s="1"/>
  <c r="F28" i="1"/>
  <c r="N28" i="1" s="1"/>
  <c r="F26" i="1"/>
  <c r="F22" i="1"/>
  <c r="F19" i="1"/>
  <c r="F16" i="1"/>
  <c r="F11" i="1"/>
  <c r="Q177" i="1" l="1"/>
  <c r="Q165" i="1"/>
  <c r="Q105" i="1"/>
  <c r="M51" i="1"/>
  <c r="Q205" i="1"/>
  <c r="Q202" i="1"/>
  <c r="Q182" i="1"/>
  <c r="Q178" i="1"/>
  <c r="Q174" i="1"/>
  <c r="G206" i="1"/>
  <c r="O204" i="1"/>
  <c r="I19" i="1"/>
  <c r="I70" i="1"/>
  <c r="Q203" i="1"/>
  <c r="Q127" i="1"/>
  <c r="Q123" i="1"/>
  <c r="Q119" i="1"/>
  <c r="Q196" i="1"/>
  <c r="Q181" i="1"/>
  <c r="Q190" i="1"/>
  <c r="Q191" i="1"/>
  <c r="Q187" i="1"/>
  <c r="Q184" i="1"/>
  <c r="Q175" i="1"/>
  <c r="Q172" i="1"/>
  <c r="Q129" i="1"/>
  <c r="Q116" i="1"/>
  <c r="Q204" i="1"/>
  <c r="Q207" i="1"/>
  <c r="Q198" i="1"/>
  <c r="Q195" i="1"/>
  <c r="Q194" i="1"/>
  <c r="Q193" i="1"/>
  <c r="Q179" i="1"/>
  <c r="Q186" i="1"/>
  <c r="Q189" i="1"/>
  <c r="Q183" i="1"/>
  <c r="Q185" i="1"/>
  <c r="Q173" i="1"/>
  <c r="Q171" i="1"/>
  <c r="Q170" i="1"/>
  <c r="Q167" i="1"/>
  <c r="Q163" i="1"/>
  <c r="Q161" i="1"/>
  <c r="Q159" i="1"/>
  <c r="Q141" i="1"/>
  <c r="Q157" i="1"/>
  <c r="Q153" i="1"/>
  <c r="Q151" i="1"/>
  <c r="Q149" i="1"/>
  <c r="Q145" i="1"/>
  <c r="Q143" i="1"/>
  <c r="Q135" i="1"/>
  <c r="Q139" i="1"/>
  <c r="Q137" i="1"/>
  <c r="Q130" i="1"/>
  <c r="Q132" i="1"/>
  <c r="Q131" i="1"/>
  <c r="Q128" i="1"/>
  <c r="Q126" i="1"/>
  <c r="Q125" i="1"/>
  <c r="Q134" i="1"/>
  <c r="Q133" i="1"/>
  <c r="Q124" i="1"/>
  <c r="Q122" i="1"/>
  <c r="Q121" i="1"/>
  <c r="Q120" i="1"/>
  <c r="Q118" i="1"/>
  <c r="Q109" i="1"/>
  <c r="Q114" i="1"/>
  <c r="Q112" i="1"/>
  <c r="Q115" i="1"/>
  <c r="Q110" i="1"/>
  <c r="Q201" i="1"/>
  <c r="Q199" i="1"/>
  <c r="Q197" i="1"/>
  <c r="Q169" i="1"/>
  <c r="Q147" i="1"/>
  <c r="Q117" i="1"/>
  <c r="Q113" i="1"/>
  <c r="Q111" i="1"/>
  <c r="Q168" i="1"/>
  <c r="Q166" i="1"/>
  <c r="Q164" i="1"/>
  <c r="Q162" i="1"/>
  <c r="Q160" i="1"/>
  <c r="Q158" i="1"/>
  <c r="Q156" i="1"/>
  <c r="Q152" i="1"/>
  <c r="Q150" i="1"/>
  <c r="Q148" i="1"/>
  <c r="Q146" i="1"/>
  <c r="Q144" i="1"/>
  <c r="Q142" i="1"/>
  <c r="Q140" i="1"/>
  <c r="Q138" i="1"/>
  <c r="I101" i="1"/>
  <c r="N11" i="1"/>
  <c r="M91" i="1"/>
  <c r="M52" i="1"/>
  <c r="N103" i="1"/>
  <c r="I22" i="1"/>
  <c r="O26" i="1"/>
  <c r="I47" i="1"/>
  <c r="O51" i="1"/>
  <c r="P64" i="1"/>
  <c r="I73" i="1"/>
  <c r="O78" i="1"/>
  <c r="Q97" i="1"/>
  <c r="N51" i="1"/>
  <c r="I11" i="1"/>
  <c r="P34" i="1"/>
  <c r="I68" i="1"/>
  <c r="Q81" i="1"/>
  <c r="Q67" i="1"/>
  <c r="Q54" i="1"/>
  <c r="P28" i="1"/>
  <c r="N68" i="1"/>
  <c r="P11" i="1"/>
  <c r="N22" i="1"/>
  <c r="O44" i="1"/>
  <c r="N47" i="1"/>
  <c r="P51" i="1"/>
  <c r="P68" i="1"/>
  <c r="N73" i="1"/>
  <c r="P78" i="1"/>
  <c r="Q102" i="1"/>
  <c r="Q99" i="1"/>
  <c r="F95" i="1"/>
  <c r="F94" i="1" s="1"/>
  <c r="I98" i="1"/>
  <c r="Q42" i="1"/>
  <c r="Q40" i="1"/>
  <c r="Q36" i="1"/>
  <c r="Q21" i="1"/>
  <c r="Q17" i="1"/>
  <c r="N64" i="1"/>
  <c r="I16" i="1"/>
  <c r="I30" i="1"/>
  <c r="I64" i="1"/>
  <c r="P103" i="1"/>
  <c r="P91" i="1"/>
  <c r="Q49" i="1"/>
  <c r="Q20" i="1"/>
  <c r="P90" i="1"/>
  <c r="I26" i="1"/>
  <c r="P26" i="1"/>
  <c r="P88" i="1"/>
  <c r="Q55" i="1"/>
  <c r="Q53" i="1"/>
  <c r="Q32" i="1"/>
  <c r="P30" i="1"/>
  <c r="Q12" i="1"/>
  <c r="J95" i="1"/>
  <c r="N95" i="1" s="1"/>
  <c r="N70" i="1"/>
  <c r="G90" i="1"/>
  <c r="G86" i="1" s="1"/>
  <c r="N34" i="1"/>
  <c r="N88" i="1"/>
  <c r="Q79" i="1"/>
  <c r="Q43" i="1"/>
  <c r="Q27" i="1"/>
  <c r="I34" i="1"/>
  <c r="I28" i="1"/>
  <c r="N52" i="1"/>
  <c r="O91" i="1"/>
  <c r="K90" i="1"/>
  <c r="M90" i="1" s="1"/>
  <c r="I74" i="1"/>
  <c r="I103" i="1"/>
  <c r="N19" i="1"/>
  <c r="N44" i="1"/>
  <c r="P22" i="1"/>
  <c r="P47" i="1"/>
  <c r="N57" i="1"/>
  <c r="P73" i="1"/>
  <c r="N83" i="1"/>
  <c r="H86" i="1"/>
  <c r="P19" i="1"/>
  <c r="O22" i="1"/>
  <c r="N26" i="1"/>
  <c r="O30" i="1"/>
  <c r="P44" i="1"/>
  <c r="Q44" i="1" s="1"/>
  <c r="P57" i="1"/>
  <c r="P70" i="1"/>
  <c r="O73" i="1"/>
  <c r="N78" i="1"/>
  <c r="P83" i="1"/>
  <c r="Q106" i="1"/>
  <c r="Q104" i="1"/>
  <c r="Q101" i="1"/>
  <c r="Q72" i="1"/>
  <c r="P58" i="1"/>
  <c r="Q38" i="1"/>
  <c r="N16" i="1"/>
  <c r="N91" i="1"/>
  <c r="J90" i="1"/>
  <c r="J86" i="1" s="1"/>
  <c r="L95" i="1"/>
  <c r="N101" i="1"/>
  <c r="I96" i="1"/>
  <c r="O103" i="1"/>
  <c r="O98" i="1"/>
  <c r="Q98" i="1" s="1"/>
  <c r="G95" i="1"/>
  <c r="G94" i="1" s="1"/>
  <c r="Q96" i="1"/>
  <c r="N98" i="1"/>
  <c r="K95" i="1"/>
  <c r="H95" i="1"/>
  <c r="L86" i="1"/>
  <c r="Q66" i="1"/>
  <c r="O47" i="1"/>
  <c r="Q41" i="1"/>
  <c r="Q39" i="1"/>
  <c r="Q37" i="1"/>
  <c r="O34" i="1"/>
  <c r="Q35" i="1"/>
  <c r="O28" i="1"/>
  <c r="Q28" i="1" s="1"/>
  <c r="O19" i="1"/>
  <c r="O16" i="1"/>
  <c r="Q15" i="1"/>
  <c r="O70" i="1"/>
  <c r="O68" i="1"/>
  <c r="Q69" i="1"/>
  <c r="O64" i="1"/>
  <c r="Q50" i="1"/>
  <c r="Q48" i="1"/>
  <c r="Q46" i="1"/>
  <c r="Q29" i="1"/>
  <c r="O11" i="1"/>
  <c r="Q24" i="1"/>
  <c r="Q23" i="1"/>
  <c r="P87" i="1"/>
  <c r="N87" i="1"/>
  <c r="O83" i="1"/>
  <c r="Q75" i="1"/>
  <c r="O74" i="1"/>
  <c r="N74" i="1"/>
  <c r="Q71" i="1"/>
  <c r="Q65" i="1"/>
  <c r="O57" i="1"/>
  <c r="O58" i="1"/>
  <c r="N58" i="1"/>
  <c r="Q45" i="1"/>
  <c r="P16" i="1"/>
  <c r="Q16" i="1" s="1"/>
  <c r="Q14" i="1"/>
  <c r="Q13" i="1"/>
  <c r="Q92" i="1"/>
  <c r="P74" i="1"/>
  <c r="P52" i="1"/>
  <c r="O52" i="1"/>
  <c r="H10" i="1"/>
  <c r="G25" i="1"/>
  <c r="G10" i="1"/>
  <c r="L25" i="1"/>
  <c r="F33" i="1"/>
  <c r="L10" i="1"/>
  <c r="F10" i="1"/>
  <c r="F63" i="1"/>
  <c r="G77" i="1"/>
  <c r="J18" i="1"/>
  <c r="H33" i="1"/>
  <c r="J77" i="1"/>
  <c r="H77" i="1"/>
  <c r="F25" i="1"/>
  <c r="L33" i="1"/>
  <c r="G33" i="1"/>
  <c r="J33" i="1"/>
  <c r="N33" i="1" s="1"/>
  <c r="K77" i="1"/>
  <c r="L18" i="1"/>
  <c r="G18" i="1"/>
  <c r="K18" i="1"/>
  <c r="L63" i="1"/>
  <c r="G63" i="1"/>
  <c r="F18" i="1"/>
  <c r="J10" i="1"/>
  <c r="L77" i="1"/>
  <c r="K63" i="1"/>
  <c r="J63" i="1"/>
  <c r="H63" i="1"/>
  <c r="K33" i="1"/>
  <c r="K25" i="1"/>
  <c r="J25" i="1"/>
  <c r="H25" i="1"/>
  <c r="H18" i="1"/>
  <c r="K10" i="1"/>
  <c r="F86" i="1"/>
  <c r="F77" i="1"/>
  <c r="Q78" i="1" l="1"/>
  <c r="N10" i="1"/>
  <c r="Q30" i="1"/>
  <c r="N25" i="1"/>
  <c r="G209" i="1"/>
  <c r="O209" i="1" s="1"/>
  <c r="Q209" i="1" s="1"/>
  <c r="O206" i="1"/>
  <c r="Q206" i="1" s="1"/>
  <c r="I10" i="1"/>
  <c r="M77" i="1"/>
  <c r="Q68" i="1"/>
  <c r="I33" i="1"/>
  <c r="Q103" i="1"/>
  <c r="Q51" i="1"/>
  <c r="Q64" i="1"/>
  <c r="Q22" i="1"/>
  <c r="Q74" i="1"/>
  <c r="P18" i="1"/>
  <c r="Q34" i="1"/>
  <c r="N90" i="1"/>
  <c r="Q26" i="1"/>
  <c r="Q19" i="1"/>
  <c r="Q91" i="1"/>
  <c r="G56" i="1"/>
  <c r="P25" i="1"/>
  <c r="Q11" i="1"/>
  <c r="Q73" i="1"/>
  <c r="Q47" i="1"/>
  <c r="O90" i="1"/>
  <c r="Q90" i="1" s="1"/>
  <c r="P77" i="1"/>
  <c r="N86" i="1"/>
  <c r="K94" i="1"/>
  <c r="J94" i="1"/>
  <c r="N94" i="1" s="1"/>
  <c r="N77" i="1"/>
  <c r="I63" i="1"/>
  <c r="Q70" i="1"/>
  <c r="I18" i="1"/>
  <c r="N63" i="1"/>
  <c r="P63" i="1"/>
  <c r="N18" i="1"/>
  <c r="K86" i="1"/>
  <c r="O86" i="1" s="1"/>
  <c r="O95" i="1"/>
  <c r="L94" i="1"/>
  <c r="I25" i="1"/>
  <c r="P33" i="1"/>
  <c r="P86" i="1"/>
  <c r="I95" i="1"/>
  <c r="H94" i="1"/>
  <c r="P95" i="1"/>
  <c r="O10" i="1"/>
  <c r="O63" i="1"/>
  <c r="O33" i="1"/>
  <c r="O25" i="1"/>
  <c r="O18" i="1"/>
  <c r="O77" i="1"/>
  <c r="P10" i="1"/>
  <c r="Q52" i="1"/>
  <c r="J56" i="1"/>
  <c r="G9" i="1"/>
  <c r="F9" i="1"/>
  <c r="F56" i="1"/>
  <c r="F93" i="1" s="1"/>
  <c r="F100" i="1" s="1"/>
  <c r="L9" i="1"/>
  <c r="J9" i="1"/>
  <c r="H56" i="1"/>
  <c r="L56" i="1"/>
  <c r="K56" i="1"/>
  <c r="H9" i="1"/>
  <c r="I9" i="1" s="1"/>
  <c r="K9" i="1"/>
  <c r="Q10" i="1" l="1"/>
  <c r="M9" i="1"/>
  <c r="M56" i="1"/>
  <c r="M86" i="1"/>
  <c r="P94" i="1"/>
  <c r="O94" i="1"/>
  <c r="Q94" i="1" s="1"/>
  <c r="Q18" i="1"/>
  <c r="Q77" i="1"/>
  <c r="O56" i="1"/>
  <c r="I56" i="1"/>
  <c r="N56" i="1"/>
  <c r="Q25" i="1"/>
  <c r="Q33" i="1"/>
  <c r="F107" i="1"/>
  <c r="Q63" i="1"/>
  <c r="I94" i="1"/>
  <c r="Q95" i="1"/>
  <c r="Q86" i="1"/>
  <c r="P56" i="1"/>
  <c r="P9" i="1"/>
  <c r="J93" i="1"/>
  <c r="N9" i="1"/>
  <c r="G93" i="1"/>
  <c r="G100" i="1" s="1"/>
  <c r="G107" i="1" s="1"/>
  <c r="O9" i="1"/>
  <c r="H93" i="1"/>
  <c r="L93" i="1"/>
  <c r="K93" i="1"/>
  <c r="K100" i="1" s="1"/>
  <c r="L100" i="1" l="1"/>
  <c r="L107" i="1" s="1"/>
  <c r="M93" i="1"/>
  <c r="K107" i="1"/>
  <c r="Q56" i="1"/>
  <c r="O100" i="1"/>
  <c r="N93" i="1"/>
  <c r="J100" i="1"/>
  <c r="I93" i="1"/>
  <c r="H100" i="1"/>
  <c r="O93" i="1"/>
  <c r="Q9" i="1"/>
  <c r="P93" i="1"/>
  <c r="M107" i="1" l="1"/>
  <c r="O211" i="1"/>
  <c r="O107" i="1"/>
  <c r="H107" i="1"/>
  <c r="P211" i="1" s="1"/>
  <c r="P100" i="1"/>
  <c r="Q100" i="1" s="1"/>
  <c r="I100" i="1"/>
  <c r="J107" i="1"/>
  <c r="N100" i="1"/>
  <c r="Q93" i="1"/>
  <c r="N107" i="1" l="1"/>
  <c r="N211" i="1"/>
  <c r="P107" i="1"/>
  <c r="Q107" i="1" s="1"/>
  <c r="I107" i="1"/>
</calcChain>
</file>

<file path=xl/sharedStrings.xml><?xml version="1.0" encoding="utf-8"?>
<sst xmlns="http://schemas.openxmlformats.org/spreadsheetml/2006/main" count="863" uniqueCount="484">
  <si>
    <t/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</si>
  <si>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</si>
  <si>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</si>
  <si>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</si>
  <si>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</si>
  <si>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</si>
  <si>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затверджено розписом на звітний рік з урахуванням змін</t>
  </si>
  <si>
    <t>1</t>
  </si>
  <si>
    <t>2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</si>
  <si>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</si>
  <si>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</si>
  <si>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</si>
  <si>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</si>
  <si>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</si>
  <si>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</si>
  <si>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</si>
  <si>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</si>
  <si>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</si>
  <si>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</si>
  <si>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</si>
  <si>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</si>
  <si>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</si>
  <si>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</si>
  <si>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</si>
  <si>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</si>
  <si>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</si>
  <si>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</si>
  <si>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</si>
  <si>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</si>
  <si>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</si>
  <si>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</si>
  <si>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</si>
  <si>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</si>
  <si>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</si>
  <si>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</si>
  <si>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</si>
  <si>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</si>
  <si>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</si>
  <si>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</si>
  <si>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</si>
  <si>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Рентна плата за користування надрами для видобування бурштину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</si>
  <si>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</si>
  <si>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</si>
  <si>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</si>
  <si>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</si>
  <si>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</si>
  <si>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</si>
  <si>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</si>
  <si>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</si>
  <si>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</si>
  <si>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</si>
  <si>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</si>
  <si>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</si>
  <si>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</si>
  <si>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14040100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</si>
  <si>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</si>
  <si>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14040200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</si>
  <si>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</si>
  <si>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</si>
  <si>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</si>
  <si>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</si>
  <si>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</si>
  <si>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</si>
  <si>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</si>
  <si>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</si>
  <si>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</si>
  <si>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</si>
  <si>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</si>
  <si>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</si>
  <si>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</si>
  <si>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</si>
  <si>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</si>
  <si>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</si>
  <si>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</si>
  <si>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</si>
  <si>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</si>
  <si>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</si>
  <si>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</si>
  <si>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</si>
  <si>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</si>
  <si>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</si>
  <si>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</si>
  <si>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</si>
  <si>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</si>
  <si>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</si>
  <si>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</si>
  <si>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</si>
  <si>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</si>
  <si>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</si>
  <si>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</si>
  <si>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</si>
  <si>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</si>
  <si>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</si>
  <si>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</si>
  <si>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</si>
  <si>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</si>
  <si>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</si>
  <si>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</si>
  <si>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</si>
  <si>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</si>
  <si>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</si>
  <si>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</si>
  <si>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</si>
  <si>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</si>
  <si>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</si>
  <si>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</si>
  <si>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</si>
  <si>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</si>
  <si>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</si>
  <si>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</si>
  <si>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</si>
  <si>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</si>
  <si>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</si>
  <si>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</si>
  <si>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21082400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</si>
  <si>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</si>
  <si>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</si>
  <si>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</si>
  <si>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</si>
  <si>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</si>
  <si>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</si>
  <si>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</si>
  <si>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</si>
  <si>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</si>
  <si>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</si>
  <si>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</si>
  <si>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</si>
  <si>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</si>
  <si>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</si>
  <si>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</si>
  <si>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</si>
  <si>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</si>
  <si>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</si>
  <si>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</si>
  <si>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</si>
  <si>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</si>
  <si>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</si>
  <si>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</si>
  <si>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</si>
  <si>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</si>
  <si>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</si>
  <si>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</si>
  <si>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</si>
  <si>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</si>
  <si>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</si>
  <si>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</si>
  <si>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</si>
  <si>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</si>
  <si>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</si>
  <si>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</si>
  <si>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</si>
  <si>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</si>
  <si>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</si>
  <si>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</si>
  <si>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</si>
  <si>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</si>
  <si>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</si>
  <si>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</si>
  <si>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</si>
  <si>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</si>
  <si>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</si>
  <si>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</si>
  <si>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</si>
  <si>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</si>
  <si>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</si>
  <si>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</si>
  <si>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</si>
  <si>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</si>
  <si>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</si>
  <si>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</si>
  <si>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</si>
  <si>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</si>
  <si>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</si>
  <si>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</si>
  <si>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</si>
  <si>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</si>
  <si>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</si>
  <si>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</si>
  <si>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</si>
  <si>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</si>
  <si>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</si>
  <si>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</si>
  <si>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</si>
  <si>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</si>
  <si>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</si>
  <si>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</si>
  <si>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</si>
  <si>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</si>
  <si>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</si>
  <si>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</si>
  <si>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</si>
  <si>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</si>
  <si>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</si>
  <si>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</si>
  <si>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41040500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</si>
  <si>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</si>
  <si>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</si>
  <si>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</si>
  <si>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</si>
  <si>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</si>
  <si>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</si>
  <si>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</si>
  <si>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</si>
  <si>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</si>
  <si>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</si>
  <si>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</si>
  <si>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</si>
  <si>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</si>
  <si>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</si>
  <si>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</si>
  <si>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</si>
  <si>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0110150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</si>
  <si>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</si>
  <si>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</si>
  <si>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0610160</t>
  </si>
  <si>
    <t>0910160</t>
  </si>
  <si>
    <t>1010160</t>
  </si>
  <si>
    <t>3710160</t>
  </si>
  <si>
    <t>Інша діяльність у сфері державного управління</t>
  </si>
  <si>
    <t>0133</t>
  </si>
  <si>
    <t>0180</t>
  </si>
  <si>
    <t>0110180</t>
  </si>
  <si>
    <t>0910180</t>
  </si>
  <si>
    <t>Освіта</t>
  </si>
  <si>
    <t>1000</t>
  </si>
  <si>
    <t>Надання дошкільної освіти</t>
  </si>
  <si>
    <t>0910</t>
  </si>
  <si>
    <t>1010</t>
  </si>
  <si>
    <t>0111010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</si>
  <si>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</si>
  <si>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</si>
  <si>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</t>
  </si>
  <si>
    <t>0921</t>
  </si>
  <si>
    <t>1021</t>
  </si>
  <si>
    <t>0611021</t>
  </si>
  <si>
    <t>Надання загальної середньої освіти за рахунок освітньої субвенції</t>
  </si>
  <si>
    <t>1030</t>
  </si>
  <si>
    <t>1031</t>
  </si>
  <si>
    <t>0611031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</si>
  <si>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</si>
  <si>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1060</t>
  </si>
  <si>
    <t>1061</t>
  </si>
  <si>
    <t>0611061</t>
  </si>
  <si>
    <t>Надання позашкільної освіти закладами позашкільної освіти, заходи із позашкільної роботи з дітьми</t>
  </si>
  <si>
    <t>0960</t>
  </si>
  <si>
    <t>1070</t>
  </si>
  <si>
    <t>0611070</t>
  </si>
  <si>
    <t>Надання спеціальної освіти мистецькими школами</t>
  </si>
  <si>
    <t>1080</t>
  </si>
  <si>
    <t>1011080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</si>
  <si>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</si>
  <si>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</si>
  <si>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</si>
  <si>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0990</t>
  </si>
  <si>
    <t>1141</t>
  </si>
  <si>
    <t>0611141</t>
  </si>
  <si>
    <t>Інші програми та заходи у сфері освіти</t>
  </si>
  <si>
    <t>1142</t>
  </si>
  <si>
    <t>0611142</t>
  </si>
  <si>
    <t>Забезпечення діяльності інклюзивно-ресурсних центрів</t>
  </si>
  <si>
    <t>1150</t>
  </si>
  <si>
    <t>Забезпечення діяльності інклюзивно-ресурсних центрів за рахунок коштів місцевого бюджету</t>
  </si>
  <si>
    <t>1151</t>
  </si>
  <si>
    <t>0611151</t>
  </si>
  <si>
    <t>Забезпечення діяльності інклюзивно-ресурсних центрів за рахунок освітньої субвенції</t>
  </si>
  <si>
    <t>1152</t>
  </si>
  <si>
    <t>0611152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</si>
  <si>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</si>
  <si>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</si>
  <si>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0111200</t>
  </si>
  <si>
    <t>0611200</t>
  </si>
  <si>
    <t>Охорона здоров'я</t>
  </si>
  <si>
    <t>2000</t>
  </si>
  <si>
    <t>Багатопрофільна стаціонарна медична допомога населенню</t>
  </si>
  <si>
    <t>0731</t>
  </si>
  <si>
    <t>2010</t>
  </si>
  <si>
    <t>0112010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</si>
  <si>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</si>
  <si>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</si>
  <si>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</si>
  <si>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</si>
  <si>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</si>
  <si>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0112111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</si>
  <si>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</si>
  <si>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</si>
  <si>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</si>
  <si>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0763</t>
  </si>
  <si>
    <t>2152</t>
  </si>
  <si>
    <t>0112152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</si>
  <si>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</si>
  <si>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</si>
  <si>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</si>
  <si>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</si>
  <si>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на пільговий проїзд автомобільним транспортом окремим категоріям громадян</t>
  </si>
  <si>
    <t>3033</t>
  </si>
  <si>
    <t>0113033</t>
  </si>
  <si>
    <t>Компенсаційні виплати за пільговий проїзд окремих категорій громадян на залізничному транспорті</t>
  </si>
  <si>
    <t>3035</t>
  </si>
  <si>
    <t>0113035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</si>
  <si>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</si>
  <si>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</si>
  <si>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</si>
  <si>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Видатки на поховання учасників бойових дій та осіб з інвалідністю внаслідок війни</t>
  </si>
  <si>
    <t>3090</t>
  </si>
  <si>
    <t>0113090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</si>
  <si>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</si>
  <si>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</si>
  <si>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</si>
  <si>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</si>
  <si>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0113104</t>
  </si>
  <si>
    <t>Надання реабілітаційних послуг особам з інвалідністю та дітям з інвалідністю</t>
  </si>
  <si>
    <t>3105</t>
  </si>
  <si>
    <t>0113105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</si>
  <si>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</si>
  <si>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</si>
  <si>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</t>
  </si>
  <si>
    <t>1040</t>
  </si>
  <si>
    <t>3121</t>
  </si>
  <si>
    <t>0113121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</si>
  <si>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</si>
  <si>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3124</t>
  </si>
  <si>
    <t>0113124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</si>
  <si>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</si>
  <si>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</si>
  <si>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0113160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</si>
  <si>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</si>
  <si>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3230</t>
  </si>
  <si>
    <t>0113230</t>
  </si>
  <si>
    <t>0613230</t>
  </si>
  <si>
    <t>Інші заклади та заходи</t>
  </si>
  <si>
    <t>3240</t>
  </si>
  <si>
    <t>Інші заходи у сфері соціального захисту і соціального забезпечення</t>
  </si>
  <si>
    <t>1090</t>
  </si>
  <si>
    <t>3242</t>
  </si>
  <si>
    <t>0113242</t>
  </si>
  <si>
    <t>Культура і мистецтво</t>
  </si>
  <si>
    <t>4000</t>
  </si>
  <si>
    <t>Забезпечення діяльності бібліотек</t>
  </si>
  <si>
    <t>0824</t>
  </si>
  <si>
    <t>4030</t>
  </si>
  <si>
    <t>1014030</t>
  </si>
  <si>
    <t>Забезпечення діяльності музеїв і виставок</t>
  </si>
  <si>
    <t>4040</t>
  </si>
  <si>
    <t>1014040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</si>
  <si>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</si>
  <si>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</si>
  <si>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4060</t>
  </si>
  <si>
    <t>1014060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</si>
  <si>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</si>
  <si>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</si>
  <si>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</si>
  <si>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</si>
  <si>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</si>
  <si>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1014081</t>
  </si>
  <si>
    <t>Інші заходи в галузі культури і мистецтва</t>
  </si>
  <si>
    <t>4082</t>
  </si>
  <si>
    <t>0114082</t>
  </si>
  <si>
    <t>1014082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</si>
  <si>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</si>
  <si>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</si>
  <si>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</si>
  <si>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</si>
  <si>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</si>
  <si>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</si>
  <si>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</si>
  <si>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0615011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</si>
  <si>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</si>
  <si>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</si>
  <si>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</si>
  <si>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</si>
  <si>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</si>
  <si>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</si>
  <si>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</si>
  <si>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</si>
  <si>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5053</t>
  </si>
  <si>
    <t>0615053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</si>
  <si>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</si>
  <si>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</si>
  <si>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</si>
  <si>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</si>
  <si>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</si>
  <si>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0620</t>
  </si>
  <si>
    <t>6013</t>
  </si>
  <si>
    <t>0116013</t>
  </si>
  <si>
    <t>Організація благоустрою населених пунктів</t>
  </si>
  <si>
    <t>6030</t>
  </si>
  <si>
    <t>0116030</t>
  </si>
  <si>
    <t>Реалізація державних та місцевих житлових програм</t>
  </si>
  <si>
    <t>6080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</si>
  <si>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</si>
  <si>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0610</t>
  </si>
  <si>
    <t>6083</t>
  </si>
  <si>
    <t>0116083</t>
  </si>
  <si>
    <t>Економічна діяльність</t>
  </si>
  <si>
    <t>7000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</si>
  <si>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</si>
  <si>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</si>
  <si>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</si>
  <si>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0443</t>
  </si>
  <si>
    <t>7310</t>
  </si>
  <si>
    <t>0117310</t>
  </si>
  <si>
    <t>Будівництво інших об`єктів комунальної власності</t>
  </si>
  <si>
    <t>7330</t>
  </si>
  <si>
    <t>0117330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</si>
  <si>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</si>
  <si>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</si>
  <si>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</si>
  <si>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</si>
  <si>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</si>
  <si>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</si>
  <si>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</si>
  <si>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</si>
  <si>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Інші програми та заходи, пов'язані з економічною діяльністю</t>
  </si>
  <si>
    <t>7600</t>
  </si>
  <si>
    <t>Розвиток готельного господарства та туризму</t>
  </si>
  <si>
    <t>7620</t>
  </si>
  <si>
    <t>Реалізація програм і заходів в галузі туризму та курортів</t>
  </si>
  <si>
    <t>0470</t>
  </si>
  <si>
    <t>7622</t>
  </si>
  <si>
    <t>0117622</t>
  </si>
  <si>
    <t>Членські внески до асоціацій органів місцевого самоврядування</t>
  </si>
  <si>
    <t>0490</t>
  </si>
  <si>
    <t>7680</t>
  </si>
  <si>
    <t>0117680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</si>
  <si>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</si>
  <si>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</si>
  <si>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</si>
  <si>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</si>
  <si>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0117693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</si>
  <si>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</si>
  <si>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</si>
  <si>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</si>
  <si>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</si>
  <si>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Забезпечення діяльності місцевої та добровільної пожежної охорони</t>
  </si>
  <si>
    <t>0320</t>
  </si>
  <si>
    <t>8130</t>
  </si>
  <si>
    <t>0118130</t>
  </si>
  <si>
    <t>Громадський порядок та безпека</t>
  </si>
  <si>
    <t>8200</t>
  </si>
  <si>
    <t>Заходи та роботи з мобілізаційної підготовки місцевого значення</t>
  </si>
  <si>
    <t>0380</t>
  </si>
  <si>
    <t>8220</t>
  </si>
  <si>
    <t>0118220</t>
  </si>
  <si>
    <t>Заходи та роботи з територіальної оборони</t>
  </si>
  <si>
    <t>8240</t>
  </si>
  <si>
    <t>0118240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</si>
  <si>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</si>
  <si>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</si>
  <si>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</si>
  <si>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</si>
  <si>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Ліквідація іншого забруднення навколишнього природного середовища</t>
  </si>
  <si>
    <t>0513</t>
  </si>
  <si>
    <t>8313</t>
  </si>
  <si>
    <t>0118313</t>
  </si>
  <si>
    <t>Обслуговування місцевого боргу</t>
  </si>
  <si>
    <t>0170</t>
  </si>
  <si>
    <t>8600</t>
  </si>
  <si>
    <t>0118600</t>
  </si>
  <si>
    <t>Резервний фонд</t>
  </si>
  <si>
    <t>8700</t>
  </si>
  <si>
    <t>Резервний фонд місцевого бюджету</t>
  </si>
  <si>
    <t>8710</t>
  </si>
  <si>
    <t>3718710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</si>
  <si>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</si>
  <si>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</si>
  <si>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</si>
  <si>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</si>
  <si>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3719800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</si>
  <si>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</si>
  <si>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</si>
  <si>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</si>
  <si>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</si>
  <si>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9770</t>
  </si>
  <si>
    <t>3719770</t>
  </si>
  <si>
    <t>900203</t>
  </si>
  <si>
    <t>IV. Фінансування</t>
  </si>
  <si>
    <t>Дефіцит (-) /профіцит (+)*</t>
  </si>
  <si>
    <t>відсоток виконання (%)</t>
  </si>
  <si>
    <t>затверджено розписом на звітний період (9 місяців 2022 р)</t>
  </si>
  <si>
    <t>виконано за звітний період (9 місяців 2022 р)</t>
  </si>
  <si>
    <t>Звіт
про виконання бюджету Олевської міської територіальної громади</t>
  </si>
  <si>
    <t xml:space="preserve">за 9 місяців 2022 року
</t>
  </si>
  <si>
    <t>Секретар ради</t>
  </si>
  <si>
    <t>Сергій МЕЛЬНИК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</si>
</sst>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₴_-;\-* #,##0.00\ _₴_-;_-* &quot;-&quot;??\ _₴_-;_-@_-"/>
    <numFmt numFmtId="164" formatCode="#,##0;\-#,##0"/>
    <numFmt numFmtId="165" formatCode="#,##0.00;\-#,##0.00"/>
  </numFmts>
  <fonts count="34" x14ac:knownFonts="1">
    <font>
      <sz val="8"/>
      <color rgb="FF000000"/>
      <name val="Tahoma"/>
    </font>
    <font>
      <sz val="10"/>
      <color rgb="FF000000"/>
      <name val="Arial"/>
    </font>
    <font>
      <b/>
      <sz val="12"/>
      <color rgb="FF000000"/>
      <name val="Times New Roman"/>
    </font>
    <font>
      <b/>
      <i/>
      <u/>
      <sz val="10"/>
      <color rgb="FF000000"/>
      <name val="Times New Roman"/>
    </font>
    <font>
      <b/>
      <sz val="5"/>
      <color rgb="FF000000"/>
      <name val="Times New Roman"/>
    </font>
    <font>
      <b/>
      <sz val="5"/>
      <color rgb="FF000000"/>
      <name val="Times New Roman"/>
    </font>
    <font>
      <b/>
      <sz val="5"/>
      <color rgb="FF000000"/>
      <name val="Times New Roman"/>
    </font>
    <font>
      <sz val="8"/>
      <color rgb="FF000000"/>
      <name val="Tahoma"/>
    </font>
    <font>
      <b/>
      <sz val="8"/>
      <name val="Times New Roman"/>
      <family val="1"/>
      <charset val="204"/>
    </font>
    <font>
      <b/>
      <sz val="5"/>
      <color rgb="FFFF0000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8"/>
      <color rgb="FFFF0000"/>
      <name val="Tahoma"/>
      <family val="2"/>
      <charset val="204"/>
    </font>
    <font>
      <b/>
      <sz val="5"/>
      <name val="Times New Roman"/>
      <family val="1"/>
      <charset val="204"/>
    </font>
    <font>
      <sz val="5"/>
      <name val="Times New Roman"/>
      <family val="1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b/>
      <sz val="6"/>
      <name val="Times New Roman"/>
      <family val="1"/>
      <charset val="204"/>
    </font>
    <font>
      <sz val="5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b/>
      <sz val="7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b/>
      <i/>
      <sz val="6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5">
    <xf numFmtId="0" fontId="0" fillId="2" borderId="0" xfId="0" applyFill="1" applyAlignment="1">
      <alignment horizontal="left" vertical="top" wrapText="1"/>
    </xf>
    <xf numFmtId="164" fontId="5" fillId="9" borderId="7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164" fontId="9" fillId="9" borderId="17" xfId="0" applyNumberFormat="1" applyFont="1" applyFill="1" applyBorder="1" applyAlignment="1">
      <alignment horizontal="center" vertical="center" wrapText="1"/>
    </xf>
    <xf numFmtId="164" fontId="12" fillId="9" borderId="7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0" fontId="8" fillId="16" borderId="19" xfId="0" applyFont="1" applyFill="1" applyBorder="1" applyAlignment="1">
      <alignment horizontal="center" vertical="center" wrapText="1"/>
    </xf>
    <xf numFmtId="0" fontId="8" fillId="16" borderId="2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top" wrapText="1"/>
    </xf>
    <xf numFmtId="0" fontId="16" fillId="7" borderId="17" xfId="0" applyFont="1" applyFill="1" applyBorder="1" applyAlignment="1">
      <alignment horizontal="center" vertical="center" wrapText="1"/>
    </xf>
    <xf numFmtId="164" fontId="12" fillId="9" borderId="17" xfId="0" applyNumberFormat="1" applyFont="1" applyFill="1" applyBorder="1" applyAlignment="1">
      <alignment horizontal="center" vertical="center" wrapText="1"/>
    </xf>
    <xf numFmtId="4" fontId="8" fillId="17" borderId="12" xfId="1" applyNumberFormat="1" applyFont="1" applyFill="1" applyBorder="1" applyAlignment="1">
      <alignment horizontal="center" vertical="center" wrapText="1"/>
    </xf>
    <xf numFmtId="4" fontId="8" fillId="17" borderId="12" xfId="0" applyNumberFormat="1" applyFont="1" applyFill="1" applyBorder="1" applyAlignment="1">
      <alignment horizontal="center" vertical="center" wrapText="1"/>
    </xf>
    <xf numFmtId="4" fontId="18" fillId="17" borderId="12" xfId="0" applyNumberFormat="1" applyFont="1" applyFill="1" applyBorder="1" applyAlignment="1">
      <alignment horizontal="center" vertical="center" wrapText="1"/>
    </xf>
    <xf numFmtId="4" fontId="23" fillId="17" borderId="12" xfId="0" applyNumberFormat="1" applyFont="1" applyFill="1" applyBorder="1" applyAlignment="1">
      <alignment horizontal="center" vertical="center" wrapText="1"/>
    </xf>
    <xf numFmtId="4" fontId="24" fillId="17" borderId="12" xfId="0" applyNumberFormat="1" applyFont="1" applyFill="1" applyBorder="1" applyAlignment="1">
      <alignment horizontal="center" vertical="center" wrapText="1"/>
    </xf>
    <xf numFmtId="4" fontId="18" fillId="8" borderId="6" xfId="0" applyNumberFormat="1" applyFont="1" applyFill="1" applyBorder="1" applyAlignment="1">
      <alignment horizontal="center" vertical="center" wrapText="1"/>
    </xf>
    <xf numFmtId="4" fontId="23" fillId="10" borderId="12" xfId="0" applyNumberFormat="1" applyFont="1" applyFill="1" applyBorder="1" applyAlignment="1">
      <alignment horizontal="center" vertical="center" wrapText="1"/>
    </xf>
    <xf numFmtId="4" fontId="24" fillId="10" borderId="12" xfId="0" applyNumberFormat="1" applyFont="1" applyFill="1" applyBorder="1" applyAlignment="1">
      <alignment horizontal="center" vertical="center" wrapText="1"/>
    </xf>
    <xf numFmtId="4" fontId="24" fillId="10" borderId="17" xfId="0" applyNumberFormat="1" applyFont="1" applyFill="1" applyBorder="1" applyAlignment="1">
      <alignment horizontal="center" vertical="center" wrapText="1"/>
    </xf>
    <xf numFmtId="4" fontId="26" fillId="13" borderId="15" xfId="0" applyNumberFormat="1" applyFont="1" applyFill="1" applyBorder="1" applyAlignment="1">
      <alignment horizontal="center" vertical="center" wrapText="1"/>
    </xf>
    <xf numFmtId="4" fontId="8" fillId="8" borderId="6" xfId="0" applyNumberFormat="1" applyFont="1" applyFill="1" applyBorder="1" applyAlignment="1">
      <alignment horizontal="center" vertical="center" wrapText="1"/>
    </xf>
    <xf numFmtId="4" fontId="27" fillId="13" borderId="15" xfId="0" applyNumberFormat="1" applyFont="1" applyFill="1" applyBorder="1" applyAlignment="1">
      <alignment horizontal="center" vertical="center" wrapText="1"/>
    </xf>
    <xf numFmtId="4" fontId="24" fillId="17" borderId="17" xfId="0" applyNumberFormat="1" applyFont="1" applyFill="1" applyBorder="1" applyAlignment="1">
      <alignment horizontal="center" vertical="center" wrapText="1"/>
    </xf>
    <xf numFmtId="4" fontId="25" fillId="10" borderId="12" xfId="0" applyNumberFormat="1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 wrapText="1"/>
    </xf>
    <xf numFmtId="4" fontId="29" fillId="8" borderId="6" xfId="0" applyNumberFormat="1" applyFont="1" applyFill="1" applyBorder="1" applyAlignment="1">
      <alignment horizontal="center" vertical="center" wrapText="1"/>
    </xf>
    <xf numFmtId="0" fontId="31" fillId="13" borderId="15" xfId="0" applyFont="1" applyFill="1" applyBorder="1" applyAlignment="1">
      <alignment horizontal="center" vertical="center" wrapText="1"/>
    </xf>
    <xf numFmtId="4" fontId="31" fillId="13" borderId="15" xfId="0" applyNumberFormat="1" applyFont="1" applyFill="1" applyBorder="1" applyAlignment="1">
      <alignment horizontal="center" vertical="center" wrapText="1"/>
    </xf>
    <xf numFmtId="0" fontId="32" fillId="15" borderId="17" xfId="0" applyFont="1" applyFill="1" applyBorder="1" applyAlignment="1">
      <alignment horizontal="center" vertical="center" wrapText="1"/>
    </xf>
    <xf numFmtId="4" fontId="32" fillId="15" borderId="17" xfId="0" applyNumberFormat="1" applyFont="1" applyFill="1" applyBorder="1" applyAlignment="1">
      <alignment horizontal="center" vertical="center" wrapText="1"/>
    </xf>
    <xf numFmtId="0" fontId="29" fillId="17" borderId="6" xfId="0" applyFont="1" applyFill="1" applyBorder="1" applyAlignment="1">
      <alignment horizontal="center" vertical="center" wrapText="1"/>
    </xf>
    <xf numFmtId="4" fontId="29" fillId="17" borderId="6" xfId="0" applyNumberFormat="1" applyFont="1" applyFill="1" applyBorder="1" applyAlignment="1">
      <alignment horizontal="center" vertical="center" wrapText="1"/>
    </xf>
    <xf numFmtId="0" fontId="29" fillId="18" borderId="6" xfId="0" applyFont="1" applyFill="1" applyBorder="1" applyAlignment="1">
      <alignment horizontal="center" vertical="center" wrapText="1"/>
    </xf>
    <xf numFmtId="0" fontId="30" fillId="18" borderId="8" xfId="0" applyFont="1" applyFill="1" applyBorder="1" applyAlignment="1">
      <alignment horizontal="center" vertical="center" wrapText="1"/>
    </xf>
    <xf numFmtId="165" fontId="6" fillId="18" borderId="9" xfId="0" applyNumberFormat="1" applyFont="1" applyFill="1" applyBorder="1" applyAlignment="1">
      <alignment horizontal="right" vertical="center" wrapText="1"/>
    </xf>
    <xf numFmtId="165" fontId="12" fillId="18" borderId="9" xfId="0" applyNumberFormat="1" applyFont="1" applyFill="1" applyBorder="1" applyAlignment="1">
      <alignment horizontal="right" vertical="center" wrapText="1"/>
    </xf>
    <xf numFmtId="165" fontId="13" fillId="18" borderId="10" xfId="0" applyNumberFormat="1" applyFont="1" applyFill="1" applyBorder="1" applyAlignment="1">
      <alignment horizontal="right" vertical="center" wrapText="1"/>
    </xf>
    <xf numFmtId="165" fontId="10" fillId="18" borderId="17" xfId="0" applyNumberFormat="1" applyFont="1" applyFill="1" applyBorder="1" applyAlignment="1">
      <alignment horizontal="right" vertical="center" wrapText="1"/>
    </xf>
    <xf numFmtId="165" fontId="13" fillId="18" borderId="17" xfId="0" applyNumberFormat="1" applyFont="1" applyFill="1" applyBorder="1" applyAlignment="1">
      <alignment horizontal="right" vertical="center" wrapText="1"/>
    </xf>
    <xf numFmtId="165" fontId="17" fillId="18" borderId="11" xfId="0" applyNumberFormat="1" applyFont="1" applyFill="1" applyBorder="1" applyAlignment="1">
      <alignment horizontal="right" vertical="center" wrapText="1"/>
    </xf>
    <xf numFmtId="4" fontId="30" fillId="18" borderId="8" xfId="0" applyNumberFormat="1" applyFont="1" applyFill="1" applyBorder="1" applyAlignment="1">
      <alignment horizontal="center" vertical="center" wrapText="1"/>
    </xf>
    <xf numFmtId="4" fontId="18" fillId="18" borderId="9" xfId="0" applyNumberFormat="1" applyFont="1" applyFill="1" applyBorder="1" applyAlignment="1">
      <alignment horizontal="center" vertical="center" wrapText="1"/>
    </xf>
    <xf numFmtId="4" fontId="28" fillId="18" borderId="9" xfId="0" applyNumberFormat="1" applyFont="1" applyFill="1" applyBorder="1" applyAlignment="1">
      <alignment horizontal="center" vertical="center" wrapText="1"/>
    </xf>
    <xf numFmtId="4" fontId="24" fillId="18" borderId="10" xfId="0" applyNumberFormat="1" applyFont="1" applyFill="1" applyBorder="1" applyAlignment="1">
      <alignment horizontal="center" vertical="center" wrapText="1"/>
    </xf>
    <xf numFmtId="4" fontId="25" fillId="18" borderId="17" xfId="0" applyNumberFormat="1" applyFont="1" applyFill="1" applyBorder="1" applyAlignment="1">
      <alignment horizontal="center" vertical="center" wrapText="1"/>
    </xf>
    <xf numFmtId="4" fontId="25" fillId="18" borderId="10" xfId="0" applyNumberFormat="1" applyFont="1" applyFill="1" applyBorder="1" applyAlignment="1">
      <alignment horizontal="center" vertical="center" wrapText="1"/>
    </xf>
    <xf numFmtId="4" fontId="24" fillId="18" borderId="12" xfId="0" applyNumberFormat="1" applyFont="1" applyFill="1" applyBorder="1" applyAlignment="1">
      <alignment horizontal="center" vertical="center" wrapText="1"/>
    </xf>
    <xf numFmtId="4" fontId="24" fillId="18" borderId="17" xfId="0" applyNumberFormat="1" applyFont="1" applyFill="1" applyBorder="1" applyAlignment="1">
      <alignment horizontal="center" vertical="center" wrapText="1"/>
    </xf>
    <xf numFmtId="0" fontId="29" fillId="19" borderId="6" xfId="0" applyFont="1" applyFill="1" applyBorder="1" applyAlignment="1">
      <alignment horizontal="center" vertical="center" wrapText="1"/>
    </xf>
    <xf numFmtId="4" fontId="29" fillId="19" borderId="6" xfId="0" applyNumberFormat="1" applyFont="1" applyFill="1" applyBorder="1" applyAlignment="1">
      <alignment horizontal="center" vertical="center" wrapText="1"/>
    </xf>
    <xf numFmtId="4" fontId="18" fillId="19" borderId="12" xfId="1" applyNumberFormat="1" applyFont="1" applyFill="1" applyBorder="1" applyAlignment="1">
      <alignment horizontal="center" vertical="center" wrapText="1"/>
    </xf>
    <xf numFmtId="4" fontId="8" fillId="19" borderId="12" xfId="1" applyNumberFormat="1" applyFont="1" applyFill="1" applyBorder="1" applyAlignment="1">
      <alignment horizontal="center" vertical="center" wrapText="1"/>
    </xf>
    <xf numFmtId="4" fontId="24" fillId="19" borderId="17" xfId="0" applyNumberFormat="1" applyFont="1" applyFill="1" applyBorder="1" applyAlignment="1">
      <alignment horizontal="center" vertical="center" wrapText="1"/>
    </xf>
    <xf numFmtId="4" fontId="8" fillId="19" borderId="12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21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center" vertical="center" wrapText="1"/>
    </xf>
    <xf numFmtId="0" fontId="8" fillId="16" borderId="20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29" fillId="18" borderId="5" xfId="0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/>
    </xf>
    <xf numFmtId="0" fontId="29" fillId="11" borderId="13" xfId="0" applyFont="1" applyFill="1" applyBorder="1" applyAlignment="1">
      <alignment horizontal="center" vertical="center" wrapText="1"/>
    </xf>
    <xf numFmtId="0" fontId="31" fillId="12" borderId="14" xfId="0" applyFont="1" applyFill="1" applyBorder="1" applyAlignment="1">
      <alignment horizontal="center" vertical="center" wrapText="1"/>
    </xf>
    <xf numFmtId="0" fontId="32" fillId="14" borderId="16" xfId="0" applyFont="1" applyFill="1" applyBorder="1" applyAlignment="1">
      <alignment horizontal="center" vertical="center" wrapText="1"/>
    </xf>
    <xf numFmtId="0" fontId="29" fillId="19" borderId="5" xfId="0" applyFont="1" applyFill="1" applyBorder="1" applyAlignment="1">
      <alignment horizontal="center" vertical="center" wrapText="1"/>
    </xf>
    <xf numFmtId="0" fontId="29" fillId="17" borderId="5" xfId="0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 wrapText="1"/>
    </xf>
    <xf numFmtId="0" fontId="31" fillId="13" borderId="15" xfId="0" applyFont="1" applyFill="1" applyBorder="1" applyAlignment="1">
      <alignment horizontal="center"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18" borderId="22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4" fontId="11" fillId="2" borderId="0" xfId="0" applyNumberFormat="1" applyFont="1" applyFill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7"/>
  <sheetViews>
    <sheetView tabSelected="1" topLeftCell="A208" zoomScale="160" zoomScaleNormal="160" workbookViewId="0">
      <selection activeCell="J102" sqref="J102"/>
    </sheetView>
  </sheetViews>
  <sheetFormatPr defaultRowHeight="10.5" x14ac:dyDescent="0.15"/>
  <cols>
    <col min="1" max="1" width="15" customWidth="1"/>
    <col min="2" max="2" width="12" customWidth="1"/>
    <col min="3" max="3" width="4.83203125" customWidth="1"/>
    <col min="4" max="4" width="5.33203125" customWidth="1"/>
    <col min="5" max="5" width="8.1640625" customWidth="1"/>
    <col min="6" max="6" width="12.5" customWidth="1"/>
    <col min="7" max="7" width="13.1640625" style="2" customWidth="1"/>
    <col min="8" max="8" width="13.1640625" style="5" customWidth="1"/>
    <col min="9" max="9" width="7.5" style="2" customWidth="1"/>
    <col min="10" max="10" width="11" style="5" customWidth="1"/>
    <col min="11" max="11" width="11.5" style="2" customWidth="1"/>
    <col min="12" max="12" width="10.5" style="5" customWidth="1"/>
    <col min="13" max="13" width="7.6640625" style="2" customWidth="1"/>
    <col min="14" max="16" width="12.5" style="5" customWidth="1"/>
    <col min="17" max="17" width="8.1640625" style="5" customWidth="1"/>
  </cols>
  <sheetData>
    <row r="1" spans="1:17" ht="7.5" customHeight="1" x14ac:dyDescent="0.15">
      <c r="A1" s="56" t="s">
        <v>0</v>
      </c>
      <c r="B1" s="56"/>
      <c r="C1" s="56"/>
      <c r="D1" s="56"/>
      <c r="E1" s="56"/>
      <c r="F1" s="56"/>
      <c r="G1" s="56"/>
      <c r="H1" s="56"/>
      <c r="I1" s="57"/>
      <c r="J1" s="56"/>
      <c r="K1" s="56"/>
      <c r="L1" s="56"/>
      <c r="M1" s="57"/>
      <c r="N1" s="56"/>
      <c r="O1" s="56"/>
      <c r="P1" s="58" t="s">
        <v>0</v>
      </c>
      <c r="Q1" s="58"/>
    </row>
    <row r="2" spans="1:17" ht="30.4" customHeight="1" x14ac:dyDescent="0.15">
      <c r="A2" s="59" t="s">
        <v>480</v>
      </c>
      <c r="B2" s="60"/>
      <c r="C2" s="60"/>
      <c r="D2" s="60"/>
      <c r="E2" s="60"/>
      <c r="F2" s="60"/>
      <c r="G2" s="60"/>
      <c r="H2" s="60"/>
      <c r="I2" s="61"/>
      <c r="J2" s="60"/>
      <c r="K2" s="60"/>
      <c r="L2" s="60"/>
      <c r="M2" s="61"/>
      <c r="N2" s="60"/>
      <c r="O2" s="60"/>
      <c r="P2" s="60"/>
      <c r="Q2" s="60"/>
    </row>
    <row r="3" spans="1:17" ht="24" customHeight="1" x14ac:dyDescent="0.15">
      <c r="A3" s="62" t="s">
        <v>481</v>
      </c>
      <c r="B3" s="63"/>
      <c r="C3" s="63"/>
      <c r="D3" s="63"/>
      <c r="E3" s="63"/>
      <c r="F3" s="63"/>
      <c r="G3" s="63"/>
      <c r="H3" s="63"/>
      <c r="I3" s="64"/>
      <c r="J3" s="63"/>
      <c r="K3" s="63"/>
      <c r="L3" s="63"/>
      <c r="M3" s="64"/>
      <c r="N3" s="63"/>
      <c r="O3" s="63"/>
      <c r="P3" s="63"/>
      <c r="Q3" s="63"/>
    </row>
    <row r="4" spans="1:17" s="5" customFormat="1" ht="13.7" customHeight="1" x14ac:dyDescent="0.15">
      <c r="A4" s="66" t="s">
        <v>1</v>
      </c>
      <c r="B4" s="66"/>
      <c r="C4" s="66" t="s">
        <v>2</v>
      </c>
      <c r="D4" s="66"/>
      <c r="E4" s="66"/>
      <c r="F4" s="65" t="s">
        <v>3</v>
      </c>
      <c r="G4" s="65"/>
      <c r="H4" s="65"/>
      <c r="I4" s="9"/>
      <c r="J4" s="65" t="s">
        <v>4</v>
      </c>
      <c r="K4" s="65"/>
      <c r="L4" s="65"/>
      <c r="M4" s="9"/>
      <c r="N4" s="65" t="s">
        <v>5</v>
      </c>
      <c r="O4" s="65"/>
      <c r="P4" s="65"/>
      <c r="Q4" s="65"/>
    </row>
    <row r="5" spans="1:17" s="5" customFormat="1" ht="27.4" customHeight="1" x14ac:dyDescent="0.15">
      <c r="A5" s="66"/>
      <c r="B5" s="66"/>
      <c r="C5" s="66"/>
      <c r="D5" s="66"/>
      <c r="E5" s="66"/>
      <c r="F5" s="67" t="s">
        <v>6</v>
      </c>
      <c r="G5" s="67" t="s">
        <v>478</v>
      </c>
      <c r="H5" s="67" t="s">
        <v>479</v>
      </c>
      <c r="I5" s="6" t="s">
        <v>477</v>
      </c>
      <c r="J5" s="67" t="s">
        <v>6</v>
      </c>
      <c r="K5" s="67" t="s">
        <v>478</v>
      </c>
      <c r="L5" s="67" t="s">
        <v>479</v>
      </c>
      <c r="M5" s="6" t="s">
        <v>477</v>
      </c>
      <c r="N5" s="67" t="s">
        <v>6</v>
      </c>
      <c r="O5" s="67" t="s">
        <v>478</v>
      </c>
      <c r="P5" s="67" t="s">
        <v>479</v>
      </c>
      <c r="Q5" s="6" t="s">
        <v>477</v>
      </c>
    </row>
    <row r="6" spans="1:17" s="5" customFormat="1" ht="48" customHeight="1" x14ac:dyDescent="0.15">
      <c r="A6" s="66"/>
      <c r="B6" s="66"/>
      <c r="C6" s="66"/>
      <c r="D6" s="66"/>
      <c r="E6" s="66"/>
      <c r="F6" s="68"/>
      <c r="G6" s="68"/>
      <c r="H6" s="68"/>
      <c r="I6" s="7"/>
      <c r="J6" s="68"/>
      <c r="K6" s="68"/>
      <c r="L6" s="68"/>
      <c r="M6" s="7"/>
      <c r="N6" s="68"/>
      <c r="O6" s="68"/>
      <c r="P6" s="68"/>
      <c r="Q6" s="7"/>
    </row>
    <row r="7" spans="1:17" ht="13.7" customHeight="1" x14ac:dyDescent="0.15">
      <c r="A7" s="69" t="s">
        <v>7</v>
      </c>
      <c r="B7" s="69"/>
      <c r="C7" s="69" t="s">
        <v>8</v>
      </c>
      <c r="D7" s="69"/>
      <c r="E7" s="69"/>
      <c r="F7" s="1">
        <v>3</v>
      </c>
      <c r="G7" s="4">
        <v>4</v>
      </c>
      <c r="H7" s="4">
        <v>6</v>
      </c>
      <c r="I7" s="3"/>
      <c r="J7" s="4">
        <v>7</v>
      </c>
      <c r="K7" s="4">
        <v>8</v>
      </c>
      <c r="L7" s="4">
        <v>10</v>
      </c>
      <c r="M7" s="10"/>
      <c r="N7" s="4">
        <v>12</v>
      </c>
      <c r="O7" s="4">
        <v>13</v>
      </c>
      <c r="P7" s="4">
        <v>14</v>
      </c>
      <c r="Q7" s="4">
        <v>15</v>
      </c>
    </row>
    <row r="8" spans="1:17" ht="9.4" customHeight="1" x14ac:dyDescent="0.15">
      <c r="A8" s="70" t="s">
        <v>9</v>
      </c>
      <c r="B8" s="70"/>
      <c r="C8" s="33" t="s">
        <v>0</v>
      </c>
      <c r="D8" s="33" t="s">
        <v>0</v>
      </c>
      <c r="E8" s="34" t="s">
        <v>0</v>
      </c>
      <c r="F8" s="35" t="s">
        <v>0</v>
      </c>
      <c r="G8" s="36" t="s">
        <v>0</v>
      </c>
      <c r="H8" s="37" t="s">
        <v>0</v>
      </c>
      <c r="I8" s="38"/>
      <c r="J8" s="37" t="s">
        <v>0</v>
      </c>
      <c r="K8" s="37" t="s">
        <v>0</v>
      </c>
      <c r="L8" s="37" t="s">
        <v>0</v>
      </c>
      <c r="M8" s="39"/>
      <c r="N8" s="40" t="s">
        <v>0</v>
      </c>
      <c r="O8" s="40" t="s">
        <v>0</v>
      </c>
      <c r="P8" s="40" t="s">
        <v>0</v>
      </c>
      <c r="Q8" s="40" t="s">
        <v>0</v>
      </c>
    </row>
    <row r="9" spans="1:17" ht="9.4" customHeight="1" x14ac:dyDescent="0.15">
      <c r="A9" s="71" t="s">
        <v>10</v>
      </c>
      <c r="B9" s="71"/>
      <c r="C9" s="25" t="s">
        <v>0</v>
      </c>
      <c r="D9" s="25" t="s">
        <v>0</v>
      </c>
      <c r="E9" s="26" t="s">
        <v>11</v>
      </c>
      <c r="F9" s="17">
        <f>F10+F18+F25+F33+F51</f>
        <v>137580960</v>
      </c>
      <c r="G9" s="18">
        <f t="shared" ref="G9:L9" si="0">G10+G18+G25+G33+G51</f>
        <v>106768997</v>
      </c>
      <c r="H9" s="18">
        <f t="shared" si="0"/>
        <v>106246457.17000002</v>
      </c>
      <c r="I9" s="19">
        <f>H9/G9%</f>
        <v>99.510588424840236</v>
      </c>
      <c r="J9" s="18">
        <f t="shared" si="0"/>
        <v>58400</v>
      </c>
      <c r="K9" s="18">
        <f t="shared" si="0"/>
        <v>43825</v>
      </c>
      <c r="L9" s="18">
        <f t="shared" si="0"/>
        <v>47135.89</v>
      </c>
      <c r="M9" s="19">
        <f>L9/K9%</f>
        <v>107.55479749001711</v>
      </c>
      <c r="N9" s="18">
        <f>F9+J9</f>
        <v>137639360</v>
      </c>
      <c r="O9" s="18">
        <f>G9+K9</f>
        <v>106812822</v>
      </c>
      <c r="P9" s="18">
        <f>H9+L9</f>
        <v>106293593.06000002</v>
      </c>
      <c r="Q9" s="18">
        <f>P9/O9%</f>
        <v>99.513888941161028</v>
      </c>
    </row>
    <row r="10" spans="1:17" ht="21" customHeight="1" x14ac:dyDescent="0.15">
      <c r="A10" s="72" t="s">
        <v>12</v>
      </c>
      <c r="B10" s="72"/>
      <c r="C10" s="25" t="s">
        <v>0</v>
      </c>
      <c r="D10" s="25" t="s">
        <v>0</v>
      </c>
      <c r="E10" s="26" t="s">
        <v>13</v>
      </c>
      <c r="F10" s="17">
        <f>F11+F16</f>
        <v>76241000</v>
      </c>
      <c r="G10" s="18">
        <f t="shared" ref="G10:L10" si="1">G11+G16</f>
        <v>61432323</v>
      </c>
      <c r="H10" s="18">
        <f t="shared" si="1"/>
        <v>65912341.270000003</v>
      </c>
      <c r="I10" s="19">
        <f t="shared" ref="I10:I73" si="2">H10/G10%</f>
        <v>107.2926076228633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9">
        <v>0</v>
      </c>
      <c r="N10" s="18">
        <f t="shared" ref="N10:N73" si="3">F10+J10</f>
        <v>76241000</v>
      </c>
      <c r="O10" s="18">
        <f t="shared" ref="O10:O73" si="4">G10+K10</f>
        <v>61432323</v>
      </c>
      <c r="P10" s="18">
        <f t="shared" ref="P10:P73" si="5">H10+L10</f>
        <v>65912341.270000003</v>
      </c>
      <c r="Q10" s="18">
        <f t="shared" ref="Q10:Q73" si="6">P10/O10%</f>
        <v>107.2926076228633</v>
      </c>
    </row>
    <row r="11" spans="1:17" ht="9.9499999999999993" customHeight="1" x14ac:dyDescent="0.15">
      <c r="A11" s="73" t="s">
        <v>14</v>
      </c>
      <c r="B11" s="73"/>
      <c r="C11" s="27" t="s">
        <v>0</v>
      </c>
      <c r="D11" s="27" t="s">
        <v>0</v>
      </c>
      <c r="E11" s="28" t="s">
        <v>15</v>
      </c>
      <c r="F11" s="17">
        <f>SUM(F12:F15)</f>
        <v>76240500</v>
      </c>
      <c r="G11" s="18">
        <f t="shared" ref="G11:L11" si="7">SUM(G12:G15)</f>
        <v>61432193</v>
      </c>
      <c r="H11" s="18">
        <f t="shared" si="7"/>
        <v>65912211.270000003</v>
      </c>
      <c r="I11" s="19">
        <f t="shared" si="2"/>
        <v>107.29262305514634</v>
      </c>
      <c r="J11" s="18">
        <f t="shared" si="7"/>
        <v>0</v>
      </c>
      <c r="K11" s="18">
        <f t="shared" si="7"/>
        <v>0</v>
      </c>
      <c r="L11" s="18">
        <f t="shared" si="7"/>
        <v>0</v>
      </c>
      <c r="M11" s="19">
        <v>0</v>
      </c>
      <c r="N11" s="18">
        <f t="shared" si="3"/>
        <v>76240500</v>
      </c>
      <c r="O11" s="18">
        <f t="shared" si="4"/>
        <v>61432193</v>
      </c>
      <c r="P11" s="18">
        <f t="shared" si="5"/>
        <v>65912211.270000003</v>
      </c>
      <c r="Q11" s="18">
        <f t="shared" si="6"/>
        <v>107.29262305514634</v>
      </c>
    </row>
    <row r="12" spans="1:17" ht="29.45" customHeight="1" x14ac:dyDescent="0.15">
      <c r="A12" s="74" t="s">
        <v>16</v>
      </c>
      <c r="B12" s="74"/>
      <c r="C12" s="29" t="s">
        <v>0</v>
      </c>
      <c r="D12" s="29" t="s">
        <v>0</v>
      </c>
      <c r="E12" s="30" t="s">
        <v>17</v>
      </c>
      <c r="F12" s="17">
        <v>63926500</v>
      </c>
      <c r="G12" s="18">
        <v>51122693</v>
      </c>
      <c r="H12" s="18">
        <v>53055888.640000001</v>
      </c>
      <c r="I12" s="19">
        <f t="shared" si="2"/>
        <v>103.78148240351892</v>
      </c>
      <c r="J12" s="18">
        <v>0</v>
      </c>
      <c r="K12" s="18">
        <v>0</v>
      </c>
      <c r="L12" s="18">
        <v>0</v>
      </c>
      <c r="M12" s="19">
        <v>0</v>
      </c>
      <c r="N12" s="18">
        <f t="shared" si="3"/>
        <v>63926500</v>
      </c>
      <c r="O12" s="18">
        <f t="shared" si="4"/>
        <v>51122693</v>
      </c>
      <c r="P12" s="18">
        <f t="shared" si="5"/>
        <v>53055888.640000001</v>
      </c>
      <c r="Q12" s="18">
        <f t="shared" si="6"/>
        <v>103.78148240351892</v>
      </c>
    </row>
    <row r="13" spans="1:17" ht="51" customHeight="1" x14ac:dyDescent="0.15">
      <c r="A13" s="74" t="s">
        <v>18</v>
      </c>
      <c r="B13" s="74"/>
      <c r="C13" s="29" t="s">
        <v>0</v>
      </c>
      <c r="D13" s="29" t="s">
        <v>0</v>
      </c>
      <c r="E13" s="30" t="s">
        <v>19</v>
      </c>
      <c r="F13" s="17">
        <v>7000000</v>
      </c>
      <c r="G13" s="18">
        <v>6843800</v>
      </c>
      <c r="H13" s="18">
        <v>10730590.43</v>
      </c>
      <c r="I13" s="19">
        <f t="shared" si="2"/>
        <v>156.79286989684093</v>
      </c>
      <c r="J13" s="18">
        <v>0</v>
      </c>
      <c r="K13" s="18">
        <v>0</v>
      </c>
      <c r="L13" s="18">
        <v>0</v>
      </c>
      <c r="M13" s="19">
        <v>0</v>
      </c>
      <c r="N13" s="18">
        <f t="shared" si="3"/>
        <v>7000000</v>
      </c>
      <c r="O13" s="18">
        <f t="shared" si="4"/>
        <v>6843800</v>
      </c>
      <c r="P13" s="18">
        <f t="shared" si="5"/>
        <v>10730590.43</v>
      </c>
      <c r="Q13" s="18">
        <f t="shared" si="6"/>
        <v>156.79286989684093</v>
      </c>
    </row>
    <row r="14" spans="1:17" ht="29.45" customHeight="1" x14ac:dyDescent="0.15">
      <c r="A14" s="74" t="s">
        <v>20</v>
      </c>
      <c r="B14" s="74"/>
      <c r="C14" s="29" t="s">
        <v>0</v>
      </c>
      <c r="D14" s="29" t="s">
        <v>0</v>
      </c>
      <c r="E14" s="30" t="s">
        <v>21</v>
      </c>
      <c r="F14" s="17">
        <v>5151500</v>
      </c>
      <c r="G14" s="18">
        <v>3303200</v>
      </c>
      <c r="H14" s="18">
        <v>2028387.6</v>
      </c>
      <c r="I14" s="19">
        <f t="shared" si="2"/>
        <v>61.406744974570117</v>
      </c>
      <c r="J14" s="18">
        <v>0</v>
      </c>
      <c r="K14" s="18">
        <v>0</v>
      </c>
      <c r="L14" s="18">
        <v>0</v>
      </c>
      <c r="M14" s="19">
        <v>0</v>
      </c>
      <c r="N14" s="18">
        <f t="shared" si="3"/>
        <v>5151500</v>
      </c>
      <c r="O14" s="18">
        <f t="shared" si="4"/>
        <v>3303200</v>
      </c>
      <c r="P14" s="18">
        <f t="shared" si="5"/>
        <v>2028387.6</v>
      </c>
      <c r="Q14" s="18">
        <f t="shared" si="6"/>
        <v>61.406744974570117</v>
      </c>
    </row>
    <row r="15" spans="1:17" ht="30" customHeight="1" x14ac:dyDescent="0.15">
      <c r="A15" s="74" t="s">
        <v>22</v>
      </c>
      <c r="B15" s="74"/>
      <c r="C15" s="29" t="s">
        <v>0</v>
      </c>
      <c r="D15" s="29" t="s">
        <v>0</v>
      </c>
      <c r="E15" s="30" t="s">
        <v>23</v>
      </c>
      <c r="F15" s="17">
        <v>162500</v>
      </c>
      <c r="G15" s="18">
        <v>162500</v>
      </c>
      <c r="H15" s="18">
        <v>97344.6</v>
      </c>
      <c r="I15" s="19">
        <f t="shared" si="2"/>
        <v>59.904369230769234</v>
      </c>
      <c r="J15" s="18">
        <v>0</v>
      </c>
      <c r="K15" s="18">
        <v>0</v>
      </c>
      <c r="L15" s="18">
        <v>0</v>
      </c>
      <c r="M15" s="19">
        <v>0</v>
      </c>
      <c r="N15" s="18">
        <f t="shared" si="3"/>
        <v>162500</v>
      </c>
      <c r="O15" s="18">
        <f t="shared" si="4"/>
        <v>162500</v>
      </c>
      <c r="P15" s="18">
        <f t="shared" si="5"/>
        <v>97344.6</v>
      </c>
      <c r="Q15" s="18">
        <f t="shared" si="6"/>
        <v>59.904369230769234</v>
      </c>
    </row>
    <row r="16" spans="1:17" ht="12.95" customHeight="1" x14ac:dyDescent="0.15">
      <c r="A16" s="73" t="s">
        <v>24</v>
      </c>
      <c r="B16" s="73"/>
      <c r="C16" s="27" t="s">
        <v>0</v>
      </c>
      <c r="D16" s="27" t="s">
        <v>0</v>
      </c>
      <c r="E16" s="28" t="s">
        <v>25</v>
      </c>
      <c r="F16" s="17">
        <f>F17</f>
        <v>500</v>
      </c>
      <c r="G16" s="18">
        <f t="shared" ref="G16:L16" si="8">G17</f>
        <v>130</v>
      </c>
      <c r="H16" s="17">
        <f t="shared" si="8"/>
        <v>130</v>
      </c>
      <c r="I16" s="19">
        <f t="shared" si="2"/>
        <v>100</v>
      </c>
      <c r="J16" s="18">
        <f t="shared" si="8"/>
        <v>0</v>
      </c>
      <c r="K16" s="18">
        <f t="shared" si="8"/>
        <v>0</v>
      </c>
      <c r="L16" s="18">
        <f t="shared" si="8"/>
        <v>0</v>
      </c>
      <c r="M16" s="19">
        <v>0</v>
      </c>
      <c r="N16" s="18">
        <f t="shared" si="3"/>
        <v>500</v>
      </c>
      <c r="O16" s="18">
        <f t="shared" si="4"/>
        <v>130</v>
      </c>
      <c r="P16" s="18">
        <f t="shared" si="5"/>
        <v>130</v>
      </c>
      <c r="Q16" s="18">
        <f t="shared" si="6"/>
        <v>100</v>
      </c>
    </row>
    <row r="17" spans="1:17" ht="20.45" customHeight="1" x14ac:dyDescent="0.15">
      <c r="A17" s="74" t="s">
        <v>26</v>
      </c>
      <c r="B17" s="74"/>
      <c r="C17" s="29" t="s">
        <v>0</v>
      </c>
      <c r="D17" s="29" t="s">
        <v>0</v>
      </c>
      <c r="E17" s="30" t="s">
        <v>27</v>
      </c>
      <c r="F17" s="17">
        <v>500</v>
      </c>
      <c r="G17" s="18">
        <v>130</v>
      </c>
      <c r="H17" s="18">
        <v>130</v>
      </c>
      <c r="I17" s="19">
        <f t="shared" si="2"/>
        <v>100</v>
      </c>
      <c r="J17" s="18">
        <v>0</v>
      </c>
      <c r="K17" s="18">
        <v>0</v>
      </c>
      <c r="L17" s="18">
        <v>0</v>
      </c>
      <c r="M17" s="19">
        <v>0</v>
      </c>
      <c r="N17" s="18">
        <f t="shared" si="3"/>
        <v>500</v>
      </c>
      <c r="O17" s="18">
        <f t="shared" si="4"/>
        <v>130</v>
      </c>
      <c r="P17" s="18">
        <f t="shared" si="5"/>
        <v>130</v>
      </c>
      <c r="Q17" s="18">
        <f t="shared" si="6"/>
        <v>100</v>
      </c>
    </row>
    <row r="18" spans="1:17" ht="20.100000000000001" customHeight="1" x14ac:dyDescent="0.15">
      <c r="A18" s="72" t="s">
        <v>28</v>
      </c>
      <c r="B18" s="72"/>
      <c r="C18" s="25" t="s">
        <v>0</v>
      </c>
      <c r="D18" s="25" t="s">
        <v>0</v>
      </c>
      <c r="E18" s="26" t="s">
        <v>29</v>
      </c>
      <c r="F18" s="17">
        <f>F19+F22</f>
        <v>16068170</v>
      </c>
      <c r="G18" s="18">
        <f t="shared" ref="G18:L18" si="9">G19+G22</f>
        <v>14542784</v>
      </c>
      <c r="H18" s="18">
        <f t="shared" si="9"/>
        <v>12499998.129999999</v>
      </c>
      <c r="I18" s="19">
        <f t="shared" si="2"/>
        <v>85.95326816378487</v>
      </c>
      <c r="J18" s="18">
        <f t="shared" si="9"/>
        <v>0</v>
      </c>
      <c r="K18" s="18">
        <f t="shared" si="9"/>
        <v>0</v>
      </c>
      <c r="L18" s="18">
        <f t="shared" si="9"/>
        <v>0</v>
      </c>
      <c r="M18" s="19">
        <v>0</v>
      </c>
      <c r="N18" s="18">
        <f t="shared" si="3"/>
        <v>16068170</v>
      </c>
      <c r="O18" s="18">
        <f t="shared" si="4"/>
        <v>14542784</v>
      </c>
      <c r="P18" s="18">
        <f t="shared" si="5"/>
        <v>12499998.129999999</v>
      </c>
      <c r="Q18" s="18">
        <f t="shared" si="6"/>
        <v>85.95326816378487</v>
      </c>
    </row>
    <row r="19" spans="1:17" ht="21.6" customHeight="1" x14ac:dyDescent="0.15">
      <c r="A19" s="73" t="s">
        <v>30</v>
      </c>
      <c r="B19" s="73"/>
      <c r="C19" s="27" t="s">
        <v>0</v>
      </c>
      <c r="D19" s="27" t="s">
        <v>0</v>
      </c>
      <c r="E19" s="28" t="s">
        <v>31</v>
      </c>
      <c r="F19" s="17">
        <f>F20+F21</f>
        <v>15355000</v>
      </c>
      <c r="G19" s="18">
        <f t="shared" ref="G19:L19" si="10">G20+G21</f>
        <v>13829634</v>
      </c>
      <c r="H19" s="18">
        <f t="shared" si="10"/>
        <v>11584455.1</v>
      </c>
      <c r="I19" s="19">
        <f t="shared" si="2"/>
        <v>83.765449613489409</v>
      </c>
      <c r="J19" s="18">
        <f t="shared" si="10"/>
        <v>0</v>
      </c>
      <c r="K19" s="18">
        <f t="shared" si="10"/>
        <v>0</v>
      </c>
      <c r="L19" s="18">
        <f t="shared" si="10"/>
        <v>0</v>
      </c>
      <c r="M19" s="19">
        <v>0</v>
      </c>
      <c r="N19" s="18">
        <f t="shared" si="3"/>
        <v>15355000</v>
      </c>
      <c r="O19" s="18">
        <f t="shared" si="4"/>
        <v>13829634</v>
      </c>
      <c r="P19" s="18">
        <f t="shared" si="5"/>
        <v>11584455.1</v>
      </c>
      <c r="Q19" s="18">
        <f t="shared" si="6"/>
        <v>83.765449613489409</v>
      </c>
    </row>
    <row r="20" spans="1:17" ht="35.1" customHeight="1" x14ac:dyDescent="0.15">
      <c r="A20" s="74" t="s">
        <v>32</v>
      </c>
      <c r="B20" s="74"/>
      <c r="C20" s="29" t="s">
        <v>0</v>
      </c>
      <c r="D20" s="29" t="s">
        <v>0</v>
      </c>
      <c r="E20" s="30" t="s">
        <v>33</v>
      </c>
      <c r="F20" s="17">
        <v>8550000</v>
      </c>
      <c r="G20" s="18">
        <v>7054761</v>
      </c>
      <c r="H20" s="18">
        <v>5582850</v>
      </c>
      <c r="I20" s="19">
        <f t="shared" si="2"/>
        <v>79.135919700185454</v>
      </c>
      <c r="J20" s="18">
        <v>0</v>
      </c>
      <c r="K20" s="18">
        <v>0</v>
      </c>
      <c r="L20" s="18">
        <v>0</v>
      </c>
      <c r="M20" s="19">
        <v>0</v>
      </c>
      <c r="N20" s="18">
        <f t="shared" si="3"/>
        <v>8550000</v>
      </c>
      <c r="O20" s="18">
        <f t="shared" si="4"/>
        <v>7054761</v>
      </c>
      <c r="P20" s="18">
        <f t="shared" si="5"/>
        <v>5582850</v>
      </c>
      <c r="Q20" s="18">
        <f t="shared" si="6"/>
        <v>79.135919700185454</v>
      </c>
    </row>
    <row r="21" spans="1:17" ht="45.95" customHeight="1" x14ac:dyDescent="0.15">
      <c r="A21" s="74" t="s">
        <v>34</v>
      </c>
      <c r="B21" s="74"/>
      <c r="C21" s="29" t="s">
        <v>0</v>
      </c>
      <c r="D21" s="29" t="s">
        <v>0</v>
      </c>
      <c r="E21" s="30" t="s">
        <v>35</v>
      </c>
      <c r="F21" s="17">
        <v>6805000</v>
      </c>
      <c r="G21" s="18">
        <v>6774873</v>
      </c>
      <c r="H21" s="18">
        <v>6001605.0999999996</v>
      </c>
      <c r="I21" s="19">
        <f t="shared" si="2"/>
        <v>88.586237705120084</v>
      </c>
      <c r="J21" s="18">
        <v>0</v>
      </c>
      <c r="K21" s="18">
        <v>0</v>
      </c>
      <c r="L21" s="18">
        <v>0</v>
      </c>
      <c r="M21" s="19">
        <v>0</v>
      </c>
      <c r="N21" s="18">
        <f t="shared" si="3"/>
        <v>6805000</v>
      </c>
      <c r="O21" s="18">
        <f t="shared" si="4"/>
        <v>6774873</v>
      </c>
      <c r="P21" s="18">
        <f t="shared" si="5"/>
        <v>6001605.0999999996</v>
      </c>
      <c r="Q21" s="18">
        <f t="shared" si="6"/>
        <v>88.586237705120084</v>
      </c>
    </row>
    <row r="22" spans="1:17" ht="20.45" customHeight="1" x14ac:dyDescent="0.15">
      <c r="A22" s="73" t="s">
        <v>36</v>
      </c>
      <c r="B22" s="73"/>
      <c r="C22" s="27" t="s">
        <v>0</v>
      </c>
      <c r="D22" s="27" t="s">
        <v>0</v>
      </c>
      <c r="E22" s="28" t="s">
        <v>37</v>
      </c>
      <c r="F22" s="17">
        <f>F23+F24</f>
        <v>713170</v>
      </c>
      <c r="G22" s="18">
        <f t="shared" ref="G22:L22" si="11">G23+G24</f>
        <v>713150</v>
      </c>
      <c r="H22" s="18">
        <f t="shared" si="11"/>
        <v>915543.03</v>
      </c>
      <c r="I22" s="19">
        <f t="shared" si="2"/>
        <v>128.38014863633177</v>
      </c>
      <c r="J22" s="18">
        <f t="shared" si="11"/>
        <v>0</v>
      </c>
      <c r="K22" s="18">
        <f t="shared" si="11"/>
        <v>0</v>
      </c>
      <c r="L22" s="18">
        <f t="shared" si="11"/>
        <v>0</v>
      </c>
      <c r="M22" s="19">
        <v>0</v>
      </c>
      <c r="N22" s="18">
        <f t="shared" si="3"/>
        <v>713170</v>
      </c>
      <c r="O22" s="18">
        <f t="shared" si="4"/>
        <v>713150</v>
      </c>
      <c r="P22" s="18">
        <f t="shared" si="5"/>
        <v>915543.03</v>
      </c>
      <c r="Q22" s="18">
        <f t="shared" si="6"/>
        <v>128.38014863633177</v>
      </c>
    </row>
    <row r="23" spans="1:17" ht="27.6" customHeight="1" x14ac:dyDescent="0.15">
      <c r="A23" s="74" t="s">
        <v>38</v>
      </c>
      <c r="B23" s="74"/>
      <c r="C23" s="29" t="s">
        <v>0</v>
      </c>
      <c r="D23" s="29" t="s">
        <v>0</v>
      </c>
      <c r="E23" s="30" t="s">
        <v>39</v>
      </c>
      <c r="F23" s="17">
        <v>1300</v>
      </c>
      <c r="G23" s="18">
        <v>1300</v>
      </c>
      <c r="H23" s="18">
        <v>2438.63</v>
      </c>
      <c r="I23" s="19">
        <f t="shared" si="2"/>
        <v>187.58692307692309</v>
      </c>
      <c r="J23" s="18">
        <v>0</v>
      </c>
      <c r="K23" s="18">
        <v>0</v>
      </c>
      <c r="L23" s="18">
        <v>0</v>
      </c>
      <c r="M23" s="19">
        <v>0</v>
      </c>
      <c r="N23" s="18">
        <f t="shared" si="3"/>
        <v>1300</v>
      </c>
      <c r="O23" s="18">
        <f t="shared" si="4"/>
        <v>1300</v>
      </c>
      <c r="P23" s="18">
        <f t="shared" si="5"/>
        <v>2438.63</v>
      </c>
      <c r="Q23" s="18">
        <f t="shared" si="6"/>
        <v>187.58692307692309</v>
      </c>
    </row>
    <row r="24" spans="1:17" ht="24" customHeight="1" x14ac:dyDescent="0.15">
      <c r="A24" s="74" t="s">
        <v>40</v>
      </c>
      <c r="B24" s="74"/>
      <c r="C24" s="29" t="s">
        <v>0</v>
      </c>
      <c r="D24" s="29" t="s">
        <v>0</v>
      </c>
      <c r="E24" s="30" t="s">
        <v>41</v>
      </c>
      <c r="F24" s="17">
        <v>711870</v>
      </c>
      <c r="G24" s="18">
        <v>711850</v>
      </c>
      <c r="H24" s="18">
        <v>913104.4</v>
      </c>
      <c r="I24" s="19">
        <f t="shared" si="2"/>
        <v>128.27202360047764</v>
      </c>
      <c r="J24" s="18">
        <v>0</v>
      </c>
      <c r="K24" s="18">
        <v>0</v>
      </c>
      <c r="L24" s="18">
        <v>0</v>
      </c>
      <c r="M24" s="19">
        <v>0</v>
      </c>
      <c r="N24" s="18">
        <f t="shared" si="3"/>
        <v>711870</v>
      </c>
      <c r="O24" s="18">
        <f t="shared" si="4"/>
        <v>711850</v>
      </c>
      <c r="P24" s="18">
        <f t="shared" si="5"/>
        <v>913104.4</v>
      </c>
      <c r="Q24" s="18">
        <f t="shared" si="6"/>
        <v>128.27202360047764</v>
      </c>
    </row>
    <row r="25" spans="1:17" ht="15.6" customHeight="1" x14ac:dyDescent="0.15">
      <c r="A25" s="72" t="s">
        <v>42</v>
      </c>
      <c r="B25" s="72"/>
      <c r="C25" s="25" t="s">
        <v>0</v>
      </c>
      <c r="D25" s="25" t="s">
        <v>0</v>
      </c>
      <c r="E25" s="26" t="s">
        <v>43</v>
      </c>
      <c r="F25" s="17">
        <f>F26+F28+F30</f>
        <v>5989720</v>
      </c>
      <c r="G25" s="18">
        <f t="shared" ref="G25:L25" si="12">G26+G28+G30</f>
        <v>2517000</v>
      </c>
      <c r="H25" s="18">
        <f t="shared" si="12"/>
        <v>2182522.1799999997</v>
      </c>
      <c r="I25" s="19">
        <f t="shared" si="2"/>
        <v>86.711250695272142</v>
      </c>
      <c r="J25" s="18">
        <f t="shared" si="12"/>
        <v>0</v>
      </c>
      <c r="K25" s="18">
        <f t="shared" si="12"/>
        <v>0</v>
      </c>
      <c r="L25" s="18">
        <f t="shared" si="12"/>
        <v>0</v>
      </c>
      <c r="M25" s="19">
        <v>0</v>
      </c>
      <c r="N25" s="18">
        <f t="shared" si="3"/>
        <v>5989720</v>
      </c>
      <c r="O25" s="18">
        <f t="shared" si="4"/>
        <v>2517000</v>
      </c>
      <c r="P25" s="18">
        <f t="shared" si="5"/>
        <v>2182522.1799999997</v>
      </c>
      <c r="Q25" s="18">
        <f t="shared" si="6"/>
        <v>86.711250695272142</v>
      </c>
    </row>
    <row r="26" spans="1:17" ht="18.600000000000001" customHeight="1" x14ac:dyDescent="0.15">
      <c r="A26" s="73" t="s">
        <v>44</v>
      </c>
      <c r="B26" s="73"/>
      <c r="C26" s="27" t="s">
        <v>0</v>
      </c>
      <c r="D26" s="27" t="s">
        <v>0</v>
      </c>
      <c r="E26" s="28" t="s">
        <v>45</v>
      </c>
      <c r="F26" s="17">
        <f>F27</f>
        <v>1143000</v>
      </c>
      <c r="G26" s="18">
        <f t="shared" ref="G26:L26" si="13">G27</f>
        <v>243000</v>
      </c>
      <c r="H26" s="18">
        <f t="shared" si="13"/>
        <v>244011.42</v>
      </c>
      <c r="I26" s="19">
        <f t="shared" si="2"/>
        <v>100.41622222222223</v>
      </c>
      <c r="J26" s="18">
        <f t="shared" si="13"/>
        <v>0</v>
      </c>
      <c r="K26" s="18">
        <f t="shared" si="13"/>
        <v>0</v>
      </c>
      <c r="L26" s="18">
        <f t="shared" si="13"/>
        <v>0</v>
      </c>
      <c r="M26" s="19">
        <v>0</v>
      </c>
      <c r="N26" s="18">
        <f t="shared" si="3"/>
        <v>1143000</v>
      </c>
      <c r="O26" s="18">
        <f t="shared" si="4"/>
        <v>243000</v>
      </c>
      <c r="P26" s="18">
        <f t="shared" si="5"/>
        <v>244011.42</v>
      </c>
      <c r="Q26" s="18">
        <f t="shared" si="6"/>
        <v>100.41622222222223</v>
      </c>
    </row>
    <row r="27" spans="1:17" ht="13.5" customHeight="1" x14ac:dyDescent="0.15">
      <c r="A27" s="74" t="s">
        <v>46</v>
      </c>
      <c r="B27" s="74"/>
      <c r="C27" s="29" t="s">
        <v>0</v>
      </c>
      <c r="D27" s="29" t="s">
        <v>0</v>
      </c>
      <c r="E27" s="30" t="s">
        <v>47</v>
      </c>
      <c r="F27" s="17">
        <v>1143000</v>
      </c>
      <c r="G27" s="18">
        <v>243000</v>
      </c>
      <c r="H27" s="18">
        <v>244011.42</v>
      </c>
      <c r="I27" s="19">
        <f t="shared" si="2"/>
        <v>100.41622222222223</v>
      </c>
      <c r="J27" s="18">
        <v>0</v>
      </c>
      <c r="K27" s="18">
        <v>0</v>
      </c>
      <c r="L27" s="18">
        <v>0</v>
      </c>
      <c r="M27" s="19">
        <v>0</v>
      </c>
      <c r="N27" s="18">
        <f t="shared" si="3"/>
        <v>1143000</v>
      </c>
      <c r="O27" s="18">
        <f t="shared" si="4"/>
        <v>243000</v>
      </c>
      <c r="P27" s="18">
        <f t="shared" si="5"/>
        <v>244011.42</v>
      </c>
      <c r="Q27" s="18">
        <f t="shared" si="6"/>
        <v>100.41622222222223</v>
      </c>
    </row>
    <row r="28" spans="1:17" ht="26.1" customHeight="1" x14ac:dyDescent="0.15">
      <c r="A28" s="73" t="s">
        <v>48</v>
      </c>
      <c r="B28" s="73"/>
      <c r="C28" s="27" t="s">
        <v>0</v>
      </c>
      <c r="D28" s="27" t="s">
        <v>0</v>
      </c>
      <c r="E28" s="28" t="s">
        <v>49</v>
      </c>
      <c r="F28" s="17">
        <f>F29</f>
        <v>3706720</v>
      </c>
      <c r="G28" s="18">
        <f t="shared" ref="G28:L28" si="14">G29</f>
        <v>1257000</v>
      </c>
      <c r="H28" s="18">
        <f t="shared" si="14"/>
        <v>835173.75</v>
      </c>
      <c r="I28" s="19">
        <f t="shared" si="2"/>
        <v>66.441825775656326</v>
      </c>
      <c r="J28" s="18">
        <f t="shared" si="14"/>
        <v>0</v>
      </c>
      <c r="K28" s="18">
        <f t="shared" si="14"/>
        <v>0</v>
      </c>
      <c r="L28" s="18">
        <f t="shared" si="14"/>
        <v>0</v>
      </c>
      <c r="M28" s="19">
        <v>0</v>
      </c>
      <c r="N28" s="18">
        <f t="shared" si="3"/>
        <v>3706720</v>
      </c>
      <c r="O28" s="18">
        <f t="shared" si="4"/>
        <v>1257000</v>
      </c>
      <c r="P28" s="18">
        <f t="shared" si="5"/>
        <v>835173.75</v>
      </c>
      <c r="Q28" s="18">
        <f t="shared" si="6"/>
        <v>66.441825775656326</v>
      </c>
    </row>
    <row r="29" spans="1:17" ht="14.45" customHeight="1" x14ac:dyDescent="0.15">
      <c r="A29" s="74" t="s">
        <v>46</v>
      </c>
      <c r="B29" s="74"/>
      <c r="C29" s="29" t="s">
        <v>0</v>
      </c>
      <c r="D29" s="29" t="s">
        <v>0</v>
      </c>
      <c r="E29" s="30" t="s">
        <v>50</v>
      </c>
      <c r="F29" s="17">
        <v>3706720</v>
      </c>
      <c r="G29" s="18">
        <v>1257000</v>
      </c>
      <c r="H29" s="18">
        <v>835173.75</v>
      </c>
      <c r="I29" s="19">
        <f t="shared" si="2"/>
        <v>66.441825775656326</v>
      </c>
      <c r="J29" s="18">
        <v>0</v>
      </c>
      <c r="K29" s="18">
        <v>0</v>
      </c>
      <c r="L29" s="18">
        <v>0</v>
      </c>
      <c r="M29" s="19">
        <v>0</v>
      </c>
      <c r="N29" s="18">
        <f t="shared" si="3"/>
        <v>3706720</v>
      </c>
      <c r="O29" s="18">
        <f t="shared" si="4"/>
        <v>1257000</v>
      </c>
      <c r="P29" s="18">
        <f t="shared" si="5"/>
        <v>835173.75</v>
      </c>
      <c r="Q29" s="18">
        <f t="shared" si="6"/>
        <v>66.441825775656326</v>
      </c>
    </row>
    <row r="30" spans="1:17" ht="27.6" customHeight="1" x14ac:dyDescent="0.15">
      <c r="A30" s="73" t="s">
        <v>51</v>
      </c>
      <c r="B30" s="73"/>
      <c r="C30" s="27" t="s">
        <v>0</v>
      </c>
      <c r="D30" s="27" t="s">
        <v>0</v>
      </c>
      <c r="E30" s="28" t="s">
        <v>52</v>
      </c>
      <c r="F30" s="17">
        <f>F31+F32</f>
        <v>1140000</v>
      </c>
      <c r="G30" s="18">
        <f t="shared" ref="G30:L30" si="15">G31+G32</f>
        <v>1017000</v>
      </c>
      <c r="H30" s="18">
        <f t="shared" si="15"/>
        <v>1103337.01</v>
      </c>
      <c r="I30" s="19">
        <f t="shared" si="2"/>
        <v>108.48938151425762</v>
      </c>
      <c r="J30" s="18">
        <f t="shared" si="15"/>
        <v>0</v>
      </c>
      <c r="K30" s="18">
        <f t="shared" si="15"/>
        <v>0</v>
      </c>
      <c r="L30" s="18">
        <f t="shared" si="15"/>
        <v>0</v>
      </c>
      <c r="M30" s="19">
        <v>0</v>
      </c>
      <c r="N30" s="18">
        <f t="shared" si="3"/>
        <v>1140000</v>
      </c>
      <c r="O30" s="18">
        <f t="shared" si="4"/>
        <v>1017000</v>
      </c>
      <c r="P30" s="18">
        <f t="shared" si="5"/>
        <v>1103337.01</v>
      </c>
      <c r="Q30" s="18">
        <f t="shared" si="6"/>
        <v>108.48938151425762</v>
      </c>
    </row>
    <row r="31" spans="1:17" ht="70.5" customHeight="1" x14ac:dyDescent="0.15">
      <c r="A31" s="74" t="s">
        <v>53</v>
      </c>
      <c r="B31" s="74"/>
      <c r="C31" s="29" t="s">
        <v>0</v>
      </c>
      <c r="D31" s="29" t="s">
        <v>0</v>
      </c>
      <c r="E31" s="30" t="s">
        <v>54</v>
      </c>
      <c r="F31" s="17">
        <v>0</v>
      </c>
      <c r="G31" s="18">
        <v>0</v>
      </c>
      <c r="H31" s="18">
        <v>247040.18</v>
      </c>
      <c r="I31" s="19">
        <v>0</v>
      </c>
      <c r="J31" s="18">
        <v>0</v>
      </c>
      <c r="K31" s="18">
        <v>0</v>
      </c>
      <c r="L31" s="18">
        <v>0</v>
      </c>
      <c r="M31" s="19">
        <v>0</v>
      </c>
      <c r="N31" s="18">
        <f t="shared" si="3"/>
        <v>0</v>
      </c>
      <c r="O31" s="18">
        <f t="shared" si="4"/>
        <v>0</v>
      </c>
      <c r="P31" s="18">
        <f t="shared" si="5"/>
        <v>247040.18</v>
      </c>
      <c r="Q31" s="18">
        <v>0</v>
      </c>
    </row>
    <row r="32" spans="1:17" ht="56.1" customHeight="1" x14ac:dyDescent="0.15">
      <c r="A32" s="74" t="s">
        <v>55</v>
      </c>
      <c r="B32" s="74"/>
      <c r="C32" s="29" t="s">
        <v>0</v>
      </c>
      <c r="D32" s="29" t="s">
        <v>0</v>
      </c>
      <c r="E32" s="30" t="s">
        <v>56</v>
      </c>
      <c r="F32" s="17">
        <v>1140000</v>
      </c>
      <c r="G32" s="18">
        <v>1017000</v>
      </c>
      <c r="H32" s="18">
        <v>856296.83</v>
      </c>
      <c r="I32" s="19">
        <f t="shared" si="2"/>
        <v>84.198311701081607</v>
      </c>
      <c r="J32" s="18">
        <v>0</v>
      </c>
      <c r="K32" s="18">
        <v>0</v>
      </c>
      <c r="L32" s="18">
        <v>0</v>
      </c>
      <c r="M32" s="19">
        <v>0</v>
      </c>
      <c r="N32" s="18">
        <f t="shared" si="3"/>
        <v>1140000</v>
      </c>
      <c r="O32" s="18">
        <f t="shared" si="4"/>
        <v>1017000</v>
      </c>
      <c r="P32" s="18">
        <f t="shared" si="5"/>
        <v>856296.83</v>
      </c>
      <c r="Q32" s="18">
        <f t="shared" si="6"/>
        <v>84.198311701081607</v>
      </c>
    </row>
    <row r="33" spans="1:17" ht="30.6" customHeight="1" x14ac:dyDescent="0.15">
      <c r="A33" s="72" t="s">
        <v>57</v>
      </c>
      <c r="B33" s="72"/>
      <c r="C33" s="25" t="s">
        <v>0</v>
      </c>
      <c r="D33" s="25" t="s">
        <v>0</v>
      </c>
      <c r="E33" s="26" t="s">
        <v>58</v>
      </c>
      <c r="F33" s="17">
        <f>F44+F47+F34</f>
        <v>39282070</v>
      </c>
      <c r="G33" s="18">
        <f t="shared" ref="G33:L33" si="16">G44+G47+G34</f>
        <v>28276890</v>
      </c>
      <c r="H33" s="18">
        <f t="shared" si="16"/>
        <v>25651595.589999996</v>
      </c>
      <c r="I33" s="19">
        <f t="shared" si="2"/>
        <v>90.715759724637309</v>
      </c>
      <c r="J33" s="18">
        <f t="shared" si="16"/>
        <v>0</v>
      </c>
      <c r="K33" s="18">
        <f t="shared" si="16"/>
        <v>0</v>
      </c>
      <c r="L33" s="18">
        <f t="shared" si="16"/>
        <v>0</v>
      </c>
      <c r="M33" s="19">
        <v>0</v>
      </c>
      <c r="N33" s="18">
        <f t="shared" si="3"/>
        <v>39282070</v>
      </c>
      <c r="O33" s="18">
        <f t="shared" si="4"/>
        <v>28276890</v>
      </c>
      <c r="P33" s="18">
        <f t="shared" si="5"/>
        <v>25651595.589999996</v>
      </c>
      <c r="Q33" s="18">
        <f t="shared" si="6"/>
        <v>90.715759724637309</v>
      </c>
    </row>
    <row r="34" spans="1:17" ht="13.5" customHeight="1" x14ac:dyDescent="0.15">
      <c r="A34" s="73" t="s">
        <v>59</v>
      </c>
      <c r="B34" s="73"/>
      <c r="C34" s="27" t="s">
        <v>0</v>
      </c>
      <c r="D34" s="27" t="s">
        <v>0</v>
      </c>
      <c r="E34" s="28" t="s">
        <v>60</v>
      </c>
      <c r="F34" s="17">
        <f>F35+F36+F37+F38+F39+F40+F41+F42+F43</f>
        <v>19828070</v>
      </c>
      <c r="G34" s="18">
        <f t="shared" ref="G34:L34" si="17">G35+G36+G37+G38+G39+G40+G41+G42+G43</f>
        <v>14392240</v>
      </c>
      <c r="H34" s="18">
        <f t="shared" si="17"/>
        <v>12425012.219999999</v>
      </c>
      <c r="I34" s="19">
        <f t="shared" si="2"/>
        <v>86.331330077875293</v>
      </c>
      <c r="J34" s="18">
        <f t="shared" si="17"/>
        <v>0</v>
      </c>
      <c r="K34" s="18">
        <f t="shared" si="17"/>
        <v>0</v>
      </c>
      <c r="L34" s="18">
        <f t="shared" si="17"/>
        <v>0</v>
      </c>
      <c r="M34" s="19">
        <v>0</v>
      </c>
      <c r="N34" s="18">
        <f t="shared" si="3"/>
        <v>19828070</v>
      </c>
      <c r="O34" s="18">
        <f t="shared" si="4"/>
        <v>14392240</v>
      </c>
      <c r="P34" s="18">
        <f t="shared" si="5"/>
        <v>12425012.219999999</v>
      </c>
      <c r="Q34" s="18">
        <f t="shared" si="6"/>
        <v>86.331330077875293</v>
      </c>
    </row>
    <row r="35" spans="1:17" ht="38.1" customHeight="1" x14ac:dyDescent="0.15">
      <c r="A35" s="74" t="s">
        <v>61</v>
      </c>
      <c r="B35" s="74"/>
      <c r="C35" s="29" t="s">
        <v>0</v>
      </c>
      <c r="D35" s="29" t="s">
        <v>0</v>
      </c>
      <c r="E35" s="30" t="s">
        <v>62</v>
      </c>
      <c r="F35" s="17">
        <v>33620</v>
      </c>
      <c r="G35" s="18">
        <v>27620</v>
      </c>
      <c r="H35" s="18">
        <v>34649.1</v>
      </c>
      <c r="I35" s="19">
        <f t="shared" si="2"/>
        <v>125.44931209268645</v>
      </c>
      <c r="J35" s="18">
        <v>0</v>
      </c>
      <c r="K35" s="18">
        <v>0</v>
      </c>
      <c r="L35" s="18">
        <v>0</v>
      </c>
      <c r="M35" s="19">
        <v>0</v>
      </c>
      <c r="N35" s="18">
        <f t="shared" si="3"/>
        <v>33620</v>
      </c>
      <c r="O35" s="18">
        <f t="shared" si="4"/>
        <v>27620</v>
      </c>
      <c r="P35" s="18">
        <f t="shared" si="5"/>
        <v>34649.1</v>
      </c>
      <c r="Q35" s="18">
        <f t="shared" si="6"/>
        <v>125.44931209268645</v>
      </c>
    </row>
    <row r="36" spans="1:17" ht="33.950000000000003" customHeight="1" x14ac:dyDescent="0.15">
      <c r="A36" s="74" t="s">
        <v>63</v>
      </c>
      <c r="B36" s="74"/>
      <c r="C36" s="29" t="s">
        <v>0</v>
      </c>
      <c r="D36" s="29" t="s">
        <v>0</v>
      </c>
      <c r="E36" s="30" t="s">
        <v>64</v>
      </c>
      <c r="F36" s="17">
        <v>189100</v>
      </c>
      <c r="G36" s="18">
        <v>80100</v>
      </c>
      <c r="H36" s="18">
        <v>1111.1099999999999</v>
      </c>
      <c r="I36" s="19">
        <f t="shared" si="2"/>
        <v>1.3871535580524343</v>
      </c>
      <c r="J36" s="18">
        <v>0</v>
      </c>
      <c r="K36" s="18">
        <v>0</v>
      </c>
      <c r="L36" s="18">
        <v>0</v>
      </c>
      <c r="M36" s="19">
        <v>0</v>
      </c>
      <c r="N36" s="18">
        <f t="shared" si="3"/>
        <v>189100</v>
      </c>
      <c r="O36" s="18">
        <f t="shared" si="4"/>
        <v>80100</v>
      </c>
      <c r="P36" s="18">
        <f t="shared" si="5"/>
        <v>1111.1099999999999</v>
      </c>
      <c r="Q36" s="18">
        <f t="shared" si="6"/>
        <v>1.3871535580524343</v>
      </c>
    </row>
    <row r="37" spans="1:17" ht="36.6" customHeight="1" x14ac:dyDescent="0.15">
      <c r="A37" s="74" t="s">
        <v>65</v>
      </c>
      <c r="B37" s="74"/>
      <c r="C37" s="29" t="s">
        <v>0</v>
      </c>
      <c r="D37" s="29" t="s">
        <v>0</v>
      </c>
      <c r="E37" s="30" t="s">
        <v>66</v>
      </c>
      <c r="F37" s="17">
        <v>336400</v>
      </c>
      <c r="G37" s="18">
        <v>201950</v>
      </c>
      <c r="H37" s="18">
        <v>99994.32</v>
      </c>
      <c r="I37" s="19">
        <f t="shared" si="2"/>
        <v>49.514394652141625</v>
      </c>
      <c r="J37" s="18">
        <v>0</v>
      </c>
      <c r="K37" s="18">
        <v>0</v>
      </c>
      <c r="L37" s="18">
        <v>0</v>
      </c>
      <c r="M37" s="19">
        <v>0</v>
      </c>
      <c r="N37" s="18">
        <f t="shared" si="3"/>
        <v>336400</v>
      </c>
      <c r="O37" s="18">
        <f t="shared" si="4"/>
        <v>201950</v>
      </c>
      <c r="P37" s="18">
        <f t="shared" si="5"/>
        <v>99994.32</v>
      </c>
      <c r="Q37" s="18">
        <f t="shared" si="6"/>
        <v>49.514394652141625</v>
      </c>
    </row>
    <row r="38" spans="1:17" ht="37.5" customHeight="1" x14ac:dyDescent="0.15">
      <c r="A38" s="74" t="s">
        <v>67</v>
      </c>
      <c r="B38" s="74"/>
      <c r="C38" s="29" t="s">
        <v>0</v>
      </c>
      <c r="D38" s="29" t="s">
        <v>0</v>
      </c>
      <c r="E38" s="30" t="s">
        <v>68</v>
      </c>
      <c r="F38" s="17">
        <v>945600</v>
      </c>
      <c r="G38" s="18">
        <v>709200</v>
      </c>
      <c r="H38" s="18">
        <v>756351.07</v>
      </c>
      <c r="I38" s="19">
        <f t="shared" si="2"/>
        <v>106.64848702763676</v>
      </c>
      <c r="J38" s="18">
        <v>0</v>
      </c>
      <c r="K38" s="18">
        <v>0</v>
      </c>
      <c r="L38" s="18">
        <v>0</v>
      </c>
      <c r="M38" s="19">
        <v>0</v>
      </c>
      <c r="N38" s="18">
        <f t="shared" si="3"/>
        <v>945600</v>
      </c>
      <c r="O38" s="18">
        <f t="shared" si="4"/>
        <v>709200</v>
      </c>
      <c r="P38" s="18">
        <f t="shared" si="5"/>
        <v>756351.07</v>
      </c>
      <c r="Q38" s="18">
        <f t="shared" si="6"/>
        <v>106.64848702763676</v>
      </c>
    </row>
    <row r="39" spans="1:17" ht="8.1" customHeight="1" x14ac:dyDescent="0.15">
      <c r="A39" s="74" t="s">
        <v>69</v>
      </c>
      <c r="B39" s="74"/>
      <c r="C39" s="29" t="s">
        <v>0</v>
      </c>
      <c r="D39" s="29" t="s">
        <v>0</v>
      </c>
      <c r="E39" s="30" t="s">
        <v>70</v>
      </c>
      <c r="F39" s="17">
        <v>10838000</v>
      </c>
      <c r="G39" s="18">
        <v>7859420</v>
      </c>
      <c r="H39" s="18">
        <v>5992221.3399999999</v>
      </c>
      <c r="I39" s="19">
        <f t="shared" si="2"/>
        <v>76.242538762402319</v>
      </c>
      <c r="J39" s="18">
        <v>0</v>
      </c>
      <c r="K39" s="18">
        <v>0</v>
      </c>
      <c r="L39" s="18">
        <v>0</v>
      </c>
      <c r="M39" s="19">
        <v>0</v>
      </c>
      <c r="N39" s="18">
        <f t="shared" si="3"/>
        <v>10838000</v>
      </c>
      <c r="O39" s="18">
        <f t="shared" si="4"/>
        <v>7859420</v>
      </c>
      <c r="P39" s="18">
        <f t="shared" si="5"/>
        <v>5992221.3399999999</v>
      </c>
      <c r="Q39" s="18">
        <f t="shared" si="6"/>
        <v>76.242538762402319</v>
      </c>
    </row>
    <row r="40" spans="1:17" ht="8.1" customHeight="1" x14ac:dyDescent="0.15">
      <c r="A40" s="74" t="s">
        <v>71</v>
      </c>
      <c r="B40" s="74"/>
      <c r="C40" s="29" t="s">
        <v>0</v>
      </c>
      <c r="D40" s="29" t="s">
        <v>0</v>
      </c>
      <c r="E40" s="30" t="s">
        <v>72</v>
      </c>
      <c r="F40" s="17">
        <v>6579500</v>
      </c>
      <c r="G40" s="18">
        <v>4847150</v>
      </c>
      <c r="H40" s="18">
        <v>4901866.4000000004</v>
      </c>
      <c r="I40" s="19">
        <f t="shared" si="2"/>
        <v>101.12883653280795</v>
      </c>
      <c r="J40" s="18">
        <v>0</v>
      </c>
      <c r="K40" s="18">
        <v>0</v>
      </c>
      <c r="L40" s="18">
        <v>0</v>
      </c>
      <c r="M40" s="19">
        <v>0</v>
      </c>
      <c r="N40" s="18">
        <f t="shared" si="3"/>
        <v>6579500</v>
      </c>
      <c r="O40" s="18">
        <f t="shared" si="4"/>
        <v>4847150</v>
      </c>
      <c r="P40" s="18">
        <f t="shared" si="5"/>
        <v>4901866.4000000004</v>
      </c>
      <c r="Q40" s="18">
        <f t="shared" si="6"/>
        <v>101.12883653280795</v>
      </c>
    </row>
    <row r="41" spans="1:17" ht="11.1" customHeight="1" x14ac:dyDescent="0.15">
      <c r="A41" s="74" t="s">
        <v>73</v>
      </c>
      <c r="B41" s="74"/>
      <c r="C41" s="29" t="s">
        <v>0</v>
      </c>
      <c r="D41" s="29" t="s">
        <v>0</v>
      </c>
      <c r="E41" s="30" t="s">
        <v>74</v>
      </c>
      <c r="F41" s="17">
        <v>5300</v>
      </c>
      <c r="G41" s="18">
        <v>5200</v>
      </c>
      <c r="H41" s="18">
        <v>5479.61</v>
      </c>
      <c r="I41" s="19">
        <f t="shared" si="2"/>
        <v>105.37711538461538</v>
      </c>
      <c r="J41" s="18">
        <v>0</v>
      </c>
      <c r="K41" s="18">
        <v>0</v>
      </c>
      <c r="L41" s="18">
        <v>0</v>
      </c>
      <c r="M41" s="19">
        <v>0</v>
      </c>
      <c r="N41" s="18">
        <f t="shared" si="3"/>
        <v>5300</v>
      </c>
      <c r="O41" s="18">
        <f t="shared" si="4"/>
        <v>5200</v>
      </c>
      <c r="P41" s="18">
        <f t="shared" si="5"/>
        <v>5479.61</v>
      </c>
      <c r="Q41" s="18">
        <f t="shared" si="6"/>
        <v>105.37711538461538</v>
      </c>
    </row>
    <row r="42" spans="1:17" ht="10.5" customHeight="1" x14ac:dyDescent="0.15">
      <c r="A42" s="74" t="s">
        <v>75</v>
      </c>
      <c r="B42" s="74"/>
      <c r="C42" s="29" t="s">
        <v>0</v>
      </c>
      <c r="D42" s="29" t="s">
        <v>0</v>
      </c>
      <c r="E42" s="30" t="s">
        <v>76</v>
      </c>
      <c r="F42" s="17">
        <v>881800</v>
      </c>
      <c r="G42" s="18">
        <v>642850</v>
      </c>
      <c r="H42" s="18">
        <v>602089.27</v>
      </c>
      <c r="I42" s="19">
        <f t="shared" si="2"/>
        <v>93.659371548572764</v>
      </c>
      <c r="J42" s="18">
        <v>0</v>
      </c>
      <c r="K42" s="18">
        <v>0</v>
      </c>
      <c r="L42" s="18">
        <v>0</v>
      </c>
      <c r="M42" s="19">
        <v>0</v>
      </c>
      <c r="N42" s="18">
        <f t="shared" si="3"/>
        <v>881800</v>
      </c>
      <c r="O42" s="18">
        <f t="shared" si="4"/>
        <v>642850</v>
      </c>
      <c r="P42" s="18">
        <f t="shared" si="5"/>
        <v>602089.27</v>
      </c>
      <c r="Q42" s="18">
        <f t="shared" si="6"/>
        <v>93.659371548572764</v>
      </c>
    </row>
    <row r="43" spans="1:17" ht="12" customHeight="1" x14ac:dyDescent="0.15">
      <c r="A43" s="74" t="s">
        <v>77</v>
      </c>
      <c r="B43" s="74"/>
      <c r="C43" s="29" t="s">
        <v>0</v>
      </c>
      <c r="D43" s="29" t="s">
        <v>0</v>
      </c>
      <c r="E43" s="30" t="s">
        <v>78</v>
      </c>
      <c r="F43" s="17">
        <v>18750</v>
      </c>
      <c r="G43" s="18">
        <v>18750</v>
      </c>
      <c r="H43" s="18">
        <v>31250</v>
      </c>
      <c r="I43" s="19">
        <f t="shared" si="2"/>
        <v>166.66666666666666</v>
      </c>
      <c r="J43" s="18">
        <v>0</v>
      </c>
      <c r="K43" s="18">
        <v>0</v>
      </c>
      <c r="L43" s="18">
        <v>0</v>
      </c>
      <c r="M43" s="19">
        <v>0</v>
      </c>
      <c r="N43" s="18">
        <f t="shared" si="3"/>
        <v>18750</v>
      </c>
      <c r="O43" s="18">
        <f t="shared" si="4"/>
        <v>18750</v>
      </c>
      <c r="P43" s="18">
        <f t="shared" si="5"/>
        <v>31250</v>
      </c>
      <c r="Q43" s="18">
        <f t="shared" si="6"/>
        <v>166.66666666666666</v>
      </c>
    </row>
    <row r="44" spans="1:17" ht="14.45" customHeight="1" x14ac:dyDescent="0.15">
      <c r="A44" s="73" t="s">
        <v>79</v>
      </c>
      <c r="B44" s="73"/>
      <c r="C44" s="27" t="s">
        <v>0</v>
      </c>
      <c r="D44" s="27" t="s">
        <v>0</v>
      </c>
      <c r="E44" s="28" t="s">
        <v>80</v>
      </c>
      <c r="F44" s="17">
        <f>F45+F46</f>
        <v>4400</v>
      </c>
      <c r="G44" s="18">
        <f t="shared" ref="G44:L44" si="18">G45+G46</f>
        <v>4400</v>
      </c>
      <c r="H44" s="18">
        <f t="shared" si="18"/>
        <v>6135.8099999999995</v>
      </c>
      <c r="I44" s="19">
        <f t="shared" si="2"/>
        <v>139.45022727272726</v>
      </c>
      <c r="J44" s="18">
        <f t="shared" si="18"/>
        <v>0</v>
      </c>
      <c r="K44" s="18">
        <f t="shared" si="18"/>
        <v>0</v>
      </c>
      <c r="L44" s="18">
        <f t="shared" si="18"/>
        <v>0</v>
      </c>
      <c r="M44" s="19">
        <v>0</v>
      </c>
      <c r="N44" s="18">
        <f t="shared" si="3"/>
        <v>4400</v>
      </c>
      <c r="O44" s="18">
        <f t="shared" si="4"/>
        <v>4400</v>
      </c>
      <c r="P44" s="18">
        <f t="shared" si="5"/>
        <v>6135.8099999999995</v>
      </c>
      <c r="Q44" s="18">
        <f t="shared" si="6"/>
        <v>139.45022727272726</v>
      </c>
    </row>
    <row r="45" spans="1:17" ht="17.45" customHeight="1" x14ac:dyDescent="0.15">
      <c r="A45" s="74" t="s">
        <v>81</v>
      </c>
      <c r="B45" s="74"/>
      <c r="C45" s="29" t="s">
        <v>0</v>
      </c>
      <c r="D45" s="29" t="s">
        <v>0</v>
      </c>
      <c r="E45" s="30" t="s">
        <v>82</v>
      </c>
      <c r="F45" s="17">
        <v>2740</v>
      </c>
      <c r="G45" s="18">
        <v>2740</v>
      </c>
      <c r="H45" s="18">
        <v>3534.56</v>
      </c>
      <c r="I45" s="19">
        <f t="shared" si="2"/>
        <v>128.9985401459854</v>
      </c>
      <c r="J45" s="18">
        <v>0</v>
      </c>
      <c r="K45" s="18">
        <v>0</v>
      </c>
      <c r="L45" s="18">
        <v>0</v>
      </c>
      <c r="M45" s="19">
        <v>0</v>
      </c>
      <c r="N45" s="18">
        <f t="shared" si="3"/>
        <v>2740</v>
      </c>
      <c r="O45" s="18">
        <f t="shared" si="4"/>
        <v>2740</v>
      </c>
      <c r="P45" s="18">
        <f t="shared" si="5"/>
        <v>3534.56</v>
      </c>
      <c r="Q45" s="18">
        <f t="shared" si="6"/>
        <v>128.9985401459854</v>
      </c>
    </row>
    <row r="46" spans="1:17" ht="18.95" customHeight="1" x14ac:dyDescent="0.15">
      <c r="A46" s="74" t="s">
        <v>83</v>
      </c>
      <c r="B46" s="74"/>
      <c r="C46" s="29" t="s">
        <v>0</v>
      </c>
      <c r="D46" s="29" t="s">
        <v>0</v>
      </c>
      <c r="E46" s="30" t="s">
        <v>84</v>
      </c>
      <c r="F46" s="17">
        <v>1660</v>
      </c>
      <c r="G46" s="18">
        <v>1660</v>
      </c>
      <c r="H46" s="18">
        <v>2601.25</v>
      </c>
      <c r="I46" s="19">
        <f t="shared" si="2"/>
        <v>156.70180722891564</v>
      </c>
      <c r="J46" s="18">
        <v>0</v>
      </c>
      <c r="K46" s="18">
        <v>0</v>
      </c>
      <c r="L46" s="18">
        <v>0</v>
      </c>
      <c r="M46" s="19">
        <v>0</v>
      </c>
      <c r="N46" s="18">
        <f t="shared" si="3"/>
        <v>1660</v>
      </c>
      <c r="O46" s="18">
        <f t="shared" si="4"/>
        <v>1660</v>
      </c>
      <c r="P46" s="18">
        <f t="shared" si="5"/>
        <v>2601.25</v>
      </c>
      <c r="Q46" s="18">
        <f t="shared" si="6"/>
        <v>156.70180722891564</v>
      </c>
    </row>
    <row r="47" spans="1:17" ht="12.6" customHeight="1" x14ac:dyDescent="0.15">
      <c r="A47" s="73" t="s">
        <v>85</v>
      </c>
      <c r="B47" s="73"/>
      <c r="C47" s="27" t="s">
        <v>0</v>
      </c>
      <c r="D47" s="27" t="s">
        <v>0</v>
      </c>
      <c r="E47" s="28" t="s">
        <v>86</v>
      </c>
      <c r="F47" s="17">
        <f>F48+F49+F50</f>
        <v>19449600</v>
      </c>
      <c r="G47" s="18">
        <f t="shared" ref="G47:L47" si="19">G48+G49+G50</f>
        <v>13880250</v>
      </c>
      <c r="H47" s="18">
        <f t="shared" si="19"/>
        <v>13220447.559999999</v>
      </c>
      <c r="I47" s="19">
        <f t="shared" si="2"/>
        <v>95.24646573368635</v>
      </c>
      <c r="J47" s="18">
        <f t="shared" si="19"/>
        <v>0</v>
      </c>
      <c r="K47" s="18">
        <f t="shared" si="19"/>
        <v>0</v>
      </c>
      <c r="L47" s="18">
        <f t="shared" si="19"/>
        <v>0</v>
      </c>
      <c r="M47" s="19">
        <v>0</v>
      </c>
      <c r="N47" s="18">
        <f t="shared" si="3"/>
        <v>19449600</v>
      </c>
      <c r="O47" s="18">
        <f t="shared" si="4"/>
        <v>13880250</v>
      </c>
      <c r="P47" s="18">
        <f t="shared" si="5"/>
        <v>13220447.559999999</v>
      </c>
      <c r="Q47" s="18">
        <f t="shared" si="6"/>
        <v>95.24646573368635</v>
      </c>
    </row>
    <row r="48" spans="1:17" ht="12.95" customHeight="1" x14ac:dyDescent="0.15">
      <c r="A48" s="74" t="s">
        <v>87</v>
      </c>
      <c r="B48" s="74"/>
      <c r="C48" s="29" t="s">
        <v>0</v>
      </c>
      <c r="D48" s="29" t="s">
        <v>0</v>
      </c>
      <c r="E48" s="30" t="s">
        <v>88</v>
      </c>
      <c r="F48" s="17">
        <v>1911600</v>
      </c>
      <c r="G48" s="18">
        <v>1437700</v>
      </c>
      <c r="H48" s="18">
        <v>1525277.28</v>
      </c>
      <c r="I48" s="19">
        <f t="shared" si="2"/>
        <v>106.09148501078111</v>
      </c>
      <c r="J48" s="18">
        <v>0</v>
      </c>
      <c r="K48" s="18">
        <v>0</v>
      </c>
      <c r="L48" s="18">
        <v>0</v>
      </c>
      <c r="M48" s="19">
        <v>0</v>
      </c>
      <c r="N48" s="18">
        <f t="shared" si="3"/>
        <v>1911600</v>
      </c>
      <c r="O48" s="18">
        <f t="shared" si="4"/>
        <v>1437700</v>
      </c>
      <c r="P48" s="18">
        <f t="shared" si="5"/>
        <v>1525277.28</v>
      </c>
      <c r="Q48" s="18">
        <f t="shared" si="6"/>
        <v>106.09148501078111</v>
      </c>
    </row>
    <row r="49" spans="1:17" ht="15.6" customHeight="1" x14ac:dyDescent="0.15">
      <c r="A49" s="74" t="s">
        <v>89</v>
      </c>
      <c r="B49" s="74"/>
      <c r="C49" s="29" t="s">
        <v>0</v>
      </c>
      <c r="D49" s="29" t="s">
        <v>0</v>
      </c>
      <c r="E49" s="30" t="s">
        <v>90</v>
      </c>
      <c r="F49" s="17">
        <v>16892400</v>
      </c>
      <c r="G49" s="18">
        <v>11965730</v>
      </c>
      <c r="H49" s="18">
        <v>11422752.859999999</v>
      </c>
      <c r="I49" s="19">
        <f t="shared" si="2"/>
        <v>95.462231389142147</v>
      </c>
      <c r="J49" s="18">
        <v>0</v>
      </c>
      <c r="K49" s="18">
        <v>0</v>
      </c>
      <c r="L49" s="18">
        <v>0</v>
      </c>
      <c r="M49" s="19">
        <v>0</v>
      </c>
      <c r="N49" s="18">
        <f t="shared" si="3"/>
        <v>16892400</v>
      </c>
      <c r="O49" s="18">
        <f t="shared" si="4"/>
        <v>11965730</v>
      </c>
      <c r="P49" s="18">
        <f t="shared" si="5"/>
        <v>11422752.859999999</v>
      </c>
      <c r="Q49" s="18">
        <f t="shared" si="6"/>
        <v>95.462231389142147</v>
      </c>
    </row>
    <row r="50" spans="1:17" ht="50.1" customHeight="1" x14ac:dyDescent="0.15">
      <c r="A50" s="74" t="s">
        <v>91</v>
      </c>
      <c r="B50" s="74"/>
      <c r="C50" s="29" t="s">
        <v>0</v>
      </c>
      <c r="D50" s="29" t="s">
        <v>0</v>
      </c>
      <c r="E50" s="30" t="s">
        <v>92</v>
      </c>
      <c r="F50" s="17">
        <v>645600</v>
      </c>
      <c r="G50" s="18">
        <v>476820</v>
      </c>
      <c r="H50" s="18">
        <v>272417.42</v>
      </c>
      <c r="I50" s="19">
        <f t="shared" si="2"/>
        <v>57.132129524768253</v>
      </c>
      <c r="J50" s="18">
        <v>0</v>
      </c>
      <c r="K50" s="18">
        <v>0</v>
      </c>
      <c r="L50" s="18">
        <v>0</v>
      </c>
      <c r="M50" s="19">
        <v>0</v>
      </c>
      <c r="N50" s="18">
        <f t="shared" si="3"/>
        <v>645600</v>
      </c>
      <c r="O50" s="18">
        <f t="shared" si="4"/>
        <v>476820</v>
      </c>
      <c r="P50" s="18">
        <f t="shared" si="5"/>
        <v>272417.42</v>
      </c>
      <c r="Q50" s="18">
        <f t="shared" si="6"/>
        <v>57.132129524768253</v>
      </c>
    </row>
    <row r="51" spans="1:17" ht="14.45" customHeight="1" x14ac:dyDescent="0.15">
      <c r="A51" s="72" t="s">
        <v>93</v>
      </c>
      <c r="B51" s="72"/>
      <c r="C51" s="25" t="s">
        <v>0</v>
      </c>
      <c r="D51" s="25" t="s">
        <v>0</v>
      </c>
      <c r="E51" s="26" t="s">
        <v>94</v>
      </c>
      <c r="F51" s="17">
        <f>F52</f>
        <v>0</v>
      </c>
      <c r="G51" s="18">
        <f t="shared" ref="G51:L51" si="20">G52</f>
        <v>0</v>
      </c>
      <c r="H51" s="18">
        <f t="shared" si="20"/>
        <v>0</v>
      </c>
      <c r="I51" s="19">
        <v>0</v>
      </c>
      <c r="J51" s="18">
        <f t="shared" si="20"/>
        <v>58400</v>
      </c>
      <c r="K51" s="18">
        <f t="shared" si="20"/>
        <v>43825</v>
      </c>
      <c r="L51" s="18">
        <f t="shared" si="20"/>
        <v>47135.89</v>
      </c>
      <c r="M51" s="19">
        <f t="shared" ref="M51:M56" si="21">L51/K51%</f>
        <v>107.55479749001711</v>
      </c>
      <c r="N51" s="18">
        <f t="shared" si="3"/>
        <v>58400</v>
      </c>
      <c r="O51" s="18">
        <f t="shared" si="4"/>
        <v>43825</v>
      </c>
      <c r="P51" s="18">
        <f t="shared" si="5"/>
        <v>47135.89</v>
      </c>
      <c r="Q51" s="18">
        <f t="shared" si="6"/>
        <v>107.55479749001711</v>
      </c>
    </row>
    <row r="52" spans="1:17" ht="12.6" customHeight="1" x14ac:dyDescent="0.15">
      <c r="A52" s="73" t="s">
        <v>95</v>
      </c>
      <c r="B52" s="73"/>
      <c r="C52" s="27" t="s">
        <v>0</v>
      </c>
      <c r="D52" s="27" t="s">
        <v>0</v>
      </c>
      <c r="E52" s="28" t="s">
        <v>96</v>
      </c>
      <c r="F52" s="17">
        <f>F53+F54+F55</f>
        <v>0</v>
      </c>
      <c r="G52" s="18">
        <f t="shared" ref="G52:L52" si="22">G53+G54+G55</f>
        <v>0</v>
      </c>
      <c r="H52" s="18">
        <f t="shared" si="22"/>
        <v>0</v>
      </c>
      <c r="I52" s="19">
        <v>0</v>
      </c>
      <c r="J52" s="18">
        <f t="shared" si="22"/>
        <v>58400</v>
      </c>
      <c r="K52" s="18">
        <f t="shared" si="22"/>
        <v>43825</v>
      </c>
      <c r="L52" s="18">
        <f t="shared" si="22"/>
        <v>47135.89</v>
      </c>
      <c r="M52" s="19">
        <f t="shared" si="21"/>
        <v>107.55479749001711</v>
      </c>
      <c r="N52" s="18">
        <f t="shared" si="3"/>
        <v>58400</v>
      </c>
      <c r="O52" s="18">
        <f t="shared" si="4"/>
        <v>43825</v>
      </c>
      <c r="P52" s="18">
        <f t="shared" si="5"/>
        <v>47135.89</v>
      </c>
      <c r="Q52" s="18">
        <f t="shared" si="6"/>
        <v>107.55479749001711</v>
      </c>
    </row>
    <row r="53" spans="1:17" ht="49.5" customHeight="1" x14ac:dyDescent="0.15">
      <c r="A53" s="74" t="s">
        <v>97</v>
      </c>
      <c r="B53" s="74"/>
      <c r="C53" s="29" t="s">
        <v>0</v>
      </c>
      <c r="D53" s="29" t="s">
        <v>0</v>
      </c>
      <c r="E53" s="30" t="s">
        <v>98</v>
      </c>
      <c r="F53" s="17">
        <v>0</v>
      </c>
      <c r="G53" s="18"/>
      <c r="H53" s="17">
        <v>0</v>
      </c>
      <c r="I53" s="19">
        <v>0</v>
      </c>
      <c r="J53" s="18">
        <v>23300</v>
      </c>
      <c r="K53" s="18">
        <v>17475</v>
      </c>
      <c r="L53" s="18">
        <v>22286.86</v>
      </c>
      <c r="M53" s="19">
        <f t="shared" si="21"/>
        <v>127.53567954220316</v>
      </c>
      <c r="N53" s="18">
        <f t="shared" si="3"/>
        <v>23300</v>
      </c>
      <c r="O53" s="18">
        <f t="shared" si="4"/>
        <v>17475</v>
      </c>
      <c r="P53" s="18">
        <f t="shared" si="5"/>
        <v>22286.86</v>
      </c>
      <c r="Q53" s="18">
        <f t="shared" si="6"/>
        <v>127.53567954220316</v>
      </c>
    </row>
    <row r="54" spans="1:17" ht="22.5" customHeight="1" x14ac:dyDescent="0.15">
      <c r="A54" s="74" t="s">
        <v>99</v>
      </c>
      <c r="B54" s="74"/>
      <c r="C54" s="29" t="s">
        <v>0</v>
      </c>
      <c r="D54" s="29" t="s">
        <v>0</v>
      </c>
      <c r="E54" s="30" t="s">
        <v>100</v>
      </c>
      <c r="F54" s="17">
        <v>0</v>
      </c>
      <c r="G54" s="18"/>
      <c r="H54" s="17">
        <v>0</v>
      </c>
      <c r="I54" s="19">
        <v>0</v>
      </c>
      <c r="J54" s="18">
        <v>1100</v>
      </c>
      <c r="K54" s="18">
        <v>850</v>
      </c>
      <c r="L54" s="18">
        <v>2251.15</v>
      </c>
      <c r="M54" s="19">
        <f t="shared" si="21"/>
        <v>264.84117647058827</v>
      </c>
      <c r="N54" s="18">
        <f t="shared" si="3"/>
        <v>1100</v>
      </c>
      <c r="O54" s="18">
        <f t="shared" si="4"/>
        <v>850</v>
      </c>
      <c r="P54" s="18">
        <f t="shared" si="5"/>
        <v>2251.15</v>
      </c>
      <c r="Q54" s="18">
        <f t="shared" si="6"/>
        <v>264.84117647058827</v>
      </c>
    </row>
    <row r="55" spans="1:17" ht="41.1" customHeight="1" x14ac:dyDescent="0.15">
      <c r="A55" s="74" t="s">
        <v>101</v>
      </c>
      <c r="B55" s="74"/>
      <c r="C55" s="29" t="s">
        <v>0</v>
      </c>
      <c r="D55" s="29" t="s">
        <v>0</v>
      </c>
      <c r="E55" s="30" t="s">
        <v>102</v>
      </c>
      <c r="F55" s="17">
        <v>0</v>
      </c>
      <c r="G55" s="18"/>
      <c r="H55" s="17">
        <v>0</v>
      </c>
      <c r="I55" s="19">
        <v>0</v>
      </c>
      <c r="J55" s="18">
        <v>34000</v>
      </c>
      <c r="K55" s="18">
        <v>25500</v>
      </c>
      <c r="L55" s="18">
        <v>22597.88</v>
      </c>
      <c r="M55" s="19">
        <f t="shared" si="21"/>
        <v>88.619137254901972</v>
      </c>
      <c r="N55" s="18">
        <f t="shared" si="3"/>
        <v>34000</v>
      </c>
      <c r="O55" s="18">
        <f t="shared" si="4"/>
        <v>25500</v>
      </c>
      <c r="P55" s="18">
        <f t="shared" si="5"/>
        <v>22597.88</v>
      </c>
      <c r="Q55" s="18">
        <f t="shared" si="6"/>
        <v>88.619137254901972</v>
      </c>
    </row>
    <row r="56" spans="1:17" ht="14.45" customHeight="1" x14ac:dyDescent="0.15">
      <c r="A56" s="71" t="s">
        <v>103</v>
      </c>
      <c r="B56" s="71"/>
      <c r="C56" s="25" t="s">
        <v>0</v>
      </c>
      <c r="D56" s="25" t="s">
        <v>0</v>
      </c>
      <c r="E56" s="26" t="s">
        <v>104</v>
      </c>
      <c r="F56" s="17">
        <f>F57+F63+F73+F77</f>
        <v>1708840</v>
      </c>
      <c r="G56" s="18">
        <f t="shared" ref="G56:L56" si="23">G57+G63+G73+G77</f>
        <v>1287580</v>
      </c>
      <c r="H56" s="18">
        <f t="shared" si="23"/>
        <v>1674862.82</v>
      </c>
      <c r="I56" s="19">
        <f t="shared" si="2"/>
        <v>130.07835008310164</v>
      </c>
      <c r="J56" s="18">
        <f t="shared" si="23"/>
        <v>2518700</v>
      </c>
      <c r="K56" s="18">
        <f t="shared" si="23"/>
        <v>2518700</v>
      </c>
      <c r="L56" s="18">
        <f t="shared" si="23"/>
        <v>5481533.1699999999</v>
      </c>
      <c r="M56" s="19">
        <f t="shared" si="21"/>
        <v>217.6334287529281</v>
      </c>
      <c r="N56" s="18">
        <f t="shared" si="3"/>
        <v>4227540</v>
      </c>
      <c r="O56" s="18">
        <f t="shared" si="4"/>
        <v>3806280</v>
      </c>
      <c r="P56" s="18">
        <f t="shared" si="5"/>
        <v>7156395.9900000002</v>
      </c>
      <c r="Q56" s="18">
        <f t="shared" si="6"/>
        <v>188.01548992717298</v>
      </c>
    </row>
    <row r="57" spans="1:17" ht="21" customHeight="1" x14ac:dyDescent="0.15">
      <c r="A57" s="72" t="s">
        <v>105</v>
      </c>
      <c r="B57" s="72"/>
      <c r="C57" s="25" t="s">
        <v>0</v>
      </c>
      <c r="D57" s="25" t="s">
        <v>0</v>
      </c>
      <c r="E57" s="26" t="s">
        <v>106</v>
      </c>
      <c r="F57" s="17">
        <f>F58+F62</f>
        <v>0</v>
      </c>
      <c r="G57" s="18">
        <f t="shared" ref="G57:L57" si="24">G58+G62</f>
        <v>0</v>
      </c>
      <c r="H57" s="18">
        <f t="shared" si="24"/>
        <v>85124.709999999992</v>
      </c>
      <c r="I57" s="19">
        <v>0</v>
      </c>
      <c r="J57" s="18">
        <f t="shared" si="24"/>
        <v>0</v>
      </c>
      <c r="K57" s="18">
        <f t="shared" si="24"/>
        <v>0</v>
      </c>
      <c r="L57" s="18">
        <f t="shared" si="24"/>
        <v>407644.5</v>
      </c>
      <c r="M57" s="19">
        <v>0</v>
      </c>
      <c r="N57" s="18">
        <f t="shared" si="3"/>
        <v>0</v>
      </c>
      <c r="O57" s="18">
        <f t="shared" si="4"/>
        <v>0</v>
      </c>
      <c r="P57" s="18">
        <f t="shared" si="5"/>
        <v>492769.20999999996</v>
      </c>
      <c r="Q57" s="18">
        <v>0</v>
      </c>
    </row>
    <row r="58" spans="1:17" ht="15.6" customHeight="1" x14ac:dyDescent="0.15">
      <c r="A58" s="73" t="s">
        <v>107</v>
      </c>
      <c r="B58" s="73"/>
      <c r="C58" s="27" t="s">
        <v>0</v>
      </c>
      <c r="D58" s="27" t="s">
        <v>0</v>
      </c>
      <c r="E58" s="28" t="s">
        <v>108</v>
      </c>
      <c r="F58" s="17">
        <f>F59+F60+F61</f>
        <v>0</v>
      </c>
      <c r="G58" s="18">
        <f t="shared" ref="G58:L58" si="25">G59+G60+G61</f>
        <v>0</v>
      </c>
      <c r="H58" s="18">
        <f t="shared" si="25"/>
        <v>85124.709999999992</v>
      </c>
      <c r="I58" s="19">
        <v>0</v>
      </c>
      <c r="J58" s="18">
        <f t="shared" si="25"/>
        <v>0</v>
      </c>
      <c r="K58" s="18">
        <f t="shared" si="25"/>
        <v>0</v>
      </c>
      <c r="L58" s="18">
        <f t="shared" si="25"/>
        <v>0</v>
      </c>
      <c r="M58" s="19">
        <v>0</v>
      </c>
      <c r="N58" s="18">
        <f t="shared" si="3"/>
        <v>0</v>
      </c>
      <c r="O58" s="18">
        <f t="shared" si="4"/>
        <v>0</v>
      </c>
      <c r="P58" s="18">
        <f t="shared" si="5"/>
        <v>85124.709999999992</v>
      </c>
      <c r="Q58" s="18">
        <v>0</v>
      </c>
    </row>
    <row r="59" spans="1:17" ht="15.95" customHeight="1" x14ac:dyDescent="0.15">
      <c r="A59" s="74" t="s">
        <v>109</v>
      </c>
      <c r="B59" s="74"/>
      <c r="C59" s="29" t="s">
        <v>0</v>
      </c>
      <c r="D59" s="29" t="s">
        <v>0</v>
      </c>
      <c r="E59" s="30" t="s">
        <v>110</v>
      </c>
      <c r="F59" s="17">
        <v>0</v>
      </c>
      <c r="G59" s="18">
        <v>0</v>
      </c>
      <c r="H59" s="18">
        <v>34624.71</v>
      </c>
      <c r="I59" s="19">
        <v>0</v>
      </c>
      <c r="J59" s="18">
        <v>0</v>
      </c>
      <c r="K59" s="18">
        <v>0</v>
      </c>
      <c r="L59" s="18">
        <v>0</v>
      </c>
      <c r="M59" s="19">
        <v>0</v>
      </c>
      <c r="N59" s="18">
        <f t="shared" si="3"/>
        <v>0</v>
      </c>
      <c r="O59" s="18">
        <f t="shared" si="4"/>
        <v>0</v>
      </c>
      <c r="P59" s="18">
        <f t="shared" si="5"/>
        <v>34624.71</v>
      </c>
      <c r="Q59" s="18">
        <v>0</v>
      </c>
    </row>
    <row r="60" spans="1:17" ht="34.5" customHeight="1" x14ac:dyDescent="0.15">
      <c r="A60" s="74" t="s">
        <v>111</v>
      </c>
      <c r="B60" s="74"/>
      <c r="C60" s="29" t="s">
        <v>0</v>
      </c>
      <c r="D60" s="29" t="s">
        <v>0</v>
      </c>
      <c r="E60" s="30" t="s">
        <v>112</v>
      </c>
      <c r="F60" s="17">
        <v>0</v>
      </c>
      <c r="G60" s="18">
        <v>0</v>
      </c>
      <c r="H60" s="18">
        <v>48600</v>
      </c>
      <c r="I60" s="19">
        <v>0</v>
      </c>
      <c r="J60" s="18">
        <v>0</v>
      </c>
      <c r="K60" s="18">
        <v>0</v>
      </c>
      <c r="L60" s="18">
        <v>0</v>
      </c>
      <c r="M60" s="19">
        <v>0</v>
      </c>
      <c r="N60" s="18">
        <f t="shared" si="3"/>
        <v>0</v>
      </c>
      <c r="O60" s="18">
        <f t="shared" si="4"/>
        <v>0</v>
      </c>
      <c r="P60" s="18">
        <f t="shared" si="5"/>
        <v>48600</v>
      </c>
      <c r="Q60" s="18">
        <v>0</v>
      </c>
    </row>
    <row r="61" spans="1:17" ht="51" customHeight="1" x14ac:dyDescent="0.15">
      <c r="A61" s="74" t="s">
        <v>113</v>
      </c>
      <c r="B61" s="74"/>
      <c r="C61" s="29" t="s">
        <v>0</v>
      </c>
      <c r="D61" s="29" t="s">
        <v>0</v>
      </c>
      <c r="E61" s="30" t="s">
        <v>114</v>
      </c>
      <c r="F61" s="17">
        <v>0</v>
      </c>
      <c r="G61" s="18">
        <v>0</v>
      </c>
      <c r="H61" s="18">
        <v>1900</v>
      </c>
      <c r="I61" s="19">
        <v>0</v>
      </c>
      <c r="J61" s="18">
        <v>0</v>
      </c>
      <c r="K61" s="18">
        <v>0</v>
      </c>
      <c r="L61" s="18">
        <v>0</v>
      </c>
      <c r="M61" s="19">
        <v>0</v>
      </c>
      <c r="N61" s="18">
        <f t="shared" si="3"/>
        <v>0</v>
      </c>
      <c r="O61" s="18">
        <f t="shared" si="4"/>
        <v>0</v>
      </c>
      <c r="P61" s="18">
        <f t="shared" si="5"/>
        <v>1900</v>
      </c>
      <c r="Q61" s="18">
        <v>0</v>
      </c>
    </row>
    <row r="62" spans="1:17" ht="33.950000000000003" customHeight="1" x14ac:dyDescent="0.15">
      <c r="A62" s="73" t="s">
        <v>115</v>
      </c>
      <c r="B62" s="73"/>
      <c r="C62" s="27" t="s">
        <v>0</v>
      </c>
      <c r="D62" s="27" t="s">
        <v>0</v>
      </c>
      <c r="E62" s="28" t="s">
        <v>116</v>
      </c>
      <c r="F62" s="17">
        <v>0</v>
      </c>
      <c r="G62" s="18">
        <v>0</v>
      </c>
      <c r="H62" s="18">
        <v>0</v>
      </c>
      <c r="I62" s="19">
        <v>0</v>
      </c>
      <c r="J62" s="18">
        <v>0</v>
      </c>
      <c r="K62" s="18">
        <v>0</v>
      </c>
      <c r="L62" s="18">
        <v>407644.5</v>
      </c>
      <c r="M62" s="19">
        <v>0</v>
      </c>
      <c r="N62" s="18">
        <f t="shared" si="3"/>
        <v>0</v>
      </c>
      <c r="O62" s="18">
        <f t="shared" si="4"/>
        <v>0</v>
      </c>
      <c r="P62" s="18">
        <f t="shared" si="5"/>
        <v>407644.5</v>
      </c>
      <c r="Q62" s="18">
        <v>0</v>
      </c>
    </row>
    <row r="63" spans="1:17" ht="24" customHeight="1" x14ac:dyDescent="0.15">
      <c r="A63" s="72" t="s">
        <v>117</v>
      </c>
      <c r="B63" s="72"/>
      <c r="C63" s="25" t="s">
        <v>0</v>
      </c>
      <c r="D63" s="25" t="s">
        <v>0</v>
      </c>
      <c r="E63" s="26" t="s">
        <v>118</v>
      </c>
      <c r="F63" s="17">
        <f>F64+F68+F70</f>
        <v>1600480</v>
      </c>
      <c r="G63" s="18">
        <f t="shared" ref="G63:L63" si="26">G64+G68+G70</f>
        <v>1179230</v>
      </c>
      <c r="H63" s="18">
        <f t="shared" si="26"/>
        <v>1399047.32</v>
      </c>
      <c r="I63" s="19">
        <f t="shared" si="2"/>
        <v>118.64075032012416</v>
      </c>
      <c r="J63" s="18">
        <f t="shared" si="26"/>
        <v>0</v>
      </c>
      <c r="K63" s="18">
        <f t="shared" si="26"/>
        <v>0</v>
      </c>
      <c r="L63" s="18">
        <f t="shared" si="26"/>
        <v>0</v>
      </c>
      <c r="M63" s="19">
        <v>0</v>
      </c>
      <c r="N63" s="18">
        <f t="shared" si="3"/>
        <v>1600480</v>
      </c>
      <c r="O63" s="18">
        <f t="shared" si="4"/>
        <v>1179230</v>
      </c>
      <c r="P63" s="18">
        <f t="shared" si="5"/>
        <v>1399047.32</v>
      </c>
      <c r="Q63" s="18">
        <f t="shared" si="6"/>
        <v>118.64075032012416</v>
      </c>
    </row>
    <row r="64" spans="1:17" ht="17.100000000000001" customHeight="1" x14ac:dyDescent="0.15">
      <c r="A64" s="73" t="s">
        <v>119</v>
      </c>
      <c r="B64" s="73"/>
      <c r="C64" s="27" t="s">
        <v>0</v>
      </c>
      <c r="D64" s="27" t="s">
        <v>0</v>
      </c>
      <c r="E64" s="28" t="s">
        <v>120</v>
      </c>
      <c r="F64" s="17">
        <f>F65+F66+F67</f>
        <v>895440</v>
      </c>
      <c r="G64" s="18">
        <f t="shared" ref="G64:L64" si="27">G65+G66+G67</f>
        <v>659940</v>
      </c>
      <c r="H64" s="18">
        <f t="shared" si="27"/>
        <v>792628.28</v>
      </c>
      <c r="I64" s="19">
        <f t="shared" si="2"/>
        <v>120.10611267691003</v>
      </c>
      <c r="J64" s="18">
        <f t="shared" si="27"/>
        <v>0</v>
      </c>
      <c r="K64" s="18">
        <f t="shared" si="27"/>
        <v>0</v>
      </c>
      <c r="L64" s="18">
        <f t="shared" si="27"/>
        <v>0</v>
      </c>
      <c r="M64" s="19">
        <v>0</v>
      </c>
      <c r="N64" s="18">
        <f t="shared" si="3"/>
        <v>895440</v>
      </c>
      <c r="O64" s="18">
        <f t="shared" si="4"/>
        <v>659940</v>
      </c>
      <c r="P64" s="18">
        <f t="shared" si="5"/>
        <v>792628.28</v>
      </c>
      <c r="Q64" s="18">
        <f t="shared" si="6"/>
        <v>120.10611267691003</v>
      </c>
    </row>
    <row r="65" spans="1:17" ht="35.450000000000003" customHeight="1" x14ac:dyDescent="0.15">
      <c r="A65" s="74" t="s">
        <v>121</v>
      </c>
      <c r="B65" s="74"/>
      <c r="C65" s="29" t="s">
        <v>0</v>
      </c>
      <c r="D65" s="29" t="s">
        <v>0</v>
      </c>
      <c r="E65" s="30" t="s">
        <v>122</v>
      </c>
      <c r="F65" s="17">
        <v>24190</v>
      </c>
      <c r="G65" s="18">
        <v>14290</v>
      </c>
      <c r="H65" s="18">
        <v>40960</v>
      </c>
      <c r="I65" s="19">
        <f t="shared" si="2"/>
        <v>286.63400979706086</v>
      </c>
      <c r="J65" s="18">
        <v>0</v>
      </c>
      <c r="K65" s="18">
        <v>0</v>
      </c>
      <c r="L65" s="18">
        <v>0</v>
      </c>
      <c r="M65" s="19">
        <v>0</v>
      </c>
      <c r="N65" s="18">
        <f t="shared" si="3"/>
        <v>24190</v>
      </c>
      <c r="O65" s="18">
        <f t="shared" si="4"/>
        <v>14290</v>
      </c>
      <c r="P65" s="18">
        <f t="shared" si="5"/>
        <v>40960</v>
      </c>
      <c r="Q65" s="18">
        <f t="shared" si="6"/>
        <v>286.63400979706086</v>
      </c>
    </row>
    <row r="66" spans="1:17" ht="20.45" customHeight="1" x14ac:dyDescent="0.15">
      <c r="A66" s="74" t="s">
        <v>123</v>
      </c>
      <c r="B66" s="74"/>
      <c r="C66" s="29" t="s">
        <v>0</v>
      </c>
      <c r="D66" s="29" t="s">
        <v>0</v>
      </c>
      <c r="E66" s="30" t="s">
        <v>124</v>
      </c>
      <c r="F66" s="17">
        <v>547000</v>
      </c>
      <c r="G66" s="18">
        <v>461800</v>
      </c>
      <c r="H66" s="18">
        <v>529165.88</v>
      </c>
      <c r="I66" s="19">
        <f t="shared" si="2"/>
        <v>114.58767431788654</v>
      </c>
      <c r="J66" s="18">
        <v>0</v>
      </c>
      <c r="K66" s="18">
        <v>0</v>
      </c>
      <c r="L66" s="18">
        <v>0</v>
      </c>
      <c r="M66" s="19">
        <v>0</v>
      </c>
      <c r="N66" s="18">
        <f t="shared" si="3"/>
        <v>547000</v>
      </c>
      <c r="O66" s="18">
        <f t="shared" si="4"/>
        <v>461800</v>
      </c>
      <c r="P66" s="18">
        <f t="shared" si="5"/>
        <v>529165.88</v>
      </c>
      <c r="Q66" s="18">
        <f t="shared" si="6"/>
        <v>114.58767431788654</v>
      </c>
    </row>
    <row r="67" spans="1:17" ht="27" customHeight="1" x14ac:dyDescent="0.15">
      <c r="A67" s="74" t="s">
        <v>125</v>
      </c>
      <c r="B67" s="74"/>
      <c r="C67" s="29" t="s">
        <v>0</v>
      </c>
      <c r="D67" s="29" t="s">
        <v>0</v>
      </c>
      <c r="E67" s="30" t="s">
        <v>126</v>
      </c>
      <c r="F67" s="17">
        <v>324250</v>
      </c>
      <c r="G67" s="18">
        <v>183850</v>
      </c>
      <c r="H67" s="18">
        <v>222502.39999999999</v>
      </c>
      <c r="I67" s="19">
        <f t="shared" si="2"/>
        <v>121.02387816154473</v>
      </c>
      <c r="J67" s="18">
        <v>0</v>
      </c>
      <c r="K67" s="18">
        <v>0</v>
      </c>
      <c r="L67" s="18">
        <v>0</v>
      </c>
      <c r="M67" s="19">
        <v>0</v>
      </c>
      <c r="N67" s="18">
        <f t="shared" si="3"/>
        <v>324250</v>
      </c>
      <c r="O67" s="18">
        <f t="shared" si="4"/>
        <v>183850</v>
      </c>
      <c r="P67" s="18">
        <f t="shared" si="5"/>
        <v>222502.39999999999</v>
      </c>
      <c r="Q67" s="18">
        <f t="shared" si="6"/>
        <v>121.02387816154473</v>
      </c>
    </row>
    <row r="68" spans="1:17" ht="31.5" customHeight="1" x14ac:dyDescent="0.15">
      <c r="A68" s="73" t="s">
        <v>127</v>
      </c>
      <c r="B68" s="73"/>
      <c r="C68" s="27" t="s">
        <v>0</v>
      </c>
      <c r="D68" s="27" t="s">
        <v>0</v>
      </c>
      <c r="E68" s="28" t="s">
        <v>128</v>
      </c>
      <c r="F68" s="17">
        <f>F69</f>
        <v>700900</v>
      </c>
      <c r="G68" s="18">
        <f t="shared" ref="G68:L68" si="28">G69</f>
        <v>515150</v>
      </c>
      <c r="H68" s="18">
        <f t="shared" si="28"/>
        <v>575704.18999999994</v>
      </c>
      <c r="I68" s="19">
        <f t="shared" si="2"/>
        <v>111.75467145491604</v>
      </c>
      <c r="J68" s="18">
        <f t="shared" si="28"/>
        <v>0</v>
      </c>
      <c r="K68" s="18">
        <f t="shared" si="28"/>
        <v>0</v>
      </c>
      <c r="L68" s="18">
        <f t="shared" si="28"/>
        <v>0</v>
      </c>
      <c r="M68" s="19">
        <v>0</v>
      </c>
      <c r="N68" s="18">
        <f t="shared" si="3"/>
        <v>700900</v>
      </c>
      <c r="O68" s="18">
        <f t="shared" si="4"/>
        <v>515150</v>
      </c>
      <c r="P68" s="18">
        <f t="shared" si="5"/>
        <v>575704.18999999994</v>
      </c>
      <c r="Q68" s="18">
        <f t="shared" si="6"/>
        <v>111.75467145491604</v>
      </c>
    </row>
    <row r="69" spans="1:17" ht="32.450000000000003" customHeight="1" x14ac:dyDescent="0.15">
      <c r="A69" s="74" t="s">
        <v>129</v>
      </c>
      <c r="B69" s="74"/>
      <c r="C69" s="29" t="s">
        <v>0</v>
      </c>
      <c r="D69" s="29" t="s">
        <v>0</v>
      </c>
      <c r="E69" s="30" t="s">
        <v>130</v>
      </c>
      <c r="F69" s="17">
        <v>700900</v>
      </c>
      <c r="G69" s="18">
        <v>515150</v>
      </c>
      <c r="H69" s="18">
        <v>575704.18999999994</v>
      </c>
      <c r="I69" s="19">
        <f t="shared" si="2"/>
        <v>111.75467145491604</v>
      </c>
      <c r="J69" s="18">
        <v>0</v>
      </c>
      <c r="K69" s="18">
        <v>0</v>
      </c>
      <c r="L69" s="18">
        <v>0</v>
      </c>
      <c r="M69" s="19">
        <v>0</v>
      </c>
      <c r="N69" s="18">
        <f t="shared" si="3"/>
        <v>700900</v>
      </c>
      <c r="O69" s="18">
        <f t="shared" si="4"/>
        <v>515150</v>
      </c>
      <c r="P69" s="18">
        <f t="shared" si="5"/>
        <v>575704.18999999994</v>
      </c>
      <c r="Q69" s="18">
        <f t="shared" si="6"/>
        <v>111.75467145491604</v>
      </c>
    </row>
    <row r="70" spans="1:17" ht="14.45" customHeight="1" x14ac:dyDescent="0.15">
      <c r="A70" s="73" t="s">
        <v>131</v>
      </c>
      <c r="B70" s="73"/>
      <c r="C70" s="27" t="s">
        <v>0</v>
      </c>
      <c r="D70" s="27" t="s">
        <v>0</v>
      </c>
      <c r="E70" s="28" t="s">
        <v>132</v>
      </c>
      <c r="F70" s="17">
        <f>F71+F72</f>
        <v>4140</v>
      </c>
      <c r="G70" s="18">
        <f t="shared" ref="G70:L70" si="29">G71+G72</f>
        <v>4140</v>
      </c>
      <c r="H70" s="18">
        <f t="shared" si="29"/>
        <v>30714.85</v>
      </c>
      <c r="I70" s="19">
        <f t="shared" si="2"/>
        <v>741.90458937198071</v>
      </c>
      <c r="J70" s="18">
        <f t="shared" si="29"/>
        <v>0</v>
      </c>
      <c r="K70" s="18">
        <f t="shared" si="29"/>
        <v>0</v>
      </c>
      <c r="L70" s="18">
        <f t="shared" si="29"/>
        <v>0</v>
      </c>
      <c r="M70" s="19">
        <v>0</v>
      </c>
      <c r="N70" s="18">
        <f t="shared" si="3"/>
        <v>4140</v>
      </c>
      <c r="O70" s="18">
        <f t="shared" si="4"/>
        <v>4140</v>
      </c>
      <c r="P70" s="18">
        <f t="shared" si="5"/>
        <v>30714.85</v>
      </c>
      <c r="Q70" s="18">
        <f t="shared" si="6"/>
        <v>741.90458937198071</v>
      </c>
    </row>
    <row r="71" spans="1:17" ht="36.6" customHeight="1" x14ac:dyDescent="0.15">
      <c r="A71" s="74" t="s">
        <v>133</v>
      </c>
      <c r="B71" s="74"/>
      <c r="C71" s="29" t="s">
        <v>0</v>
      </c>
      <c r="D71" s="29" t="s">
        <v>0</v>
      </c>
      <c r="E71" s="30" t="s">
        <v>134</v>
      </c>
      <c r="F71" s="17">
        <v>1840</v>
      </c>
      <c r="G71" s="18">
        <v>1840</v>
      </c>
      <c r="H71" s="18">
        <v>27792.85</v>
      </c>
      <c r="I71" s="19">
        <f t="shared" si="2"/>
        <v>1510.4809782608695</v>
      </c>
      <c r="J71" s="18">
        <v>0</v>
      </c>
      <c r="K71" s="18">
        <v>0</v>
      </c>
      <c r="L71" s="18">
        <v>0</v>
      </c>
      <c r="M71" s="19">
        <v>0</v>
      </c>
      <c r="N71" s="18">
        <f t="shared" si="3"/>
        <v>1840</v>
      </c>
      <c r="O71" s="18">
        <f t="shared" si="4"/>
        <v>1840</v>
      </c>
      <c r="P71" s="18">
        <f t="shared" si="5"/>
        <v>27792.85</v>
      </c>
      <c r="Q71" s="18">
        <f t="shared" si="6"/>
        <v>1510.4809782608695</v>
      </c>
    </row>
    <row r="72" spans="1:17" ht="31.5" customHeight="1" x14ac:dyDescent="0.15">
      <c r="A72" s="74" t="s">
        <v>135</v>
      </c>
      <c r="B72" s="74"/>
      <c r="C72" s="29" t="s">
        <v>0</v>
      </c>
      <c r="D72" s="29" t="s">
        <v>0</v>
      </c>
      <c r="E72" s="30" t="s">
        <v>136</v>
      </c>
      <c r="F72" s="17">
        <v>2300</v>
      </c>
      <c r="G72" s="18">
        <v>2300</v>
      </c>
      <c r="H72" s="18">
        <v>2922</v>
      </c>
      <c r="I72" s="19">
        <f t="shared" si="2"/>
        <v>127.04347826086956</v>
      </c>
      <c r="J72" s="18">
        <v>0</v>
      </c>
      <c r="K72" s="18">
        <v>0</v>
      </c>
      <c r="L72" s="18">
        <v>0</v>
      </c>
      <c r="M72" s="19">
        <v>0</v>
      </c>
      <c r="N72" s="18">
        <f t="shared" si="3"/>
        <v>2300</v>
      </c>
      <c r="O72" s="18">
        <f t="shared" si="4"/>
        <v>2300</v>
      </c>
      <c r="P72" s="18">
        <f t="shared" si="5"/>
        <v>2922</v>
      </c>
      <c r="Q72" s="18">
        <f t="shared" si="6"/>
        <v>127.04347826086956</v>
      </c>
    </row>
    <row r="73" spans="1:17" ht="11.45" customHeight="1" x14ac:dyDescent="0.15">
      <c r="A73" s="72" t="s">
        <v>137</v>
      </c>
      <c r="B73" s="72"/>
      <c r="C73" s="25" t="s">
        <v>0</v>
      </c>
      <c r="D73" s="25" t="s">
        <v>0</v>
      </c>
      <c r="E73" s="26" t="s">
        <v>138</v>
      </c>
      <c r="F73" s="17">
        <f>F74</f>
        <v>108360</v>
      </c>
      <c r="G73" s="18">
        <f t="shared" ref="G73:L73" si="30">G74</f>
        <v>108350</v>
      </c>
      <c r="H73" s="18">
        <f t="shared" si="30"/>
        <v>190690.79</v>
      </c>
      <c r="I73" s="19">
        <f t="shared" si="2"/>
        <v>175.99519150899863</v>
      </c>
      <c r="J73" s="18">
        <f t="shared" si="30"/>
        <v>0</v>
      </c>
      <c r="K73" s="18">
        <f t="shared" si="30"/>
        <v>0</v>
      </c>
      <c r="L73" s="18">
        <f t="shared" si="30"/>
        <v>59700.22</v>
      </c>
      <c r="M73" s="19">
        <v>0</v>
      </c>
      <c r="N73" s="18">
        <f t="shared" si="3"/>
        <v>108360</v>
      </c>
      <c r="O73" s="18">
        <f t="shared" si="4"/>
        <v>108350</v>
      </c>
      <c r="P73" s="18">
        <f t="shared" si="5"/>
        <v>250391.01</v>
      </c>
      <c r="Q73" s="18">
        <f t="shared" si="6"/>
        <v>231.09461005999077</v>
      </c>
    </row>
    <row r="74" spans="1:17" ht="12.95" customHeight="1" x14ac:dyDescent="0.15">
      <c r="A74" s="73" t="s">
        <v>107</v>
      </c>
      <c r="B74" s="73"/>
      <c r="C74" s="27" t="s">
        <v>0</v>
      </c>
      <c r="D74" s="27" t="s">
        <v>0</v>
      </c>
      <c r="E74" s="28" t="s">
        <v>139</v>
      </c>
      <c r="F74" s="17">
        <f>F75+F76</f>
        <v>108360</v>
      </c>
      <c r="G74" s="18">
        <f t="shared" ref="G74:L74" si="31">G75+G76</f>
        <v>108350</v>
      </c>
      <c r="H74" s="18">
        <f t="shared" si="31"/>
        <v>190690.79</v>
      </c>
      <c r="I74" s="19">
        <f t="shared" ref="I74:I107" si="32">H74/G74%</f>
        <v>175.99519150899863</v>
      </c>
      <c r="J74" s="18">
        <f t="shared" si="31"/>
        <v>0</v>
      </c>
      <c r="K74" s="18">
        <f t="shared" si="31"/>
        <v>0</v>
      </c>
      <c r="L74" s="18">
        <f t="shared" si="31"/>
        <v>59700.22</v>
      </c>
      <c r="M74" s="19">
        <v>0</v>
      </c>
      <c r="N74" s="18">
        <f t="shared" ref="N74:N137" si="33">F74+J74</f>
        <v>108360</v>
      </c>
      <c r="O74" s="18">
        <f t="shared" ref="O74:O137" si="34">G74+K74</f>
        <v>108350</v>
      </c>
      <c r="P74" s="18">
        <f t="shared" ref="P74:P137" si="35">H74+L74</f>
        <v>250391.01</v>
      </c>
      <c r="Q74" s="18">
        <f t="shared" ref="Q74:Q137" si="36">P74/O74%</f>
        <v>231.09461005999077</v>
      </c>
    </row>
    <row r="75" spans="1:17" ht="18.600000000000001" customHeight="1" x14ac:dyDescent="0.15">
      <c r="A75" s="74" t="s">
        <v>107</v>
      </c>
      <c r="B75" s="74"/>
      <c r="C75" s="29" t="s">
        <v>0</v>
      </c>
      <c r="D75" s="29" t="s">
        <v>0</v>
      </c>
      <c r="E75" s="30" t="s">
        <v>140</v>
      </c>
      <c r="F75" s="17">
        <v>108360</v>
      </c>
      <c r="G75" s="18">
        <v>108350</v>
      </c>
      <c r="H75" s="18">
        <v>190690.79</v>
      </c>
      <c r="I75" s="19">
        <f t="shared" si="32"/>
        <v>175.99519150899863</v>
      </c>
      <c r="J75" s="18">
        <v>0</v>
      </c>
      <c r="K75" s="18">
        <v>0</v>
      </c>
      <c r="L75" s="18">
        <v>0</v>
      </c>
      <c r="M75" s="19">
        <v>0</v>
      </c>
      <c r="N75" s="18">
        <f t="shared" si="33"/>
        <v>108360</v>
      </c>
      <c r="O75" s="18">
        <f t="shared" si="34"/>
        <v>108350</v>
      </c>
      <c r="P75" s="18">
        <f t="shared" si="35"/>
        <v>190690.79</v>
      </c>
      <c r="Q75" s="18">
        <f t="shared" si="36"/>
        <v>175.99519150899863</v>
      </c>
    </row>
    <row r="76" spans="1:17" ht="39.950000000000003" customHeight="1" x14ac:dyDescent="0.15">
      <c r="A76" s="74" t="s">
        <v>141</v>
      </c>
      <c r="B76" s="74"/>
      <c r="C76" s="29" t="s">
        <v>0</v>
      </c>
      <c r="D76" s="29" t="s">
        <v>0</v>
      </c>
      <c r="E76" s="30" t="s">
        <v>142</v>
      </c>
      <c r="F76" s="17">
        <v>0</v>
      </c>
      <c r="G76" s="18">
        <v>0</v>
      </c>
      <c r="H76" s="17">
        <v>0</v>
      </c>
      <c r="I76" s="19">
        <v>0</v>
      </c>
      <c r="J76" s="18">
        <v>0</v>
      </c>
      <c r="K76" s="18">
        <v>0</v>
      </c>
      <c r="L76" s="18">
        <v>59700.22</v>
      </c>
      <c r="M76" s="19">
        <v>0</v>
      </c>
      <c r="N76" s="18">
        <f t="shared" si="33"/>
        <v>0</v>
      </c>
      <c r="O76" s="18">
        <f t="shared" si="34"/>
        <v>0</v>
      </c>
      <c r="P76" s="18">
        <f t="shared" si="35"/>
        <v>59700.22</v>
      </c>
      <c r="Q76" s="18">
        <v>0</v>
      </c>
    </row>
    <row r="77" spans="1:17" ht="17.100000000000001" customHeight="1" x14ac:dyDescent="0.15">
      <c r="A77" s="72" t="s">
        <v>143</v>
      </c>
      <c r="B77" s="72"/>
      <c r="C77" s="25" t="s">
        <v>0</v>
      </c>
      <c r="D77" s="25" t="s">
        <v>0</v>
      </c>
      <c r="E77" s="26" t="s">
        <v>144</v>
      </c>
      <c r="F77" s="17">
        <f>F78+F83</f>
        <v>0</v>
      </c>
      <c r="G77" s="18">
        <f t="shared" ref="G77:L77" si="37">G78+G83</f>
        <v>0</v>
      </c>
      <c r="H77" s="18">
        <f t="shared" si="37"/>
        <v>0</v>
      </c>
      <c r="I77" s="19">
        <v>0</v>
      </c>
      <c r="J77" s="18">
        <f t="shared" si="37"/>
        <v>2518700</v>
      </c>
      <c r="K77" s="18">
        <f t="shared" si="37"/>
        <v>2518700</v>
      </c>
      <c r="L77" s="18">
        <f t="shared" si="37"/>
        <v>5014188.45</v>
      </c>
      <c r="M77" s="19">
        <f t="shared" ref="M77:M107" si="38">L77/K77%</f>
        <v>199.07843133362451</v>
      </c>
      <c r="N77" s="18">
        <f t="shared" si="33"/>
        <v>2518700</v>
      </c>
      <c r="O77" s="18">
        <f t="shared" si="34"/>
        <v>2518700</v>
      </c>
      <c r="P77" s="18">
        <f t="shared" si="35"/>
        <v>5014188.45</v>
      </c>
      <c r="Q77" s="18">
        <f t="shared" si="36"/>
        <v>199.07843133362451</v>
      </c>
    </row>
    <row r="78" spans="1:17" ht="32.450000000000003" customHeight="1" x14ac:dyDescent="0.15">
      <c r="A78" s="73" t="s">
        <v>145</v>
      </c>
      <c r="B78" s="73"/>
      <c r="C78" s="27" t="s">
        <v>0</v>
      </c>
      <c r="D78" s="27" t="s">
        <v>0</v>
      </c>
      <c r="E78" s="28" t="s">
        <v>146</v>
      </c>
      <c r="F78" s="17">
        <f>F79+F80+F81+F82</f>
        <v>0</v>
      </c>
      <c r="G78" s="18">
        <f t="shared" ref="G78:L78" si="39">G79+G80+G81+G82</f>
        <v>0</v>
      </c>
      <c r="H78" s="18">
        <f t="shared" si="39"/>
        <v>0</v>
      </c>
      <c r="I78" s="19">
        <v>0</v>
      </c>
      <c r="J78" s="18">
        <f t="shared" si="39"/>
        <v>2518700</v>
      </c>
      <c r="K78" s="18">
        <f t="shared" si="39"/>
        <v>2518700</v>
      </c>
      <c r="L78" s="18">
        <f t="shared" si="39"/>
        <v>1183380.27</v>
      </c>
      <c r="M78" s="19">
        <f t="shared" si="38"/>
        <v>46.983772184063206</v>
      </c>
      <c r="N78" s="18">
        <f t="shared" si="33"/>
        <v>2518700</v>
      </c>
      <c r="O78" s="18">
        <f t="shared" si="34"/>
        <v>2518700</v>
      </c>
      <c r="P78" s="18">
        <f t="shared" si="35"/>
        <v>1183380.27</v>
      </c>
      <c r="Q78" s="18">
        <f t="shared" si="36"/>
        <v>46.983772184063206</v>
      </c>
    </row>
    <row r="79" spans="1:17" ht="24.6" customHeight="1" x14ac:dyDescent="0.15">
      <c r="A79" s="74" t="s">
        <v>147</v>
      </c>
      <c r="B79" s="74"/>
      <c r="C79" s="29" t="s">
        <v>0</v>
      </c>
      <c r="D79" s="29" t="s">
        <v>0</v>
      </c>
      <c r="E79" s="30" t="s">
        <v>148</v>
      </c>
      <c r="F79" s="17">
        <v>0</v>
      </c>
      <c r="G79" s="18">
        <v>0</v>
      </c>
      <c r="H79" s="17">
        <v>0</v>
      </c>
      <c r="I79" s="19">
        <v>0</v>
      </c>
      <c r="J79" s="18">
        <v>2399200</v>
      </c>
      <c r="K79" s="18">
        <v>2399200</v>
      </c>
      <c r="L79" s="18">
        <v>1040281.12</v>
      </c>
      <c r="M79" s="19">
        <f t="shared" si="38"/>
        <v>43.359499833277759</v>
      </c>
      <c r="N79" s="18">
        <f t="shared" si="33"/>
        <v>2399200</v>
      </c>
      <c r="O79" s="18">
        <f t="shared" si="34"/>
        <v>2399200</v>
      </c>
      <c r="P79" s="18">
        <f t="shared" si="35"/>
        <v>1040281.12</v>
      </c>
      <c r="Q79" s="18">
        <f t="shared" si="36"/>
        <v>43.359499833277759</v>
      </c>
    </row>
    <row r="80" spans="1:17" ht="24" customHeight="1" x14ac:dyDescent="0.15">
      <c r="A80" s="74" t="s">
        <v>149</v>
      </c>
      <c r="B80" s="74"/>
      <c r="C80" s="29" t="s">
        <v>0</v>
      </c>
      <c r="D80" s="29" t="s">
        <v>0</v>
      </c>
      <c r="E80" s="30" t="s">
        <v>150</v>
      </c>
      <c r="F80" s="17">
        <v>0</v>
      </c>
      <c r="G80" s="18">
        <v>0</v>
      </c>
      <c r="H80" s="17">
        <v>0</v>
      </c>
      <c r="I80" s="19">
        <v>0</v>
      </c>
      <c r="J80" s="18">
        <v>0</v>
      </c>
      <c r="K80" s="18">
        <v>0</v>
      </c>
      <c r="L80" s="18">
        <v>6450</v>
      </c>
      <c r="M80" s="19">
        <v>0</v>
      </c>
      <c r="N80" s="18">
        <f t="shared" si="33"/>
        <v>0</v>
      </c>
      <c r="O80" s="18">
        <f t="shared" si="34"/>
        <v>0</v>
      </c>
      <c r="P80" s="18">
        <f t="shared" si="35"/>
        <v>6450</v>
      </c>
      <c r="Q80" s="18">
        <v>0</v>
      </c>
    </row>
    <row r="81" spans="1:17" ht="34.5" customHeight="1" x14ac:dyDescent="0.15">
      <c r="A81" s="74" t="s">
        <v>151</v>
      </c>
      <c r="B81" s="74"/>
      <c r="C81" s="29" t="s">
        <v>0</v>
      </c>
      <c r="D81" s="29" t="s">
        <v>0</v>
      </c>
      <c r="E81" s="30" t="s">
        <v>152</v>
      </c>
      <c r="F81" s="17">
        <v>0</v>
      </c>
      <c r="G81" s="18">
        <v>0</v>
      </c>
      <c r="H81" s="17">
        <v>0</v>
      </c>
      <c r="I81" s="19">
        <v>0</v>
      </c>
      <c r="J81" s="18">
        <v>119500</v>
      </c>
      <c r="K81" s="18">
        <v>119500</v>
      </c>
      <c r="L81" s="18">
        <v>121660.6</v>
      </c>
      <c r="M81" s="19">
        <f t="shared" si="38"/>
        <v>101.80803347280336</v>
      </c>
      <c r="N81" s="18">
        <f t="shared" si="33"/>
        <v>119500</v>
      </c>
      <c r="O81" s="18">
        <f t="shared" si="34"/>
        <v>119500</v>
      </c>
      <c r="P81" s="18">
        <f t="shared" si="35"/>
        <v>121660.6</v>
      </c>
      <c r="Q81" s="18">
        <f t="shared" si="36"/>
        <v>101.80803347280336</v>
      </c>
    </row>
    <row r="82" spans="1:17" ht="28.5" customHeight="1" x14ac:dyDescent="0.15">
      <c r="A82" s="74" t="s">
        <v>153</v>
      </c>
      <c r="B82" s="74"/>
      <c r="C82" s="29" t="s">
        <v>0</v>
      </c>
      <c r="D82" s="29" t="s">
        <v>0</v>
      </c>
      <c r="E82" s="30" t="s">
        <v>154</v>
      </c>
      <c r="F82" s="17">
        <v>0</v>
      </c>
      <c r="G82" s="18">
        <v>0</v>
      </c>
      <c r="H82" s="17">
        <v>0</v>
      </c>
      <c r="I82" s="19">
        <v>0</v>
      </c>
      <c r="J82" s="18">
        <v>0</v>
      </c>
      <c r="K82" s="18">
        <v>0</v>
      </c>
      <c r="L82" s="18">
        <v>14988.55</v>
      </c>
      <c r="M82" s="19">
        <v>0</v>
      </c>
      <c r="N82" s="18">
        <f t="shared" si="33"/>
        <v>0</v>
      </c>
      <c r="O82" s="18">
        <f t="shared" si="34"/>
        <v>0</v>
      </c>
      <c r="P82" s="18">
        <f t="shared" si="35"/>
        <v>14988.55</v>
      </c>
      <c r="Q82" s="18">
        <v>0</v>
      </c>
    </row>
    <row r="83" spans="1:17" ht="20.45" customHeight="1" x14ac:dyDescent="0.15">
      <c r="A83" s="73" t="s">
        <v>155</v>
      </c>
      <c r="B83" s="73"/>
      <c r="C83" s="27" t="s">
        <v>0</v>
      </c>
      <c r="D83" s="27" t="s">
        <v>0</v>
      </c>
      <c r="E83" s="28" t="s">
        <v>156</v>
      </c>
      <c r="F83" s="17">
        <f>F84+F85</f>
        <v>0</v>
      </c>
      <c r="G83" s="18">
        <f t="shared" ref="G83:L83" si="40">G84+G85</f>
        <v>0</v>
      </c>
      <c r="H83" s="18">
        <f t="shared" si="40"/>
        <v>0</v>
      </c>
      <c r="I83" s="19">
        <v>0</v>
      </c>
      <c r="J83" s="18">
        <f t="shared" si="40"/>
        <v>0</v>
      </c>
      <c r="K83" s="18">
        <f t="shared" si="40"/>
        <v>0</v>
      </c>
      <c r="L83" s="18">
        <f t="shared" si="40"/>
        <v>3830808.18</v>
      </c>
      <c r="M83" s="19">
        <v>0</v>
      </c>
      <c r="N83" s="18">
        <f t="shared" si="33"/>
        <v>0</v>
      </c>
      <c r="O83" s="18">
        <f t="shared" si="34"/>
        <v>0</v>
      </c>
      <c r="P83" s="18">
        <f t="shared" si="35"/>
        <v>3830808.18</v>
      </c>
      <c r="Q83" s="18">
        <v>0</v>
      </c>
    </row>
    <row r="84" spans="1:17" ht="21.95" customHeight="1" x14ac:dyDescent="0.15">
      <c r="A84" s="74" t="s">
        <v>157</v>
      </c>
      <c r="B84" s="74"/>
      <c r="C84" s="29" t="s">
        <v>0</v>
      </c>
      <c r="D84" s="29" t="s">
        <v>0</v>
      </c>
      <c r="E84" s="30" t="s">
        <v>158</v>
      </c>
      <c r="F84" s="17">
        <v>0</v>
      </c>
      <c r="G84" s="18">
        <v>0</v>
      </c>
      <c r="H84" s="17">
        <v>0</v>
      </c>
      <c r="I84" s="19">
        <v>0</v>
      </c>
      <c r="J84" s="18">
        <v>0</v>
      </c>
      <c r="K84" s="18">
        <v>0</v>
      </c>
      <c r="L84" s="18">
        <v>3801207.18</v>
      </c>
      <c r="M84" s="19">
        <v>0</v>
      </c>
      <c r="N84" s="18">
        <f t="shared" si="33"/>
        <v>0</v>
      </c>
      <c r="O84" s="18">
        <f t="shared" si="34"/>
        <v>0</v>
      </c>
      <c r="P84" s="18">
        <f t="shared" si="35"/>
        <v>3801207.18</v>
      </c>
      <c r="Q84" s="18">
        <v>0</v>
      </c>
    </row>
    <row r="85" spans="1:17" ht="78" customHeight="1" x14ac:dyDescent="0.15">
      <c r="A85" s="74" t="s">
        <v>159</v>
      </c>
      <c r="B85" s="74"/>
      <c r="C85" s="29" t="s">
        <v>0</v>
      </c>
      <c r="D85" s="29" t="s">
        <v>0</v>
      </c>
      <c r="E85" s="30" t="s">
        <v>160</v>
      </c>
      <c r="F85" s="17">
        <v>0</v>
      </c>
      <c r="G85" s="18">
        <v>0</v>
      </c>
      <c r="H85" s="17">
        <v>0</v>
      </c>
      <c r="I85" s="19">
        <v>0</v>
      </c>
      <c r="J85" s="18">
        <v>0</v>
      </c>
      <c r="K85" s="18">
        <v>0</v>
      </c>
      <c r="L85" s="18">
        <v>29601</v>
      </c>
      <c r="M85" s="19" t="e">
        <f t="shared" si="38"/>
        <v>#DIV/0!</v>
      </c>
      <c r="N85" s="18">
        <f t="shared" si="33"/>
        <v>0</v>
      </c>
      <c r="O85" s="18">
        <f t="shared" si="34"/>
        <v>0</v>
      </c>
      <c r="P85" s="18">
        <f t="shared" si="35"/>
        <v>29601</v>
      </c>
      <c r="Q85" s="18">
        <v>0</v>
      </c>
    </row>
    <row r="86" spans="1:17" ht="12.95" customHeight="1" x14ac:dyDescent="0.15">
      <c r="A86" s="71" t="s">
        <v>161</v>
      </c>
      <c r="B86" s="71"/>
      <c r="C86" s="25" t="s">
        <v>0</v>
      </c>
      <c r="D86" s="25" t="s">
        <v>0</v>
      </c>
      <c r="E86" s="26" t="s">
        <v>162</v>
      </c>
      <c r="F86" s="17">
        <f>F87+F90</f>
        <v>0</v>
      </c>
      <c r="G86" s="18">
        <f t="shared" ref="G86:L86" si="41">G87+G90</f>
        <v>0</v>
      </c>
      <c r="H86" s="18">
        <f t="shared" si="41"/>
        <v>1500</v>
      </c>
      <c r="I86" s="19">
        <v>0</v>
      </c>
      <c r="J86" s="18">
        <f t="shared" si="41"/>
        <v>500000</v>
      </c>
      <c r="K86" s="18">
        <f t="shared" si="41"/>
        <v>500000</v>
      </c>
      <c r="L86" s="18">
        <f t="shared" si="41"/>
        <v>406773.9</v>
      </c>
      <c r="M86" s="19">
        <f t="shared" si="38"/>
        <v>81.354780000000005</v>
      </c>
      <c r="N86" s="18">
        <f t="shared" si="33"/>
        <v>500000</v>
      </c>
      <c r="O86" s="18">
        <f t="shared" si="34"/>
        <v>500000</v>
      </c>
      <c r="P86" s="18">
        <f t="shared" si="35"/>
        <v>408273.9</v>
      </c>
      <c r="Q86" s="18">
        <f t="shared" si="36"/>
        <v>81.654780000000002</v>
      </c>
    </row>
    <row r="87" spans="1:17" ht="17.100000000000001" customHeight="1" x14ac:dyDescent="0.15">
      <c r="A87" s="72" t="s">
        <v>163</v>
      </c>
      <c r="B87" s="72"/>
      <c r="C87" s="25" t="s">
        <v>0</v>
      </c>
      <c r="D87" s="25" t="s">
        <v>0</v>
      </c>
      <c r="E87" s="26" t="s">
        <v>164</v>
      </c>
      <c r="F87" s="17">
        <f>F88</f>
        <v>0</v>
      </c>
      <c r="G87" s="18">
        <v>0</v>
      </c>
      <c r="H87" s="18">
        <f t="shared" ref="H87:L88" si="42">H88</f>
        <v>1500</v>
      </c>
      <c r="I87" s="19">
        <v>0</v>
      </c>
      <c r="J87" s="18">
        <f t="shared" si="42"/>
        <v>0</v>
      </c>
      <c r="K87" s="18">
        <f t="shared" si="42"/>
        <v>0</v>
      </c>
      <c r="L87" s="18">
        <f t="shared" si="42"/>
        <v>0</v>
      </c>
      <c r="M87" s="19">
        <v>0</v>
      </c>
      <c r="N87" s="18">
        <f t="shared" si="33"/>
        <v>0</v>
      </c>
      <c r="O87" s="18">
        <f t="shared" si="34"/>
        <v>0</v>
      </c>
      <c r="P87" s="18">
        <f t="shared" si="35"/>
        <v>1500</v>
      </c>
      <c r="Q87" s="18">
        <v>0</v>
      </c>
    </row>
    <row r="88" spans="1:17" ht="53.45" customHeight="1" x14ac:dyDescent="0.15">
      <c r="A88" s="73" t="s">
        <v>165</v>
      </c>
      <c r="B88" s="73"/>
      <c r="C88" s="27" t="s">
        <v>0</v>
      </c>
      <c r="D88" s="27" t="s">
        <v>0</v>
      </c>
      <c r="E88" s="28" t="s">
        <v>166</v>
      </c>
      <c r="F88" s="17">
        <f>F89</f>
        <v>0</v>
      </c>
      <c r="G88" s="18">
        <v>0</v>
      </c>
      <c r="H88" s="18">
        <f t="shared" si="42"/>
        <v>1500</v>
      </c>
      <c r="I88" s="19">
        <v>0</v>
      </c>
      <c r="J88" s="18">
        <v>0</v>
      </c>
      <c r="K88" s="18">
        <v>0</v>
      </c>
      <c r="L88" s="18">
        <v>0</v>
      </c>
      <c r="M88" s="19">
        <v>0</v>
      </c>
      <c r="N88" s="18">
        <f t="shared" si="33"/>
        <v>0</v>
      </c>
      <c r="O88" s="18">
        <f t="shared" si="34"/>
        <v>0</v>
      </c>
      <c r="P88" s="18">
        <f t="shared" si="35"/>
        <v>1500</v>
      </c>
      <c r="Q88" s="18">
        <v>0</v>
      </c>
    </row>
    <row r="89" spans="1:17" ht="56.1" customHeight="1" x14ac:dyDescent="0.15">
      <c r="A89" s="74" t="s">
        <v>167</v>
      </c>
      <c r="B89" s="74"/>
      <c r="C89" s="29" t="s">
        <v>0</v>
      </c>
      <c r="D89" s="29" t="s">
        <v>0</v>
      </c>
      <c r="E89" s="30" t="s">
        <v>168</v>
      </c>
      <c r="F89" s="17">
        <v>0</v>
      </c>
      <c r="G89" s="18">
        <v>0</v>
      </c>
      <c r="H89" s="18">
        <v>1500</v>
      </c>
      <c r="I89" s="19">
        <v>0</v>
      </c>
      <c r="J89" s="18">
        <v>0</v>
      </c>
      <c r="K89" s="18">
        <v>0</v>
      </c>
      <c r="L89" s="18">
        <v>0</v>
      </c>
      <c r="M89" s="19">
        <v>0</v>
      </c>
      <c r="N89" s="18">
        <f t="shared" si="33"/>
        <v>0</v>
      </c>
      <c r="O89" s="18">
        <f t="shared" si="34"/>
        <v>0</v>
      </c>
      <c r="P89" s="18">
        <f t="shared" si="35"/>
        <v>1500</v>
      </c>
      <c r="Q89" s="18">
        <v>0</v>
      </c>
    </row>
    <row r="90" spans="1:17" ht="17.100000000000001" customHeight="1" x14ac:dyDescent="0.15">
      <c r="A90" s="72" t="s">
        <v>169</v>
      </c>
      <c r="B90" s="72"/>
      <c r="C90" s="25" t="s">
        <v>0</v>
      </c>
      <c r="D90" s="25" t="s">
        <v>0</v>
      </c>
      <c r="E90" s="26" t="s">
        <v>170</v>
      </c>
      <c r="F90" s="16">
        <f>F91</f>
        <v>0</v>
      </c>
      <c r="G90" s="21">
        <f t="shared" ref="G90:L90" si="43">G91</f>
        <v>0</v>
      </c>
      <c r="H90" s="16">
        <f t="shared" si="43"/>
        <v>0</v>
      </c>
      <c r="I90" s="19">
        <v>0</v>
      </c>
      <c r="J90" s="21">
        <f t="shared" si="43"/>
        <v>500000</v>
      </c>
      <c r="K90" s="21">
        <f t="shared" si="43"/>
        <v>500000</v>
      </c>
      <c r="L90" s="21">
        <f t="shared" si="43"/>
        <v>406773.9</v>
      </c>
      <c r="M90" s="19">
        <f t="shared" si="38"/>
        <v>81.354780000000005</v>
      </c>
      <c r="N90" s="18">
        <f t="shared" si="33"/>
        <v>500000</v>
      </c>
      <c r="O90" s="18">
        <f t="shared" si="34"/>
        <v>500000</v>
      </c>
      <c r="P90" s="18">
        <f t="shared" si="35"/>
        <v>406773.9</v>
      </c>
      <c r="Q90" s="18">
        <f t="shared" si="36"/>
        <v>81.354780000000005</v>
      </c>
    </row>
    <row r="91" spans="1:17" ht="14.1" customHeight="1" x14ac:dyDescent="0.15">
      <c r="A91" s="73" t="s">
        <v>171</v>
      </c>
      <c r="B91" s="73"/>
      <c r="C91" s="27" t="s">
        <v>0</v>
      </c>
      <c r="D91" s="27" t="s">
        <v>0</v>
      </c>
      <c r="E91" s="28" t="s">
        <v>172</v>
      </c>
      <c r="F91" s="20">
        <f>F92</f>
        <v>0</v>
      </c>
      <c r="G91" s="22">
        <f t="shared" ref="G91:L91" si="44">G92</f>
        <v>0</v>
      </c>
      <c r="H91" s="20">
        <f t="shared" si="44"/>
        <v>0</v>
      </c>
      <c r="I91" s="19">
        <v>0</v>
      </c>
      <c r="J91" s="22">
        <f t="shared" si="44"/>
        <v>500000</v>
      </c>
      <c r="K91" s="22">
        <f t="shared" si="44"/>
        <v>500000</v>
      </c>
      <c r="L91" s="22">
        <f t="shared" si="44"/>
        <v>406773.9</v>
      </c>
      <c r="M91" s="19">
        <f t="shared" si="38"/>
        <v>81.354780000000005</v>
      </c>
      <c r="N91" s="18">
        <f t="shared" si="33"/>
        <v>500000</v>
      </c>
      <c r="O91" s="18">
        <f t="shared" si="34"/>
        <v>500000</v>
      </c>
      <c r="P91" s="18">
        <f t="shared" si="35"/>
        <v>406773.9</v>
      </c>
      <c r="Q91" s="18">
        <f t="shared" si="36"/>
        <v>81.354780000000005</v>
      </c>
    </row>
    <row r="92" spans="1:17" ht="57.6" customHeight="1" x14ac:dyDescent="0.15">
      <c r="A92" s="74" t="s">
        <v>173</v>
      </c>
      <c r="B92" s="74"/>
      <c r="C92" s="29" t="s">
        <v>0</v>
      </c>
      <c r="D92" s="29" t="s">
        <v>0</v>
      </c>
      <c r="E92" s="30" t="s">
        <v>174</v>
      </c>
      <c r="F92" s="17">
        <v>0</v>
      </c>
      <c r="G92" s="18">
        <v>0</v>
      </c>
      <c r="H92" s="18">
        <v>0</v>
      </c>
      <c r="I92" s="19">
        <v>0</v>
      </c>
      <c r="J92" s="18">
        <v>500000</v>
      </c>
      <c r="K92" s="18">
        <v>500000</v>
      </c>
      <c r="L92" s="18">
        <v>406773.9</v>
      </c>
      <c r="M92" s="19">
        <f t="shared" si="38"/>
        <v>81.354780000000005</v>
      </c>
      <c r="N92" s="18">
        <f t="shared" si="33"/>
        <v>500000</v>
      </c>
      <c r="O92" s="18">
        <f t="shared" si="34"/>
        <v>500000</v>
      </c>
      <c r="P92" s="18">
        <f t="shared" si="35"/>
        <v>406773.9</v>
      </c>
      <c r="Q92" s="18">
        <f t="shared" si="36"/>
        <v>81.354780000000005</v>
      </c>
    </row>
    <row r="93" spans="1:17" ht="24.95" customHeight="1" x14ac:dyDescent="0.15">
      <c r="A93" s="75" t="s">
        <v>175</v>
      </c>
      <c r="B93" s="75"/>
      <c r="C93" s="49" t="s">
        <v>0</v>
      </c>
      <c r="D93" s="49" t="s">
        <v>0</v>
      </c>
      <c r="E93" s="50" t="s">
        <v>176</v>
      </c>
      <c r="F93" s="51">
        <f>F86+F56+F9</f>
        <v>139289800</v>
      </c>
      <c r="G93" s="52">
        <f t="shared" ref="G93:L93" si="45">G86+G56+G9</f>
        <v>108056577</v>
      </c>
      <c r="H93" s="52">
        <f t="shared" si="45"/>
        <v>107922819.99000001</v>
      </c>
      <c r="I93" s="53">
        <f t="shared" si="32"/>
        <v>99.876215762414915</v>
      </c>
      <c r="J93" s="52">
        <f t="shared" si="45"/>
        <v>3077100</v>
      </c>
      <c r="K93" s="52">
        <f t="shared" si="45"/>
        <v>3062525</v>
      </c>
      <c r="L93" s="52">
        <f t="shared" si="45"/>
        <v>5935442.96</v>
      </c>
      <c r="M93" s="53">
        <f t="shared" si="38"/>
        <v>193.80880025469179</v>
      </c>
      <c r="N93" s="52">
        <f t="shared" si="33"/>
        <v>142366900</v>
      </c>
      <c r="O93" s="52">
        <f t="shared" si="34"/>
        <v>111119102</v>
      </c>
      <c r="P93" s="52">
        <f t="shared" si="35"/>
        <v>113858262.95</v>
      </c>
      <c r="Q93" s="54">
        <f t="shared" si="36"/>
        <v>102.46506757227034</v>
      </c>
    </row>
    <row r="94" spans="1:17" ht="12" customHeight="1" x14ac:dyDescent="0.15">
      <c r="A94" s="71" t="s">
        <v>177</v>
      </c>
      <c r="B94" s="71"/>
      <c r="C94" s="25" t="s">
        <v>0</v>
      </c>
      <c r="D94" s="25" t="s">
        <v>0</v>
      </c>
      <c r="E94" s="26" t="s">
        <v>178</v>
      </c>
      <c r="F94" s="17">
        <f>F95</f>
        <v>182906200</v>
      </c>
      <c r="G94" s="18">
        <f t="shared" ref="G94:L94" si="46">G95</f>
        <v>140185700</v>
      </c>
      <c r="H94" s="17">
        <f t="shared" si="46"/>
        <v>140185700</v>
      </c>
      <c r="I94" s="19">
        <f t="shared" si="32"/>
        <v>100</v>
      </c>
      <c r="J94" s="17">
        <f t="shared" si="46"/>
        <v>0</v>
      </c>
      <c r="K94" s="17">
        <f t="shared" si="46"/>
        <v>0</v>
      </c>
      <c r="L94" s="17">
        <f t="shared" si="46"/>
        <v>0</v>
      </c>
      <c r="M94" s="19">
        <v>0</v>
      </c>
      <c r="N94" s="18">
        <f t="shared" si="33"/>
        <v>182906200</v>
      </c>
      <c r="O94" s="18">
        <f t="shared" si="34"/>
        <v>140185700</v>
      </c>
      <c r="P94" s="18">
        <f t="shared" si="35"/>
        <v>140185700</v>
      </c>
      <c r="Q94" s="18">
        <f t="shared" si="36"/>
        <v>100</v>
      </c>
    </row>
    <row r="95" spans="1:17" ht="11.1" customHeight="1" x14ac:dyDescent="0.15">
      <c r="A95" s="72" t="s">
        <v>179</v>
      </c>
      <c r="B95" s="72"/>
      <c r="C95" s="25" t="s">
        <v>0</v>
      </c>
      <c r="D95" s="25" t="s">
        <v>0</v>
      </c>
      <c r="E95" s="26" t="s">
        <v>180</v>
      </c>
      <c r="F95" s="17">
        <f>F96+F98</f>
        <v>182906200</v>
      </c>
      <c r="G95" s="18">
        <f t="shared" ref="G95:L95" si="47">G96+G98</f>
        <v>140185700</v>
      </c>
      <c r="H95" s="17">
        <f t="shared" si="47"/>
        <v>140185700</v>
      </c>
      <c r="I95" s="19">
        <f t="shared" si="32"/>
        <v>100</v>
      </c>
      <c r="J95" s="17">
        <f t="shared" si="47"/>
        <v>0</v>
      </c>
      <c r="K95" s="17">
        <f t="shared" si="47"/>
        <v>0</v>
      </c>
      <c r="L95" s="17">
        <f t="shared" si="47"/>
        <v>0</v>
      </c>
      <c r="M95" s="19">
        <v>0</v>
      </c>
      <c r="N95" s="18">
        <f t="shared" si="33"/>
        <v>182906200</v>
      </c>
      <c r="O95" s="18">
        <f t="shared" si="34"/>
        <v>140185700</v>
      </c>
      <c r="P95" s="18">
        <f t="shared" si="35"/>
        <v>140185700</v>
      </c>
      <c r="Q95" s="18">
        <f t="shared" si="36"/>
        <v>100</v>
      </c>
    </row>
    <row r="96" spans="1:17" ht="12" customHeight="1" x14ac:dyDescent="0.15">
      <c r="A96" s="73" t="s">
        <v>181</v>
      </c>
      <c r="B96" s="73"/>
      <c r="C96" s="27" t="s">
        <v>0</v>
      </c>
      <c r="D96" s="27" t="s">
        <v>0</v>
      </c>
      <c r="E96" s="28" t="s">
        <v>182</v>
      </c>
      <c r="F96" s="17">
        <f>F97</f>
        <v>38406400</v>
      </c>
      <c r="G96" s="18">
        <f t="shared" ref="G96:H96" si="48">G97</f>
        <v>28804500</v>
      </c>
      <c r="H96" s="17">
        <f t="shared" si="48"/>
        <v>28804500</v>
      </c>
      <c r="I96" s="19">
        <f t="shared" si="32"/>
        <v>100</v>
      </c>
      <c r="J96" s="17">
        <v>0</v>
      </c>
      <c r="K96" s="17">
        <v>0</v>
      </c>
      <c r="L96" s="17">
        <v>0</v>
      </c>
      <c r="M96" s="19">
        <v>0</v>
      </c>
      <c r="N96" s="18">
        <f t="shared" si="33"/>
        <v>38406400</v>
      </c>
      <c r="O96" s="18">
        <f t="shared" si="34"/>
        <v>28804500</v>
      </c>
      <c r="P96" s="18">
        <f t="shared" si="35"/>
        <v>28804500</v>
      </c>
      <c r="Q96" s="18">
        <f t="shared" si="36"/>
        <v>100</v>
      </c>
    </row>
    <row r="97" spans="1:17" ht="11.1" customHeight="1" x14ac:dyDescent="0.15">
      <c r="A97" s="74" t="s">
        <v>183</v>
      </c>
      <c r="B97" s="74"/>
      <c r="C97" s="29" t="s">
        <v>0</v>
      </c>
      <c r="D97" s="29" t="s">
        <v>0</v>
      </c>
      <c r="E97" s="30" t="s">
        <v>184</v>
      </c>
      <c r="F97" s="17">
        <v>38406400</v>
      </c>
      <c r="G97" s="18">
        <v>28804500</v>
      </c>
      <c r="H97" s="18">
        <v>28804500</v>
      </c>
      <c r="I97" s="19">
        <f t="shared" si="32"/>
        <v>100</v>
      </c>
      <c r="J97" s="17">
        <v>0</v>
      </c>
      <c r="K97" s="17">
        <v>0</v>
      </c>
      <c r="L97" s="17">
        <v>0</v>
      </c>
      <c r="M97" s="19">
        <v>0</v>
      </c>
      <c r="N97" s="18">
        <f t="shared" si="33"/>
        <v>38406400</v>
      </c>
      <c r="O97" s="18">
        <f t="shared" si="34"/>
        <v>28804500</v>
      </c>
      <c r="P97" s="18">
        <f t="shared" si="35"/>
        <v>28804500</v>
      </c>
      <c r="Q97" s="18">
        <f t="shared" si="36"/>
        <v>100</v>
      </c>
    </row>
    <row r="98" spans="1:17" ht="15.95" customHeight="1" x14ac:dyDescent="0.15">
      <c r="A98" s="73" t="s">
        <v>185</v>
      </c>
      <c r="B98" s="73"/>
      <c r="C98" s="27" t="s">
        <v>0</v>
      </c>
      <c r="D98" s="27" t="s">
        <v>0</v>
      </c>
      <c r="E98" s="28" t="s">
        <v>186</v>
      </c>
      <c r="F98" s="17">
        <f>F99</f>
        <v>144499800</v>
      </c>
      <c r="G98" s="18">
        <f t="shared" ref="G98:H98" si="49">G99</f>
        <v>111381200</v>
      </c>
      <c r="H98" s="17">
        <f t="shared" si="49"/>
        <v>111381200</v>
      </c>
      <c r="I98" s="19">
        <f t="shared" si="32"/>
        <v>100</v>
      </c>
      <c r="J98" s="17">
        <v>0</v>
      </c>
      <c r="K98" s="17">
        <v>0</v>
      </c>
      <c r="L98" s="17">
        <v>0</v>
      </c>
      <c r="M98" s="19">
        <v>0</v>
      </c>
      <c r="N98" s="18">
        <f t="shared" si="33"/>
        <v>144499800</v>
      </c>
      <c r="O98" s="18">
        <f t="shared" si="34"/>
        <v>111381200</v>
      </c>
      <c r="P98" s="18">
        <f t="shared" si="35"/>
        <v>111381200</v>
      </c>
      <c r="Q98" s="18">
        <f t="shared" si="36"/>
        <v>100</v>
      </c>
    </row>
    <row r="99" spans="1:17" ht="18.600000000000001" customHeight="1" x14ac:dyDescent="0.15">
      <c r="A99" s="74" t="s">
        <v>187</v>
      </c>
      <c r="B99" s="74"/>
      <c r="C99" s="29" t="s">
        <v>0</v>
      </c>
      <c r="D99" s="29" t="s">
        <v>0</v>
      </c>
      <c r="E99" s="30" t="s">
        <v>188</v>
      </c>
      <c r="F99" s="17">
        <v>144499800</v>
      </c>
      <c r="G99" s="18">
        <v>111381200</v>
      </c>
      <c r="H99" s="18">
        <v>111381200</v>
      </c>
      <c r="I99" s="19">
        <f t="shared" si="32"/>
        <v>100</v>
      </c>
      <c r="J99" s="17">
        <v>0</v>
      </c>
      <c r="K99" s="17">
        <v>0</v>
      </c>
      <c r="L99" s="17">
        <v>0</v>
      </c>
      <c r="M99" s="19">
        <v>0</v>
      </c>
      <c r="N99" s="18">
        <f t="shared" si="33"/>
        <v>144499800</v>
      </c>
      <c r="O99" s="18">
        <f t="shared" si="34"/>
        <v>111381200</v>
      </c>
      <c r="P99" s="18">
        <f t="shared" si="35"/>
        <v>111381200</v>
      </c>
      <c r="Q99" s="18">
        <f t="shared" si="36"/>
        <v>100</v>
      </c>
    </row>
    <row r="100" spans="1:17" ht="27.95" customHeight="1" x14ac:dyDescent="0.15">
      <c r="A100" s="71" t="s">
        <v>189</v>
      </c>
      <c r="B100" s="71"/>
      <c r="C100" s="25" t="s">
        <v>0</v>
      </c>
      <c r="D100" s="25" t="s">
        <v>0</v>
      </c>
      <c r="E100" s="26" t="s">
        <v>190</v>
      </c>
      <c r="F100" s="17">
        <f>F95+F93</f>
        <v>322196000</v>
      </c>
      <c r="G100" s="18">
        <f t="shared" ref="G100:L100" si="50">G95+G93</f>
        <v>248242277</v>
      </c>
      <c r="H100" s="17">
        <f t="shared" si="50"/>
        <v>248108519.99000001</v>
      </c>
      <c r="I100" s="19">
        <f t="shared" si="32"/>
        <v>99.946118360008441</v>
      </c>
      <c r="J100" s="17">
        <f t="shared" si="50"/>
        <v>3077100</v>
      </c>
      <c r="K100" s="17">
        <f t="shared" si="50"/>
        <v>3062525</v>
      </c>
      <c r="L100" s="17">
        <f t="shared" si="50"/>
        <v>5935442.96</v>
      </c>
      <c r="M100" s="19">
        <v>0</v>
      </c>
      <c r="N100" s="18">
        <f t="shared" si="33"/>
        <v>325273100</v>
      </c>
      <c r="O100" s="18">
        <f t="shared" si="34"/>
        <v>251304802</v>
      </c>
      <c r="P100" s="18">
        <f t="shared" si="35"/>
        <v>254043962.95000002</v>
      </c>
      <c r="Q100" s="18">
        <f t="shared" si="36"/>
        <v>101.08997557078118</v>
      </c>
    </row>
    <row r="101" spans="1:17" ht="21.6" customHeight="1" x14ac:dyDescent="0.15">
      <c r="A101" s="73" t="s">
        <v>191</v>
      </c>
      <c r="B101" s="73"/>
      <c r="C101" s="27" t="s">
        <v>0</v>
      </c>
      <c r="D101" s="27" t="s">
        <v>0</v>
      </c>
      <c r="E101" s="28" t="s">
        <v>192</v>
      </c>
      <c r="F101" s="17">
        <f>F102</f>
        <v>1072600</v>
      </c>
      <c r="G101" s="18">
        <f t="shared" ref="G101:H101" si="51">G102</f>
        <v>1072600</v>
      </c>
      <c r="H101" s="17">
        <f t="shared" si="51"/>
        <v>1072600</v>
      </c>
      <c r="I101" s="19">
        <f t="shared" si="32"/>
        <v>100</v>
      </c>
      <c r="J101" s="17">
        <v>0</v>
      </c>
      <c r="K101" s="17">
        <v>0</v>
      </c>
      <c r="L101" s="17">
        <v>0</v>
      </c>
      <c r="M101" s="19">
        <v>0</v>
      </c>
      <c r="N101" s="18">
        <f t="shared" si="33"/>
        <v>1072600</v>
      </c>
      <c r="O101" s="18">
        <f t="shared" si="34"/>
        <v>1072600</v>
      </c>
      <c r="P101" s="18">
        <f t="shared" si="35"/>
        <v>1072600</v>
      </c>
      <c r="Q101" s="18">
        <f t="shared" si="36"/>
        <v>100</v>
      </c>
    </row>
    <row r="102" spans="1:17" ht="72.599999999999994" customHeight="1" x14ac:dyDescent="0.15">
      <c r="A102" s="74" t="s">
        <v>193</v>
      </c>
      <c r="B102" s="74"/>
      <c r="C102" s="29" t="s">
        <v>0</v>
      </c>
      <c r="D102" s="29" t="s">
        <v>0</v>
      </c>
      <c r="E102" s="30" t="s">
        <v>194</v>
      </c>
      <c r="F102" s="17">
        <v>1072600</v>
      </c>
      <c r="G102" s="18">
        <v>1072600</v>
      </c>
      <c r="H102" s="18">
        <v>1072600</v>
      </c>
      <c r="I102" s="19">
        <f t="shared" si="32"/>
        <v>100</v>
      </c>
      <c r="J102" s="17">
        <v>0</v>
      </c>
      <c r="K102" s="17">
        <v>0</v>
      </c>
      <c r="L102" s="17">
        <v>0</v>
      </c>
      <c r="M102" s="19">
        <v>0</v>
      </c>
      <c r="N102" s="18">
        <f t="shared" si="33"/>
        <v>1072600</v>
      </c>
      <c r="O102" s="18">
        <f t="shared" si="34"/>
        <v>1072600</v>
      </c>
      <c r="P102" s="18">
        <f t="shared" si="35"/>
        <v>1072600</v>
      </c>
      <c r="Q102" s="18">
        <f t="shared" si="36"/>
        <v>100</v>
      </c>
    </row>
    <row r="103" spans="1:17" ht="21.6" customHeight="1" x14ac:dyDescent="0.15">
      <c r="A103" s="73" t="s">
        <v>195</v>
      </c>
      <c r="B103" s="73"/>
      <c r="C103" s="27" t="s">
        <v>0</v>
      </c>
      <c r="D103" s="27" t="s">
        <v>0</v>
      </c>
      <c r="E103" s="28" t="s">
        <v>196</v>
      </c>
      <c r="F103" s="17">
        <f>F104+F105+F106</f>
        <v>3813366</v>
      </c>
      <c r="G103" s="18">
        <f t="shared" ref="G103:L103" si="52">G104+G105+G106</f>
        <v>2802827</v>
      </c>
      <c r="H103" s="17">
        <f t="shared" si="52"/>
        <v>2427424</v>
      </c>
      <c r="I103" s="19">
        <f t="shared" si="32"/>
        <v>86.606272880916308</v>
      </c>
      <c r="J103" s="17">
        <f t="shared" si="52"/>
        <v>0</v>
      </c>
      <c r="K103" s="17">
        <f t="shared" si="52"/>
        <v>0</v>
      </c>
      <c r="L103" s="17">
        <f t="shared" si="52"/>
        <v>0</v>
      </c>
      <c r="M103" s="19">
        <v>0</v>
      </c>
      <c r="N103" s="18">
        <f t="shared" si="33"/>
        <v>3813366</v>
      </c>
      <c r="O103" s="18">
        <f t="shared" si="34"/>
        <v>2802827</v>
      </c>
      <c r="P103" s="18">
        <f t="shared" si="35"/>
        <v>2427424</v>
      </c>
      <c r="Q103" s="18">
        <f t="shared" si="36"/>
        <v>86.606272880916308</v>
      </c>
    </row>
    <row r="104" spans="1:17" ht="30" customHeight="1" x14ac:dyDescent="0.15">
      <c r="A104" s="74" t="s">
        <v>197</v>
      </c>
      <c r="B104" s="74"/>
      <c r="C104" s="29" t="s">
        <v>0</v>
      </c>
      <c r="D104" s="29" t="s">
        <v>0</v>
      </c>
      <c r="E104" s="30" t="s">
        <v>198</v>
      </c>
      <c r="F104" s="17">
        <v>1100313</v>
      </c>
      <c r="G104" s="18">
        <v>848165</v>
      </c>
      <c r="H104" s="18">
        <v>848165</v>
      </c>
      <c r="I104" s="19">
        <f t="shared" si="32"/>
        <v>100</v>
      </c>
      <c r="J104" s="18">
        <v>0</v>
      </c>
      <c r="K104" s="18">
        <v>0</v>
      </c>
      <c r="L104" s="18">
        <v>0</v>
      </c>
      <c r="M104" s="19">
        <v>0</v>
      </c>
      <c r="N104" s="18">
        <f t="shared" si="33"/>
        <v>1100313</v>
      </c>
      <c r="O104" s="18">
        <f t="shared" si="34"/>
        <v>848165</v>
      </c>
      <c r="P104" s="18">
        <f t="shared" si="35"/>
        <v>848165</v>
      </c>
      <c r="Q104" s="18">
        <f t="shared" si="36"/>
        <v>100</v>
      </c>
    </row>
    <row r="105" spans="1:17" ht="38.450000000000003" customHeight="1" x14ac:dyDescent="0.15">
      <c r="A105" s="74" t="s">
        <v>199</v>
      </c>
      <c r="B105" s="74"/>
      <c r="C105" s="29" t="s">
        <v>0</v>
      </c>
      <c r="D105" s="29" t="s">
        <v>0</v>
      </c>
      <c r="E105" s="30" t="s">
        <v>200</v>
      </c>
      <c r="F105" s="17">
        <v>871599</v>
      </c>
      <c r="G105" s="18">
        <v>592931</v>
      </c>
      <c r="H105" s="18">
        <v>304432</v>
      </c>
      <c r="I105" s="19">
        <f t="shared" si="32"/>
        <v>51.34357960707063</v>
      </c>
      <c r="J105" s="18">
        <v>0</v>
      </c>
      <c r="K105" s="18">
        <v>0</v>
      </c>
      <c r="L105" s="18">
        <v>0</v>
      </c>
      <c r="M105" s="19">
        <v>0</v>
      </c>
      <c r="N105" s="18">
        <f t="shared" si="33"/>
        <v>871599</v>
      </c>
      <c r="O105" s="18">
        <f t="shared" si="34"/>
        <v>592931</v>
      </c>
      <c r="P105" s="18">
        <f t="shared" si="35"/>
        <v>304432</v>
      </c>
      <c r="Q105" s="18">
        <f t="shared" si="36"/>
        <v>51.34357960707063</v>
      </c>
    </row>
    <row r="106" spans="1:17" ht="17.100000000000001" customHeight="1" x14ac:dyDescent="0.15">
      <c r="A106" s="74" t="s">
        <v>201</v>
      </c>
      <c r="B106" s="74"/>
      <c r="C106" s="29" t="s">
        <v>0</v>
      </c>
      <c r="D106" s="29" t="s">
        <v>0</v>
      </c>
      <c r="E106" s="30" t="s">
        <v>202</v>
      </c>
      <c r="F106" s="17">
        <v>1841454</v>
      </c>
      <c r="G106" s="18">
        <v>1361731</v>
      </c>
      <c r="H106" s="18">
        <v>1274827</v>
      </c>
      <c r="I106" s="19">
        <f t="shared" si="32"/>
        <v>93.618122815739682</v>
      </c>
      <c r="J106" s="18">
        <v>0</v>
      </c>
      <c r="K106" s="18">
        <v>0</v>
      </c>
      <c r="L106" s="18">
        <v>0</v>
      </c>
      <c r="M106" s="19">
        <v>0</v>
      </c>
      <c r="N106" s="18">
        <f t="shared" si="33"/>
        <v>1841454</v>
      </c>
      <c r="O106" s="18">
        <f t="shared" si="34"/>
        <v>1361731</v>
      </c>
      <c r="P106" s="18">
        <f t="shared" si="35"/>
        <v>1274827</v>
      </c>
      <c r="Q106" s="18">
        <f t="shared" si="36"/>
        <v>93.618122815739682</v>
      </c>
    </row>
    <row r="107" spans="1:17" s="8" customFormat="1" ht="12.75" customHeight="1" x14ac:dyDescent="0.15">
      <c r="A107" s="76" t="s">
        <v>203</v>
      </c>
      <c r="B107" s="76"/>
      <c r="C107" s="31" t="s">
        <v>0</v>
      </c>
      <c r="D107" s="31" t="s">
        <v>0</v>
      </c>
      <c r="E107" s="32" t="s">
        <v>204</v>
      </c>
      <c r="F107" s="13">
        <f>F100+F101+F103</f>
        <v>327081966</v>
      </c>
      <c r="G107" s="13">
        <f t="shared" ref="G107:L107" si="53">G100+G101+G103</f>
        <v>252117704</v>
      </c>
      <c r="H107" s="13">
        <f t="shared" si="53"/>
        <v>251608543.99000001</v>
      </c>
      <c r="I107" s="23">
        <f t="shared" si="32"/>
        <v>99.798046705200846</v>
      </c>
      <c r="J107" s="13">
        <f t="shared" si="53"/>
        <v>3077100</v>
      </c>
      <c r="K107" s="13">
        <f t="shared" si="53"/>
        <v>3062525</v>
      </c>
      <c r="L107" s="13">
        <f t="shared" si="53"/>
        <v>5935442.96</v>
      </c>
      <c r="M107" s="23">
        <f t="shared" si="38"/>
        <v>193.80880025469179</v>
      </c>
      <c r="N107" s="11">
        <f t="shared" si="33"/>
        <v>330159066</v>
      </c>
      <c r="O107" s="11">
        <f t="shared" si="34"/>
        <v>255180229</v>
      </c>
      <c r="P107" s="11">
        <f t="shared" si="35"/>
        <v>257543986.95000002</v>
      </c>
      <c r="Q107" s="12">
        <f t="shared" si="36"/>
        <v>100.92630920477778</v>
      </c>
    </row>
    <row r="108" spans="1:17" ht="12" customHeight="1" x14ac:dyDescent="0.15">
      <c r="A108" s="79" t="s">
        <v>205</v>
      </c>
      <c r="B108" s="80"/>
      <c r="C108" s="33" t="s">
        <v>0</v>
      </c>
      <c r="D108" s="33" t="s">
        <v>0</v>
      </c>
      <c r="E108" s="41" t="s">
        <v>0</v>
      </c>
      <c r="F108" s="42" t="s">
        <v>0</v>
      </c>
      <c r="G108" s="43" t="s">
        <v>0</v>
      </c>
      <c r="H108" s="44" t="s">
        <v>0</v>
      </c>
      <c r="I108" s="45"/>
      <c r="J108" s="44" t="s">
        <v>0</v>
      </c>
      <c r="K108" s="46" t="s">
        <v>0</v>
      </c>
      <c r="L108" s="44" t="s">
        <v>0</v>
      </c>
      <c r="M108" s="45"/>
      <c r="N108" s="47"/>
      <c r="O108" s="47"/>
      <c r="P108" s="47"/>
      <c r="Q108" s="47"/>
    </row>
    <row r="109" spans="1:17" ht="9.4" customHeight="1" x14ac:dyDescent="0.15">
      <c r="A109" s="71" t="s">
        <v>206</v>
      </c>
      <c r="B109" s="71"/>
      <c r="C109" s="25" t="s">
        <v>0</v>
      </c>
      <c r="D109" s="25" t="s">
        <v>207</v>
      </c>
      <c r="E109" s="26" t="s">
        <v>0</v>
      </c>
      <c r="F109" s="17">
        <v>28396848</v>
      </c>
      <c r="G109" s="18">
        <f>SUM(G110:G115)</f>
        <v>21259396</v>
      </c>
      <c r="H109" s="18">
        <v>18383964.670000002</v>
      </c>
      <c r="I109" s="19">
        <f>H109/G109*100</f>
        <v>86.474538928575413</v>
      </c>
      <c r="J109" s="18">
        <v>2030000</v>
      </c>
      <c r="K109" s="18">
        <v>2030000</v>
      </c>
      <c r="L109" s="18">
        <v>1366919.87</v>
      </c>
      <c r="M109" s="19">
        <f>L109/K109*100</f>
        <v>67.335954187192129</v>
      </c>
      <c r="N109" s="18">
        <f>F109+J109</f>
        <v>30426848</v>
      </c>
      <c r="O109" s="18">
        <f t="shared" si="34"/>
        <v>23289396</v>
      </c>
      <c r="P109" s="18">
        <f t="shared" si="35"/>
        <v>19750884.540000003</v>
      </c>
      <c r="Q109" s="18">
        <f t="shared" si="36"/>
        <v>84.806340791319812</v>
      </c>
    </row>
    <row r="110" spans="1:17" ht="43.5" customHeight="1" x14ac:dyDescent="0.15">
      <c r="A110" s="77" t="s">
        <v>208</v>
      </c>
      <c r="B110" s="77"/>
      <c r="C110" s="25" t="s">
        <v>209</v>
      </c>
      <c r="D110" s="25" t="s">
        <v>210</v>
      </c>
      <c r="E110" s="26" t="s">
        <v>211</v>
      </c>
      <c r="F110" s="17">
        <v>22086073</v>
      </c>
      <c r="G110" s="18">
        <v>16551126</v>
      </c>
      <c r="H110" s="18">
        <v>14255624</v>
      </c>
      <c r="I110" s="19">
        <f t="shared" ref="I110:I173" si="54">H110/G110*100</f>
        <v>86.130840886595877</v>
      </c>
      <c r="J110" s="18">
        <v>2030000</v>
      </c>
      <c r="K110" s="18">
        <v>2030000</v>
      </c>
      <c r="L110" s="18">
        <v>1033079.18</v>
      </c>
      <c r="M110" s="19">
        <f t="shared" ref="M110:M173" si="55">L110/K110*100</f>
        <v>50.890600000000006</v>
      </c>
      <c r="N110" s="18">
        <f t="shared" ref="N110:N118" si="56">F110+J110</f>
        <v>24116073</v>
      </c>
      <c r="O110" s="18">
        <f t="shared" si="34"/>
        <v>18581126</v>
      </c>
      <c r="P110" s="18">
        <f t="shared" si="35"/>
        <v>15288703.18</v>
      </c>
      <c r="Q110" s="18">
        <f t="shared" si="36"/>
        <v>82.280821840398687</v>
      </c>
    </row>
    <row r="111" spans="1:17" ht="31.5" customHeight="1" x14ac:dyDescent="0.15">
      <c r="A111" s="77" t="s">
        <v>212</v>
      </c>
      <c r="B111" s="77"/>
      <c r="C111" s="25" t="s">
        <v>209</v>
      </c>
      <c r="D111" s="25" t="s">
        <v>213</v>
      </c>
      <c r="E111" s="26" t="s">
        <v>214</v>
      </c>
      <c r="F111" s="17">
        <v>2384345</v>
      </c>
      <c r="G111" s="18">
        <v>1732525</v>
      </c>
      <c r="H111" s="18">
        <v>1585538.13</v>
      </c>
      <c r="I111" s="19">
        <f t="shared" si="54"/>
        <v>91.516031803292876</v>
      </c>
      <c r="J111" s="18"/>
      <c r="K111" s="24"/>
      <c r="L111" s="18"/>
      <c r="M111" s="19"/>
      <c r="N111" s="18">
        <f t="shared" si="56"/>
        <v>2384345</v>
      </c>
      <c r="O111" s="18">
        <f t="shared" si="34"/>
        <v>1732525</v>
      </c>
      <c r="P111" s="18">
        <f t="shared" si="35"/>
        <v>1585538.13</v>
      </c>
      <c r="Q111" s="18">
        <f t="shared" si="36"/>
        <v>91.516031803292876</v>
      </c>
    </row>
    <row r="112" spans="1:17" ht="30.75" customHeight="1" x14ac:dyDescent="0.15">
      <c r="A112" s="77" t="s">
        <v>212</v>
      </c>
      <c r="B112" s="77"/>
      <c r="C112" s="25" t="s">
        <v>209</v>
      </c>
      <c r="D112" s="25" t="s">
        <v>213</v>
      </c>
      <c r="E112" s="26" t="s">
        <v>215</v>
      </c>
      <c r="F112" s="17">
        <v>1044800</v>
      </c>
      <c r="G112" s="18">
        <v>777756</v>
      </c>
      <c r="H112" s="18">
        <v>606946.27</v>
      </c>
      <c r="I112" s="19">
        <f t="shared" si="54"/>
        <v>78.038134067753901</v>
      </c>
      <c r="J112" s="18"/>
      <c r="K112" s="24"/>
      <c r="L112" s="18"/>
      <c r="M112" s="19"/>
      <c r="N112" s="18">
        <f t="shared" si="56"/>
        <v>1044800</v>
      </c>
      <c r="O112" s="18">
        <f t="shared" si="34"/>
        <v>777756</v>
      </c>
      <c r="P112" s="18">
        <f t="shared" si="35"/>
        <v>606946.27</v>
      </c>
      <c r="Q112" s="18">
        <f t="shared" si="36"/>
        <v>78.038134067753901</v>
      </c>
    </row>
    <row r="113" spans="1:17" ht="32.25" customHeight="1" x14ac:dyDescent="0.15">
      <c r="A113" s="77" t="s">
        <v>212</v>
      </c>
      <c r="B113" s="77"/>
      <c r="C113" s="25" t="s">
        <v>209</v>
      </c>
      <c r="D113" s="25" t="s">
        <v>213</v>
      </c>
      <c r="E113" s="26" t="s">
        <v>216</v>
      </c>
      <c r="F113" s="17">
        <v>617680</v>
      </c>
      <c r="G113" s="18">
        <v>523725</v>
      </c>
      <c r="H113" s="18">
        <v>517178.27</v>
      </c>
      <c r="I113" s="19">
        <f t="shared" si="54"/>
        <v>98.749968017566474</v>
      </c>
      <c r="J113" s="18"/>
      <c r="K113" s="24"/>
      <c r="L113" s="18"/>
      <c r="M113" s="19"/>
      <c r="N113" s="18">
        <f t="shared" si="56"/>
        <v>617680</v>
      </c>
      <c r="O113" s="18">
        <f t="shared" si="34"/>
        <v>523725</v>
      </c>
      <c r="P113" s="18">
        <f t="shared" si="35"/>
        <v>517178.27</v>
      </c>
      <c r="Q113" s="18">
        <f t="shared" si="36"/>
        <v>98.749968017566474</v>
      </c>
    </row>
    <row r="114" spans="1:17" ht="33.75" customHeight="1" x14ac:dyDescent="0.15">
      <c r="A114" s="77" t="s">
        <v>212</v>
      </c>
      <c r="B114" s="77"/>
      <c r="C114" s="25" t="s">
        <v>209</v>
      </c>
      <c r="D114" s="25" t="s">
        <v>213</v>
      </c>
      <c r="E114" s="26" t="s">
        <v>217</v>
      </c>
      <c r="F114" s="17">
        <v>1889290</v>
      </c>
      <c r="G114" s="18">
        <v>1384554</v>
      </c>
      <c r="H114" s="18">
        <v>1191592.3</v>
      </c>
      <c r="I114" s="19">
        <f t="shared" si="54"/>
        <v>86.063259360053863</v>
      </c>
      <c r="J114" s="18"/>
      <c r="K114" s="24"/>
      <c r="L114" s="18"/>
      <c r="M114" s="19"/>
      <c r="N114" s="18">
        <f t="shared" si="56"/>
        <v>1889290</v>
      </c>
      <c r="O114" s="18">
        <f t="shared" si="34"/>
        <v>1384554</v>
      </c>
      <c r="P114" s="18">
        <f t="shared" si="35"/>
        <v>1191592.3</v>
      </c>
      <c r="Q114" s="18">
        <f t="shared" si="36"/>
        <v>86.063259360053848</v>
      </c>
    </row>
    <row r="115" spans="1:17" ht="18" customHeight="1" x14ac:dyDescent="0.15">
      <c r="A115" s="77" t="s">
        <v>218</v>
      </c>
      <c r="B115" s="77"/>
      <c r="C115" s="25" t="s">
        <v>219</v>
      </c>
      <c r="D115" s="25" t="s">
        <v>220</v>
      </c>
      <c r="E115" s="26" t="s">
        <v>221</v>
      </c>
      <c r="F115" s="17">
        <v>374660</v>
      </c>
      <c r="G115" s="18">
        <v>289710</v>
      </c>
      <c r="H115" s="18">
        <v>227085.7</v>
      </c>
      <c r="I115" s="19">
        <f t="shared" si="54"/>
        <v>78.383797590694144</v>
      </c>
      <c r="J115" s="18"/>
      <c r="K115" s="24"/>
      <c r="L115" s="18">
        <v>311578.28999999998</v>
      </c>
      <c r="M115" s="19"/>
      <c r="N115" s="18">
        <f t="shared" si="56"/>
        <v>374660</v>
      </c>
      <c r="O115" s="18">
        <f t="shared" si="34"/>
        <v>289710</v>
      </c>
      <c r="P115" s="18">
        <f t="shared" si="35"/>
        <v>538663.99</v>
      </c>
      <c r="Q115" s="18">
        <f t="shared" si="36"/>
        <v>185.93213558385972</v>
      </c>
    </row>
    <row r="116" spans="1:17" ht="20.45" customHeight="1" x14ac:dyDescent="0.15">
      <c r="A116" s="77" t="s">
        <v>218</v>
      </c>
      <c r="B116" s="77"/>
      <c r="C116" s="25" t="s">
        <v>219</v>
      </c>
      <c r="D116" s="25" t="s">
        <v>220</v>
      </c>
      <c r="E116" s="26" t="s">
        <v>222</v>
      </c>
      <c r="F116" s="17"/>
      <c r="G116" s="18"/>
      <c r="H116" s="18"/>
      <c r="I116" s="19"/>
      <c r="J116" s="18"/>
      <c r="K116" s="24"/>
      <c r="L116" s="18">
        <v>22262.400000000001</v>
      </c>
      <c r="M116" s="19"/>
      <c r="N116" s="18">
        <f t="shared" si="56"/>
        <v>0</v>
      </c>
      <c r="O116" s="18">
        <f t="shared" si="34"/>
        <v>0</v>
      </c>
      <c r="P116" s="18">
        <f t="shared" si="35"/>
        <v>22262.400000000001</v>
      </c>
      <c r="Q116" s="18" t="e">
        <f t="shared" si="36"/>
        <v>#DIV/0!</v>
      </c>
    </row>
    <row r="117" spans="1:17" ht="9.4" customHeight="1" x14ac:dyDescent="0.15">
      <c r="A117" s="71" t="s">
        <v>223</v>
      </c>
      <c r="B117" s="71"/>
      <c r="C117" s="25" t="s">
        <v>0</v>
      </c>
      <c r="D117" s="25" t="s">
        <v>224</v>
      </c>
      <c r="E117" s="26" t="s">
        <v>0</v>
      </c>
      <c r="F117" s="17">
        <v>248046792</v>
      </c>
      <c r="G117" s="18">
        <f>G118+G119+G121+G123+G125+G126+G127+G130+G133+G134</f>
        <v>189120021</v>
      </c>
      <c r="H117" s="18">
        <v>168543014.55000001</v>
      </c>
      <c r="I117" s="19">
        <f t="shared" si="54"/>
        <v>89.119604396617532</v>
      </c>
      <c r="J117" s="18">
        <v>2500279</v>
      </c>
      <c r="K117" s="18">
        <f>K118+K119+K123+K125+K126+K127+K133+K134</f>
        <v>2409386</v>
      </c>
      <c r="L117" s="18">
        <v>2409932.69</v>
      </c>
      <c r="M117" s="19">
        <f t="shared" si="55"/>
        <v>100.02269001314028</v>
      </c>
      <c r="N117" s="18">
        <f t="shared" si="56"/>
        <v>250547071</v>
      </c>
      <c r="O117" s="18">
        <f t="shared" si="34"/>
        <v>191529407</v>
      </c>
      <c r="P117" s="18">
        <f t="shared" si="35"/>
        <v>170952947.24000001</v>
      </c>
      <c r="Q117" s="18">
        <f t="shared" si="36"/>
        <v>89.256762143058268</v>
      </c>
    </row>
    <row r="118" spans="1:17" ht="12.75" customHeight="1" x14ac:dyDescent="0.15">
      <c r="A118" s="77" t="s">
        <v>225</v>
      </c>
      <c r="B118" s="77"/>
      <c r="C118" s="25" t="s">
        <v>226</v>
      </c>
      <c r="D118" s="25" t="s">
        <v>227</v>
      </c>
      <c r="E118" s="26" t="s">
        <v>228</v>
      </c>
      <c r="F118" s="17">
        <v>50240738</v>
      </c>
      <c r="G118" s="18">
        <v>38434007</v>
      </c>
      <c r="H118" s="18">
        <v>28401498.890000001</v>
      </c>
      <c r="I118" s="19">
        <f t="shared" si="54"/>
        <v>73.896793769122226</v>
      </c>
      <c r="J118" s="18">
        <v>1500000</v>
      </c>
      <c r="K118" s="18">
        <v>1500000</v>
      </c>
      <c r="L118" s="18">
        <v>119266.17</v>
      </c>
      <c r="M118" s="19">
        <f t="shared" si="55"/>
        <v>7.9510780000000008</v>
      </c>
      <c r="N118" s="18">
        <f t="shared" si="56"/>
        <v>51740738</v>
      </c>
      <c r="O118" s="18">
        <f t="shared" si="34"/>
        <v>39934007</v>
      </c>
      <c r="P118" s="18">
        <f t="shared" si="35"/>
        <v>28520765.060000002</v>
      </c>
      <c r="Q118" s="18">
        <f t="shared" si="36"/>
        <v>71.41974272704465</v>
      </c>
    </row>
    <row r="119" spans="1:17" ht="21.75" customHeight="1" x14ac:dyDescent="0.15">
      <c r="A119" s="71" t="s">
        <v>229</v>
      </c>
      <c r="B119" s="71"/>
      <c r="C119" s="25" t="s">
        <v>0</v>
      </c>
      <c r="D119" s="25" t="s">
        <v>230</v>
      </c>
      <c r="E119" s="26" t="s">
        <v>0</v>
      </c>
      <c r="F119" s="17">
        <v>38322727</v>
      </c>
      <c r="G119" s="18">
        <v>28327891</v>
      </c>
      <c r="H119" s="18">
        <v>24151950.850000001</v>
      </c>
      <c r="I119" s="19">
        <f t="shared" si="54"/>
        <v>85.25855613465896</v>
      </c>
      <c r="J119" s="18">
        <v>37100</v>
      </c>
      <c r="K119" s="18">
        <v>37100</v>
      </c>
      <c r="L119" s="18">
        <v>2184465</v>
      </c>
      <c r="M119" s="19">
        <f t="shared" si="55"/>
        <v>5888.0458221024255</v>
      </c>
      <c r="N119" s="18">
        <f t="shared" si="33"/>
        <v>38359827</v>
      </c>
      <c r="O119" s="18">
        <f t="shared" si="34"/>
        <v>28364991</v>
      </c>
      <c r="P119" s="18">
        <f t="shared" si="35"/>
        <v>26336415.850000001</v>
      </c>
      <c r="Q119" s="18">
        <f t="shared" si="36"/>
        <v>92.848313789346889</v>
      </c>
    </row>
    <row r="120" spans="1:17" ht="15.75" customHeight="1" x14ac:dyDescent="0.15">
      <c r="A120" s="78" t="s">
        <v>231</v>
      </c>
      <c r="B120" s="78"/>
      <c r="C120" s="27" t="s">
        <v>232</v>
      </c>
      <c r="D120" s="27" t="s">
        <v>233</v>
      </c>
      <c r="E120" s="28" t="s">
        <v>234</v>
      </c>
      <c r="F120" s="17">
        <v>38322727</v>
      </c>
      <c r="G120" s="18">
        <v>28327891</v>
      </c>
      <c r="H120" s="18">
        <v>24151950.850000001</v>
      </c>
      <c r="I120" s="19">
        <f t="shared" si="54"/>
        <v>85.25855613465896</v>
      </c>
      <c r="J120" s="18">
        <v>37100</v>
      </c>
      <c r="K120" s="18">
        <v>37100</v>
      </c>
      <c r="L120" s="18">
        <v>2184465</v>
      </c>
      <c r="M120" s="19"/>
      <c r="N120" s="18">
        <f t="shared" si="33"/>
        <v>38359827</v>
      </c>
      <c r="O120" s="18">
        <f t="shared" si="34"/>
        <v>28364991</v>
      </c>
      <c r="P120" s="18">
        <f t="shared" si="35"/>
        <v>26336415.850000001</v>
      </c>
      <c r="Q120" s="18">
        <f t="shared" si="36"/>
        <v>92.848313789346889</v>
      </c>
    </row>
    <row r="121" spans="1:17" ht="23.25" customHeight="1" x14ac:dyDescent="0.15">
      <c r="A121" s="71" t="s">
        <v>235</v>
      </c>
      <c r="B121" s="71"/>
      <c r="C121" s="25" t="s">
        <v>0</v>
      </c>
      <c r="D121" s="25" t="s">
        <v>236</v>
      </c>
      <c r="E121" s="26" t="s">
        <v>0</v>
      </c>
      <c r="F121" s="17">
        <v>144499800</v>
      </c>
      <c r="G121" s="18">
        <v>111381200</v>
      </c>
      <c r="H121" s="18">
        <v>107106097.8</v>
      </c>
      <c r="I121" s="19">
        <f t="shared" si="54"/>
        <v>96.161738067106469</v>
      </c>
      <c r="J121" s="18"/>
      <c r="K121" s="18"/>
      <c r="L121" s="18"/>
      <c r="M121" s="19"/>
      <c r="N121" s="18">
        <f t="shared" si="33"/>
        <v>144499800</v>
      </c>
      <c r="O121" s="18">
        <f t="shared" si="34"/>
        <v>111381200</v>
      </c>
      <c r="P121" s="18">
        <f t="shared" si="35"/>
        <v>107106097.8</v>
      </c>
      <c r="Q121" s="18">
        <f t="shared" si="36"/>
        <v>96.161738067106469</v>
      </c>
    </row>
    <row r="122" spans="1:17" ht="16.5" customHeight="1" x14ac:dyDescent="0.15">
      <c r="A122" s="78" t="s">
        <v>231</v>
      </c>
      <c r="B122" s="78"/>
      <c r="C122" s="27" t="s">
        <v>232</v>
      </c>
      <c r="D122" s="27" t="s">
        <v>237</v>
      </c>
      <c r="E122" s="28" t="s">
        <v>238</v>
      </c>
      <c r="F122" s="17">
        <v>144499800</v>
      </c>
      <c r="G122" s="18">
        <v>111381200</v>
      </c>
      <c r="H122" s="18">
        <v>107106097.8</v>
      </c>
      <c r="I122" s="19">
        <f t="shared" si="54"/>
        <v>96.161738067106469</v>
      </c>
      <c r="J122" s="18"/>
      <c r="K122" s="18"/>
      <c r="L122" s="18"/>
      <c r="M122" s="19"/>
      <c r="N122" s="18">
        <f t="shared" si="33"/>
        <v>144499800</v>
      </c>
      <c r="O122" s="18">
        <f t="shared" si="34"/>
        <v>111381200</v>
      </c>
      <c r="P122" s="18">
        <f t="shared" si="35"/>
        <v>107106097.8</v>
      </c>
      <c r="Q122" s="18">
        <f t="shared" si="36"/>
        <v>96.161738067106469</v>
      </c>
    </row>
    <row r="123" spans="1:17" ht="96" customHeight="1" x14ac:dyDescent="0.15">
      <c r="A123" s="71" t="s">
        <v>239</v>
      </c>
      <c r="B123" s="71"/>
      <c r="C123" s="25" t="s">
        <v>0</v>
      </c>
      <c r="D123" s="25" t="s">
        <v>240</v>
      </c>
      <c r="E123" s="26" t="s">
        <v>0</v>
      </c>
      <c r="F123" s="17">
        <v>2297600</v>
      </c>
      <c r="G123" s="18">
        <v>1184000</v>
      </c>
      <c r="H123" s="18">
        <v>19605.75</v>
      </c>
      <c r="I123" s="19">
        <f t="shared" si="54"/>
        <v>1.6558910472972972</v>
      </c>
      <c r="J123" s="18">
        <v>600000</v>
      </c>
      <c r="K123" s="18">
        <v>600000</v>
      </c>
      <c r="L123" s="18"/>
      <c r="M123" s="19">
        <f t="shared" si="55"/>
        <v>0</v>
      </c>
      <c r="N123" s="18">
        <f t="shared" si="33"/>
        <v>2897600</v>
      </c>
      <c r="O123" s="18">
        <f t="shared" si="34"/>
        <v>1784000</v>
      </c>
      <c r="P123" s="18">
        <f t="shared" si="35"/>
        <v>19605.75</v>
      </c>
      <c r="Q123" s="18">
        <f t="shared" si="36"/>
        <v>1.0989770179372198</v>
      </c>
    </row>
    <row r="124" spans="1:17" ht="23.1" customHeight="1" x14ac:dyDescent="0.15">
      <c r="A124" s="78" t="s">
        <v>231</v>
      </c>
      <c r="B124" s="78"/>
      <c r="C124" s="27" t="s">
        <v>232</v>
      </c>
      <c r="D124" s="27" t="s">
        <v>241</v>
      </c>
      <c r="E124" s="28" t="s">
        <v>242</v>
      </c>
      <c r="F124" s="17">
        <v>2297600</v>
      </c>
      <c r="G124" s="18">
        <v>1184000</v>
      </c>
      <c r="H124" s="18">
        <v>19605.75</v>
      </c>
      <c r="I124" s="19">
        <f t="shared" si="54"/>
        <v>1.6558910472972972</v>
      </c>
      <c r="J124" s="18">
        <v>600000</v>
      </c>
      <c r="K124" s="18">
        <v>600000</v>
      </c>
      <c r="L124" s="18"/>
      <c r="M124" s="19">
        <f t="shared" si="55"/>
        <v>0</v>
      </c>
      <c r="N124" s="18">
        <f t="shared" si="33"/>
        <v>2897600</v>
      </c>
      <c r="O124" s="18">
        <f t="shared" si="34"/>
        <v>1784000</v>
      </c>
      <c r="P124" s="18">
        <f t="shared" si="35"/>
        <v>19605.75</v>
      </c>
      <c r="Q124" s="18">
        <f t="shared" si="36"/>
        <v>1.0989770179372198</v>
      </c>
    </row>
    <row r="125" spans="1:17" ht="24" customHeight="1" x14ac:dyDescent="0.15">
      <c r="A125" s="77" t="s">
        <v>243</v>
      </c>
      <c r="B125" s="77"/>
      <c r="C125" s="25" t="s">
        <v>244</v>
      </c>
      <c r="D125" s="25" t="s">
        <v>245</v>
      </c>
      <c r="E125" s="26" t="s">
        <v>246</v>
      </c>
      <c r="F125" s="17">
        <v>2269418</v>
      </c>
      <c r="G125" s="18">
        <v>1614788</v>
      </c>
      <c r="H125" s="18">
        <v>1373084.58</v>
      </c>
      <c r="I125" s="19">
        <f t="shared" si="54"/>
        <v>85.031879107350321</v>
      </c>
      <c r="J125" s="18">
        <v>3000</v>
      </c>
      <c r="K125" s="18">
        <v>3000</v>
      </c>
      <c r="L125" s="18">
        <v>25798.85</v>
      </c>
      <c r="M125" s="19">
        <f t="shared" si="55"/>
        <v>859.96166666666659</v>
      </c>
      <c r="N125" s="18">
        <f t="shared" si="33"/>
        <v>2272418</v>
      </c>
      <c r="O125" s="18">
        <f t="shared" si="34"/>
        <v>1617788</v>
      </c>
      <c r="P125" s="18">
        <f t="shared" si="35"/>
        <v>1398883.4300000002</v>
      </c>
      <c r="Q125" s="18">
        <f t="shared" si="36"/>
        <v>86.468896419061096</v>
      </c>
    </row>
    <row r="126" spans="1:17" ht="20.25" customHeight="1" x14ac:dyDescent="0.15">
      <c r="A126" s="77" t="s">
        <v>247</v>
      </c>
      <c r="B126" s="77"/>
      <c r="C126" s="25" t="s">
        <v>244</v>
      </c>
      <c r="D126" s="25" t="s">
        <v>248</v>
      </c>
      <c r="E126" s="26" t="s">
        <v>249</v>
      </c>
      <c r="F126" s="17">
        <v>3546412</v>
      </c>
      <c r="G126" s="18">
        <v>2621392</v>
      </c>
      <c r="H126" s="18">
        <v>2544232.9900000002</v>
      </c>
      <c r="I126" s="19">
        <f t="shared" si="54"/>
        <v>97.056563459413937</v>
      </c>
      <c r="J126" s="18">
        <v>37200</v>
      </c>
      <c r="K126" s="18">
        <v>37200</v>
      </c>
      <c r="L126" s="18">
        <v>7400</v>
      </c>
      <c r="M126" s="19">
        <f t="shared" si="55"/>
        <v>19.892473118279568</v>
      </c>
      <c r="N126" s="18">
        <f t="shared" si="33"/>
        <v>3583612</v>
      </c>
      <c r="O126" s="18">
        <f t="shared" si="34"/>
        <v>2658592</v>
      </c>
      <c r="P126" s="18">
        <f t="shared" si="35"/>
        <v>2551632.9900000002</v>
      </c>
      <c r="Q126" s="18">
        <f t="shared" si="36"/>
        <v>95.976855042067399</v>
      </c>
    </row>
    <row r="127" spans="1:17" ht="21.75" customHeight="1" x14ac:dyDescent="0.15">
      <c r="A127" s="71" t="s">
        <v>250</v>
      </c>
      <c r="B127" s="71"/>
      <c r="C127" s="25" t="s">
        <v>0</v>
      </c>
      <c r="D127" s="25" t="s">
        <v>251</v>
      </c>
      <c r="E127" s="26" t="s">
        <v>0</v>
      </c>
      <c r="F127" s="17">
        <v>4888154</v>
      </c>
      <c r="G127" s="18">
        <f>G128+G129</f>
        <v>4067585</v>
      </c>
      <c r="H127" s="18">
        <v>3800159.54</v>
      </c>
      <c r="I127" s="19">
        <f t="shared" si="54"/>
        <v>93.425448761365772</v>
      </c>
      <c r="J127" s="18">
        <v>100000</v>
      </c>
      <c r="K127" s="18">
        <v>100000</v>
      </c>
      <c r="L127" s="18">
        <v>50246.34</v>
      </c>
      <c r="M127" s="19">
        <f t="shared" si="55"/>
        <v>50.246340000000004</v>
      </c>
      <c r="N127" s="18">
        <f t="shared" si="33"/>
        <v>4988154</v>
      </c>
      <c r="O127" s="18">
        <f t="shared" si="34"/>
        <v>4167585</v>
      </c>
      <c r="P127" s="18">
        <f t="shared" si="35"/>
        <v>3850405.88</v>
      </c>
      <c r="Q127" s="18">
        <f t="shared" si="36"/>
        <v>92.389378500978381</v>
      </c>
    </row>
    <row r="128" spans="1:17" ht="16.5" customHeight="1" x14ac:dyDescent="0.15">
      <c r="A128" s="78" t="s">
        <v>252</v>
      </c>
      <c r="B128" s="78"/>
      <c r="C128" s="27" t="s">
        <v>253</v>
      </c>
      <c r="D128" s="27" t="s">
        <v>254</v>
      </c>
      <c r="E128" s="28" t="s">
        <v>255</v>
      </c>
      <c r="F128" s="17">
        <v>4861254</v>
      </c>
      <c r="G128" s="18">
        <v>4040685</v>
      </c>
      <c r="H128" s="18">
        <v>3796539.54</v>
      </c>
      <c r="I128" s="19">
        <f t="shared" si="54"/>
        <v>93.95782002309015</v>
      </c>
      <c r="J128" s="18">
        <v>100000</v>
      </c>
      <c r="K128" s="18">
        <v>100000</v>
      </c>
      <c r="L128" s="18">
        <v>50246.34</v>
      </c>
      <c r="M128" s="19">
        <f t="shared" si="55"/>
        <v>50.246340000000004</v>
      </c>
      <c r="N128" s="18">
        <f t="shared" si="33"/>
        <v>4961254</v>
      </c>
      <c r="O128" s="18">
        <f t="shared" si="34"/>
        <v>4140685</v>
      </c>
      <c r="P128" s="18">
        <f t="shared" si="35"/>
        <v>3846785.88</v>
      </c>
      <c r="Q128" s="18">
        <f t="shared" si="36"/>
        <v>92.902161840371818</v>
      </c>
    </row>
    <row r="129" spans="1:17" ht="15.6" customHeight="1" x14ac:dyDescent="0.15">
      <c r="A129" s="78" t="s">
        <v>256</v>
      </c>
      <c r="B129" s="78"/>
      <c r="C129" s="27" t="s">
        <v>253</v>
      </c>
      <c r="D129" s="27" t="s">
        <v>257</v>
      </c>
      <c r="E129" s="28" t="s">
        <v>258</v>
      </c>
      <c r="F129" s="17">
        <v>26900</v>
      </c>
      <c r="G129" s="18">
        <v>26900</v>
      </c>
      <c r="H129" s="18">
        <v>3620</v>
      </c>
      <c r="I129" s="19">
        <f t="shared" si="54"/>
        <v>13.457249070631971</v>
      </c>
      <c r="J129" s="18"/>
      <c r="K129" s="24"/>
      <c r="L129" s="18"/>
      <c r="M129" s="19"/>
      <c r="N129" s="18">
        <f t="shared" si="33"/>
        <v>26900</v>
      </c>
      <c r="O129" s="18">
        <f t="shared" si="34"/>
        <v>26900</v>
      </c>
      <c r="P129" s="18">
        <f t="shared" si="35"/>
        <v>3620</v>
      </c>
      <c r="Q129" s="18">
        <f t="shared" si="36"/>
        <v>13.457249070631971</v>
      </c>
    </row>
    <row r="130" spans="1:17" ht="20.45" customHeight="1" x14ac:dyDescent="0.15">
      <c r="A130" s="71" t="s">
        <v>259</v>
      </c>
      <c r="B130" s="71"/>
      <c r="C130" s="25" t="s">
        <v>0</v>
      </c>
      <c r="D130" s="25" t="s">
        <v>260</v>
      </c>
      <c r="E130" s="26" t="s">
        <v>0</v>
      </c>
      <c r="F130" s="17">
        <v>1333323</v>
      </c>
      <c r="G130" s="18">
        <f>G131+G132</f>
        <v>1028313</v>
      </c>
      <c r="H130" s="18">
        <v>933989.19</v>
      </c>
      <c r="I130" s="19">
        <f t="shared" si="54"/>
        <v>90.827324948726698</v>
      </c>
      <c r="J130" s="18"/>
      <c r="K130" s="24"/>
      <c r="L130" s="18">
        <v>22756.33</v>
      </c>
      <c r="M130" s="19"/>
      <c r="N130" s="18">
        <f t="shared" si="33"/>
        <v>1333323</v>
      </c>
      <c r="O130" s="18">
        <f t="shared" si="34"/>
        <v>1028313</v>
      </c>
      <c r="P130" s="18">
        <f t="shared" si="35"/>
        <v>956745.5199999999</v>
      </c>
      <c r="Q130" s="18">
        <f t="shared" si="36"/>
        <v>93.040301931415826</v>
      </c>
    </row>
    <row r="131" spans="1:17" ht="28.5" customHeight="1" x14ac:dyDescent="0.15">
      <c r="A131" s="78" t="s">
        <v>261</v>
      </c>
      <c r="B131" s="78"/>
      <c r="C131" s="27" t="s">
        <v>253</v>
      </c>
      <c r="D131" s="27" t="s">
        <v>262</v>
      </c>
      <c r="E131" s="28" t="s">
        <v>263</v>
      </c>
      <c r="F131" s="17">
        <v>233010</v>
      </c>
      <c r="G131" s="18">
        <v>180148</v>
      </c>
      <c r="H131" s="18">
        <v>115744.75</v>
      </c>
      <c r="I131" s="19">
        <f t="shared" si="54"/>
        <v>64.249811266292156</v>
      </c>
      <c r="J131" s="18"/>
      <c r="K131" s="24"/>
      <c r="L131" s="18">
        <v>22756.33</v>
      </c>
      <c r="M131" s="19"/>
      <c r="N131" s="18">
        <f t="shared" si="33"/>
        <v>233010</v>
      </c>
      <c r="O131" s="18">
        <f t="shared" si="34"/>
        <v>180148</v>
      </c>
      <c r="P131" s="18">
        <f t="shared" si="35"/>
        <v>138501.08000000002</v>
      </c>
      <c r="Q131" s="18">
        <f t="shared" si="36"/>
        <v>76.881830494926405</v>
      </c>
    </row>
    <row r="132" spans="1:17" ht="27.95" customHeight="1" x14ac:dyDescent="0.15">
      <c r="A132" s="78" t="s">
        <v>264</v>
      </c>
      <c r="B132" s="78"/>
      <c r="C132" s="27" t="s">
        <v>253</v>
      </c>
      <c r="D132" s="27" t="s">
        <v>265</v>
      </c>
      <c r="E132" s="28" t="s">
        <v>266</v>
      </c>
      <c r="F132" s="17">
        <v>1100313</v>
      </c>
      <c r="G132" s="18">
        <v>848165</v>
      </c>
      <c r="H132" s="18">
        <v>818244.44</v>
      </c>
      <c r="I132" s="19">
        <f t="shared" si="54"/>
        <v>96.472318475768276</v>
      </c>
      <c r="J132" s="18"/>
      <c r="K132" s="24"/>
      <c r="L132" s="18"/>
      <c r="M132" s="19"/>
      <c r="N132" s="18">
        <f t="shared" si="33"/>
        <v>1100313</v>
      </c>
      <c r="O132" s="18">
        <f t="shared" si="34"/>
        <v>848165</v>
      </c>
      <c r="P132" s="18">
        <f t="shared" si="35"/>
        <v>818244.44</v>
      </c>
      <c r="Q132" s="18">
        <f t="shared" si="36"/>
        <v>96.472318475768276</v>
      </c>
    </row>
    <row r="133" spans="1:17" ht="41.45" customHeight="1" x14ac:dyDescent="0.15">
      <c r="A133" s="77" t="s">
        <v>267</v>
      </c>
      <c r="B133" s="77"/>
      <c r="C133" s="25" t="s">
        <v>253</v>
      </c>
      <c r="D133" s="25" t="s">
        <v>268</v>
      </c>
      <c r="E133" s="26" t="s">
        <v>269</v>
      </c>
      <c r="F133" s="17">
        <v>140665</v>
      </c>
      <c r="G133" s="18">
        <v>99930</v>
      </c>
      <c r="H133" s="18"/>
      <c r="I133" s="19">
        <f t="shared" si="54"/>
        <v>0</v>
      </c>
      <c r="J133" s="18">
        <v>48357</v>
      </c>
      <c r="K133" s="18">
        <v>28647</v>
      </c>
      <c r="L133" s="18"/>
      <c r="M133" s="19">
        <f t="shared" si="55"/>
        <v>0</v>
      </c>
      <c r="N133" s="18">
        <f t="shared" si="33"/>
        <v>189022</v>
      </c>
      <c r="O133" s="18">
        <f t="shared" si="34"/>
        <v>128577</v>
      </c>
      <c r="P133" s="18">
        <f t="shared" si="35"/>
        <v>0</v>
      </c>
      <c r="Q133" s="18">
        <f t="shared" si="36"/>
        <v>0</v>
      </c>
    </row>
    <row r="134" spans="1:17" ht="36.75" customHeight="1" x14ac:dyDescent="0.15">
      <c r="A134" s="77" t="s">
        <v>267</v>
      </c>
      <c r="B134" s="77"/>
      <c r="C134" s="25" t="s">
        <v>253</v>
      </c>
      <c r="D134" s="25" t="s">
        <v>268</v>
      </c>
      <c r="E134" s="26" t="s">
        <v>270</v>
      </c>
      <c r="F134" s="17">
        <v>507955</v>
      </c>
      <c r="G134" s="18">
        <v>360915</v>
      </c>
      <c r="H134" s="18">
        <v>212394.96</v>
      </c>
      <c r="I134" s="19">
        <f t="shared" si="54"/>
        <v>58.849025393790775</v>
      </c>
      <c r="J134" s="18">
        <v>174622</v>
      </c>
      <c r="K134" s="18">
        <v>103439</v>
      </c>
      <c r="L134" s="18"/>
      <c r="M134" s="19">
        <f t="shared" si="55"/>
        <v>0</v>
      </c>
      <c r="N134" s="18">
        <f t="shared" si="33"/>
        <v>682577</v>
      </c>
      <c r="O134" s="18">
        <f t="shared" si="34"/>
        <v>464354</v>
      </c>
      <c r="P134" s="18">
        <f t="shared" si="35"/>
        <v>212394.96</v>
      </c>
      <c r="Q134" s="18">
        <f t="shared" si="36"/>
        <v>45.739879488493692</v>
      </c>
    </row>
    <row r="135" spans="1:17" ht="9.4" customHeight="1" x14ac:dyDescent="0.15">
      <c r="A135" s="71" t="s">
        <v>271</v>
      </c>
      <c r="B135" s="71"/>
      <c r="C135" s="25" t="s">
        <v>0</v>
      </c>
      <c r="D135" s="25" t="s">
        <v>272</v>
      </c>
      <c r="E135" s="26" t="s">
        <v>0</v>
      </c>
      <c r="F135" s="17">
        <v>10919065</v>
      </c>
      <c r="G135" s="18">
        <f>G136+G137+G139</f>
        <v>9436437</v>
      </c>
      <c r="H135" s="18">
        <v>7976442.5199999996</v>
      </c>
      <c r="I135" s="19">
        <f t="shared" si="54"/>
        <v>84.528117127258938</v>
      </c>
      <c r="J135" s="18"/>
      <c r="K135" s="24"/>
      <c r="L135" s="18"/>
      <c r="M135" s="19"/>
      <c r="N135" s="18">
        <f t="shared" si="33"/>
        <v>10919065</v>
      </c>
      <c r="O135" s="18">
        <f t="shared" si="34"/>
        <v>9436437</v>
      </c>
      <c r="P135" s="18">
        <f t="shared" si="35"/>
        <v>7976442.5199999996</v>
      </c>
      <c r="Q135" s="18">
        <f t="shared" si="36"/>
        <v>84.528117127258938</v>
      </c>
    </row>
    <row r="136" spans="1:17" ht="19.5" customHeight="1" x14ac:dyDescent="0.15">
      <c r="A136" s="77" t="s">
        <v>273</v>
      </c>
      <c r="B136" s="77"/>
      <c r="C136" s="25" t="s">
        <v>274</v>
      </c>
      <c r="D136" s="25" t="s">
        <v>275</v>
      </c>
      <c r="E136" s="26" t="s">
        <v>276</v>
      </c>
      <c r="F136" s="17">
        <v>6258900</v>
      </c>
      <c r="G136" s="18">
        <v>5430050</v>
      </c>
      <c r="H136" s="18">
        <v>4567906.71</v>
      </c>
      <c r="I136" s="19">
        <f t="shared" si="54"/>
        <v>84.122737543853191</v>
      </c>
      <c r="J136" s="18"/>
      <c r="K136" s="24"/>
      <c r="L136" s="18"/>
      <c r="M136" s="19"/>
      <c r="N136" s="18">
        <f t="shared" si="33"/>
        <v>6258900</v>
      </c>
      <c r="O136" s="18">
        <f t="shared" si="34"/>
        <v>5430050</v>
      </c>
      <c r="P136" s="18">
        <f t="shared" si="35"/>
        <v>4567906.71</v>
      </c>
      <c r="Q136" s="18">
        <f t="shared" si="36"/>
        <v>84.122737543853191</v>
      </c>
    </row>
    <row r="137" spans="1:17" ht="17.25" customHeight="1" x14ac:dyDescent="0.15">
      <c r="A137" s="71" t="s">
        <v>277</v>
      </c>
      <c r="B137" s="71"/>
      <c r="C137" s="25" t="s">
        <v>0</v>
      </c>
      <c r="D137" s="25" t="s">
        <v>278</v>
      </c>
      <c r="E137" s="26" t="s">
        <v>0</v>
      </c>
      <c r="F137" s="17">
        <v>3707165</v>
      </c>
      <c r="G137" s="18">
        <v>3196593</v>
      </c>
      <c r="H137" s="18">
        <v>2823455.44</v>
      </c>
      <c r="I137" s="19">
        <f t="shared" si="54"/>
        <v>88.327023177489281</v>
      </c>
      <c r="J137" s="18"/>
      <c r="K137" s="24"/>
      <c r="L137" s="18"/>
      <c r="M137" s="19"/>
      <c r="N137" s="18">
        <f t="shared" si="33"/>
        <v>3707165</v>
      </c>
      <c r="O137" s="18">
        <f t="shared" si="34"/>
        <v>3196593</v>
      </c>
      <c r="P137" s="18">
        <f t="shared" si="35"/>
        <v>2823455.44</v>
      </c>
      <c r="Q137" s="18">
        <f t="shared" si="36"/>
        <v>88.327023177489281</v>
      </c>
    </row>
    <row r="138" spans="1:17" ht="28.5" customHeight="1" x14ac:dyDescent="0.15">
      <c r="A138" s="78" t="s">
        <v>279</v>
      </c>
      <c r="B138" s="78"/>
      <c r="C138" s="27" t="s">
        <v>280</v>
      </c>
      <c r="D138" s="27" t="s">
        <v>281</v>
      </c>
      <c r="E138" s="28" t="s">
        <v>282</v>
      </c>
      <c r="F138" s="17">
        <v>3707165</v>
      </c>
      <c r="G138" s="18">
        <v>3196593</v>
      </c>
      <c r="H138" s="18">
        <v>2823455.44</v>
      </c>
      <c r="I138" s="19">
        <f t="shared" si="54"/>
        <v>88.327023177489281</v>
      </c>
      <c r="J138" s="18"/>
      <c r="K138" s="24"/>
      <c r="L138" s="18"/>
      <c r="M138" s="19"/>
      <c r="N138" s="18">
        <f t="shared" ref="N138:N201" si="57">F138+J138</f>
        <v>3707165</v>
      </c>
      <c r="O138" s="18">
        <f t="shared" ref="O138:O201" si="58">G138+K138</f>
        <v>3196593</v>
      </c>
      <c r="P138" s="18">
        <f t="shared" ref="P138:P201" si="59">H138+L138</f>
        <v>2823455.44</v>
      </c>
      <c r="Q138" s="18">
        <f t="shared" ref="Q138:Q201" si="60">P138/O138%</f>
        <v>88.327023177489281</v>
      </c>
    </row>
    <row r="139" spans="1:17" ht="24" customHeight="1" x14ac:dyDescent="0.15">
      <c r="A139" s="71" t="s">
        <v>283</v>
      </c>
      <c r="B139" s="71"/>
      <c r="C139" s="25" t="s">
        <v>0</v>
      </c>
      <c r="D139" s="25" t="s">
        <v>284</v>
      </c>
      <c r="E139" s="26" t="s">
        <v>0</v>
      </c>
      <c r="F139" s="17">
        <v>953000</v>
      </c>
      <c r="G139" s="18">
        <v>809794</v>
      </c>
      <c r="H139" s="18">
        <v>585080.37</v>
      </c>
      <c r="I139" s="19">
        <f t="shared" si="54"/>
        <v>72.250519267863183</v>
      </c>
      <c r="J139" s="18"/>
      <c r="K139" s="24"/>
      <c r="L139" s="18"/>
      <c r="M139" s="19"/>
      <c r="N139" s="18">
        <f t="shared" si="57"/>
        <v>953000</v>
      </c>
      <c r="O139" s="18">
        <f t="shared" si="58"/>
        <v>809794</v>
      </c>
      <c r="P139" s="18">
        <f t="shared" si="59"/>
        <v>585080.37</v>
      </c>
      <c r="Q139" s="18">
        <f t="shared" si="60"/>
        <v>72.250519267863183</v>
      </c>
    </row>
    <row r="140" spans="1:17" ht="19.5" customHeight="1" x14ac:dyDescent="0.15">
      <c r="A140" s="78" t="s">
        <v>285</v>
      </c>
      <c r="B140" s="78"/>
      <c r="C140" s="27" t="s">
        <v>286</v>
      </c>
      <c r="D140" s="27" t="s">
        <v>287</v>
      </c>
      <c r="E140" s="28" t="s">
        <v>288</v>
      </c>
      <c r="F140" s="17">
        <v>953000</v>
      </c>
      <c r="G140" s="18">
        <v>809794</v>
      </c>
      <c r="H140" s="18">
        <v>585080.37</v>
      </c>
      <c r="I140" s="19">
        <f t="shared" si="54"/>
        <v>72.250519267863183</v>
      </c>
      <c r="J140" s="18"/>
      <c r="K140" s="24"/>
      <c r="L140" s="18"/>
      <c r="M140" s="19"/>
      <c r="N140" s="18">
        <f t="shared" si="57"/>
        <v>953000</v>
      </c>
      <c r="O140" s="18">
        <f t="shared" si="58"/>
        <v>809794</v>
      </c>
      <c r="P140" s="18">
        <f t="shared" si="59"/>
        <v>585080.37</v>
      </c>
      <c r="Q140" s="18">
        <f t="shared" si="60"/>
        <v>72.250519267863183</v>
      </c>
    </row>
    <row r="141" spans="1:17" ht="23.25" customHeight="1" x14ac:dyDescent="0.15">
      <c r="A141" s="71" t="s">
        <v>289</v>
      </c>
      <c r="B141" s="71"/>
      <c r="C141" s="25" t="s">
        <v>0</v>
      </c>
      <c r="D141" s="25" t="s">
        <v>290</v>
      </c>
      <c r="E141" s="26" t="s">
        <v>0</v>
      </c>
      <c r="F141" s="17">
        <v>16344949</v>
      </c>
      <c r="G141" s="18">
        <f>G142+G145+G146+G147+G150+G153+G156</f>
        <v>12786702</v>
      </c>
      <c r="H141" s="18">
        <v>10824133.359999999</v>
      </c>
      <c r="I141" s="19">
        <f t="shared" si="54"/>
        <v>84.651486833743363</v>
      </c>
      <c r="J141" s="18">
        <v>834000</v>
      </c>
      <c r="K141" s="18">
        <v>834000</v>
      </c>
      <c r="L141" s="18">
        <v>1210487.67</v>
      </c>
      <c r="M141" s="19">
        <f t="shared" si="55"/>
        <v>145.14240647482012</v>
      </c>
      <c r="N141" s="18">
        <f t="shared" si="57"/>
        <v>17178949</v>
      </c>
      <c r="O141" s="18">
        <f t="shared" si="58"/>
        <v>13620702</v>
      </c>
      <c r="P141" s="18">
        <f t="shared" si="59"/>
        <v>12034621.029999999</v>
      </c>
      <c r="Q141" s="18">
        <f t="shared" si="60"/>
        <v>88.355365457668782</v>
      </c>
    </row>
    <row r="142" spans="1:17" ht="46.5" customHeight="1" x14ac:dyDescent="0.15">
      <c r="A142" s="71" t="s">
        <v>291</v>
      </c>
      <c r="B142" s="71"/>
      <c r="C142" s="25" t="s">
        <v>0</v>
      </c>
      <c r="D142" s="25" t="s">
        <v>292</v>
      </c>
      <c r="E142" s="26" t="s">
        <v>0</v>
      </c>
      <c r="F142" s="17">
        <v>914000</v>
      </c>
      <c r="G142" s="18">
        <f>G143+G144</f>
        <v>600000</v>
      </c>
      <c r="H142" s="18">
        <v>521471.88</v>
      </c>
      <c r="I142" s="19">
        <f t="shared" si="54"/>
        <v>86.91198</v>
      </c>
      <c r="J142" s="18"/>
      <c r="K142" s="18"/>
      <c r="L142" s="18"/>
      <c r="M142" s="19"/>
      <c r="N142" s="18">
        <f t="shared" si="57"/>
        <v>914000</v>
      </c>
      <c r="O142" s="18">
        <f t="shared" si="58"/>
        <v>600000</v>
      </c>
      <c r="P142" s="18">
        <f t="shared" si="59"/>
        <v>521471.88</v>
      </c>
      <c r="Q142" s="18">
        <f t="shared" si="60"/>
        <v>86.91198</v>
      </c>
    </row>
    <row r="143" spans="1:17" ht="30.95" customHeight="1" x14ac:dyDescent="0.15">
      <c r="A143" s="78" t="s">
        <v>293</v>
      </c>
      <c r="B143" s="78"/>
      <c r="C143" s="27" t="s">
        <v>245</v>
      </c>
      <c r="D143" s="27" t="s">
        <v>294</v>
      </c>
      <c r="E143" s="28" t="s">
        <v>295</v>
      </c>
      <c r="F143" s="17">
        <v>840000</v>
      </c>
      <c r="G143" s="18">
        <v>540000</v>
      </c>
      <c r="H143" s="18">
        <v>475535.67</v>
      </c>
      <c r="I143" s="19">
        <f t="shared" si="54"/>
        <v>88.062161111111109</v>
      </c>
      <c r="J143" s="18"/>
      <c r="K143" s="18"/>
      <c r="L143" s="18"/>
      <c r="M143" s="19"/>
      <c r="N143" s="18">
        <f t="shared" si="57"/>
        <v>840000</v>
      </c>
      <c r="O143" s="18">
        <f t="shared" si="58"/>
        <v>540000</v>
      </c>
      <c r="P143" s="18">
        <f t="shared" si="59"/>
        <v>475535.67</v>
      </c>
      <c r="Q143" s="18">
        <f t="shared" si="60"/>
        <v>88.062161111111109</v>
      </c>
    </row>
    <row r="144" spans="1:17" ht="29.45" customHeight="1" x14ac:dyDescent="0.15">
      <c r="A144" s="78" t="s">
        <v>296</v>
      </c>
      <c r="B144" s="78"/>
      <c r="C144" s="27" t="s">
        <v>245</v>
      </c>
      <c r="D144" s="27" t="s">
        <v>297</v>
      </c>
      <c r="E144" s="28" t="s">
        <v>298</v>
      </c>
      <c r="F144" s="17">
        <v>74000</v>
      </c>
      <c r="G144" s="18">
        <v>60000</v>
      </c>
      <c r="H144" s="18">
        <v>45936.21</v>
      </c>
      <c r="I144" s="19">
        <f t="shared" si="54"/>
        <v>76.56035</v>
      </c>
      <c r="J144" s="18"/>
      <c r="K144" s="18"/>
      <c r="L144" s="18"/>
      <c r="M144" s="19"/>
      <c r="N144" s="18">
        <f t="shared" si="57"/>
        <v>74000</v>
      </c>
      <c r="O144" s="18">
        <f t="shared" si="58"/>
        <v>60000</v>
      </c>
      <c r="P144" s="18">
        <f t="shared" si="59"/>
        <v>45936.21</v>
      </c>
      <c r="Q144" s="18">
        <f t="shared" si="60"/>
        <v>76.56035</v>
      </c>
    </row>
    <row r="145" spans="1:17" ht="28.5" customHeight="1" x14ac:dyDescent="0.15">
      <c r="A145" s="77" t="s">
        <v>299</v>
      </c>
      <c r="B145" s="77"/>
      <c r="C145" s="25" t="s">
        <v>245</v>
      </c>
      <c r="D145" s="25" t="s">
        <v>300</v>
      </c>
      <c r="E145" s="26" t="s">
        <v>301</v>
      </c>
      <c r="F145" s="17">
        <v>837700</v>
      </c>
      <c r="G145" s="18">
        <v>599180</v>
      </c>
      <c r="H145" s="18">
        <v>520920.26</v>
      </c>
      <c r="I145" s="19">
        <f t="shared" si="54"/>
        <v>86.938859775025861</v>
      </c>
      <c r="J145" s="18"/>
      <c r="K145" s="18"/>
      <c r="L145" s="18"/>
      <c r="M145" s="19"/>
      <c r="N145" s="18">
        <f t="shared" si="57"/>
        <v>837700</v>
      </c>
      <c r="O145" s="18">
        <f t="shared" si="58"/>
        <v>599180</v>
      </c>
      <c r="P145" s="18">
        <f t="shared" si="59"/>
        <v>520920.26</v>
      </c>
      <c r="Q145" s="18">
        <f t="shared" si="60"/>
        <v>86.938859775025861</v>
      </c>
    </row>
    <row r="146" spans="1:17" ht="26.45" customHeight="1" x14ac:dyDescent="0.15">
      <c r="A146" s="77" t="s">
        <v>302</v>
      </c>
      <c r="B146" s="77"/>
      <c r="C146" s="25" t="s">
        <v>236</v>
      </c>
      <c r="D146" s="25" t="s">
        <v>303</v>
      </c>
      <c r="E146" s="26" t="s">
        <v>304</v>
      </c>
      <c r="F146" s="17">
        <v>300000</v>
      </c>
      <c r="G146" s="18">
        <v>300000</v>
      </c>
      <c r="H146" s="18">
        <v>84284</v>
      </c>
      <c r="I146" s="19">
        <f t="shared" si="54"/>
        <v>28.094666666666669</v>
      </c>
      <c r="J146" s="18"/>
      <c r="K146" s="18"/>
      <c r="L146" s="18"/>
      <c r="M146" s="19"/>
      <c r="N146" s="18">
        <f t="shared" si="57"/>
        <v>300000</v>
      </c>
      <c r="O146" s="18">
        <f t="shared" si="58"/>
        <v>300000</v>
      </c>
      <c r="P146" s="18">
        <f t="shared" si="59"/>
        <v>84284</v>
      </c>
      <c r="Q146" s="18">
        <f t="shared" si="60"/>
        <v>28.094666666666665</v>
      </c>
    </row>
    <row r="147" spans="1:17" ht="39.950000000000003" customHeight="1" x14ac:dyDescent="0.15">
      <c r="A147" s="71" t="s">
        <v>305</v>
      </c>
      <c r="B147" s="71"/>
      <c r="C147" s="25" t="s">
        <v>0</v>
      </c>
      <c r="D147" s="25" t="s">
        <v>306</v>
      </c>
      <c r="E147" s="26" t="s">
        <v>0</v>
      </c>
      <c r="F147" s="17">
        <v>8518528</v>
      </c>
      <c r="G147" s="18">
        <f>G148+G149</f>
        <v>6456171</v>
      </c>
      <c r="H147" s="18">
        <v>5861850.7800000003</v>
      </c>
      <c r="I147" s="19">
        <f t="shared" si="54"/>
        <v>90.794540293310078</v>
      </c>
      <c r="J147" s="18">
        <v>834000</v>
      </c>
      <c r="K147" s="18">
        <v>834000</v>
      </c>
      <c r="L147" s="18">
        <v>697341.01</v>
      </c>
      <c r="M147" s="19">
        <f t="shared" si="55"/>
        <v>83.614029976019182</v>
      </c>
      <c r="N147" s="18">
        <f t="shared" si="57"/>
        <v>9352528</v>
      </c>
      <c r="O147" s="18">
        <f t="shared" si="58"/>
        <v>7290171</v>
      </c>
      <c r="P147" s="18">
        <f t="shared" si="59"/>
        <v>6559191.79</v>
      </c>
      <c r="Q147" s="18">
        <f t="shared" si="60"/>
        <v>89.973085542163545</v>
      </c>
    </row>
    <row r="148" spans="1:17" ht="39.6" customHeight="1" x14ac:dyDescent="0.15">
      <c r="A148" s="78" t="s">
        <v>307</v>
      </c>
      <c r="B148" s="78"/>
      <c r="C148" s="27" t="s">
        <v>230</v>
      </c>
      <c r="D148" s="27" t="s">
        <v>308</v>
      </c>
      <c r="E148" s="28" t="s">
        <v>309</v>
      </c>
      <c r="F148" s="17">
        <v>7217728</v>
      </c>
      <c r="G148" s="18">
        <v>5521681</v>
      </c>
      <c r="H148" s="18">
        <v>5090701.28</v>
      </c>
      <c r="I148" s="19">
        <f t="shared" si="54"/>
        <v>92.19477329458185</v>
      </c>
      <c r="J148" s="18">
        <v>834000</v>
      </c>
      <c r="K148" s="18">
        <v>834000</v>
      </c>
      <c r="L148" s="18">
        <v>663423.01</v>
      </c>
      <c r="M148" s="19">
        <f t="shared" si="55"/>
        <v>79.547123501199053</v>
      </c>
      <c r="N148" s="18">
        <f t="shared" si="57"/>
        <v>8051728</v>
      </c>
      <c r="O148" s="18">
        <f t="shared" si="58"/>
        <v>6355681</v>
      </c>
      <c r="P148" s="18">
        <f t="shared" si="59"/>
        <v>5754124.29</v>
      </c>
      <c r="Q148" s="18">
        <f t="shared" si="60"/>
        <v>90.535133685910296</v>
      </c>
    </row>
    <row r="149" spans="1:17" ht="27.95" customHeight="1" x14ac:dyDescent="0.15">
      <c r="A149" s="78" t="s">
        <v>310</v>
      </c>
      <c r="B149" s="78"/>
      <c r="C149" s="27" t="s">
        <v>227</v>
      </c>
      <c r="D149" s="27" t="s">
        <v>311</v>
      </c>
      <c r="E149" s="28" t="s">
        <v>312</v>
      </c>
      <c r="F149" s="17">
        <v>1300800</v>
      </c>
      <c r="G149" s="18">
        <v>934490</v>
      </c>
      <c r="H149" s="18">
        <v>771149.5</v>
      </c>
      <c r="I149" s="19">
        <f t="shared" si="54"/>
        <v>82.520893749531837</v>
      </c>
      <c r="J149" s="18"/>
      <c r="K149" s="24"/>
      <c r="L149" s="18">
        <v>33918</v>
      </c>
      <c r="M149" s="19"/>
      <c r="N149" s="18">
        <f t="shared" si="57"/>
        <v>1300800</v>
      </c>
      <c r="O149" s="18">
        <f t="shared" si="58"/>
        <v>934490</v>
      </c>
      <c r="P149" s="18">
        <f t="shared" si="59"/>
        <v>805067.5</v>
      </c>
      <c r="Q149" s="18">
        <f t="shared" si="60"/>
        <v>86.150467099701444</v>
      </c>
    </row>
    <row r="150" spans="1:17" ht="24.95" customHeight="1" x14ac:dyDescent="0.15">
      <c r="A150" s="71" t="s">
        <v>313</v>
      </c>
      <c r="B150" s="71"/>
      <c r="C150" s="25" t="s">
        <v>0</v>
      </c>
      <c r="D150" s="25" t="s">
        <v>314</v>
      </c>
      <c r="E150" s="26" t="s">
        <v>0</v>
      </c>
      <c r="F150" s="17">
        <v>1774721</v>
      </c>
      <c r="G150" s="18">
        <f>G151+G152</f>
        <v>1501351</v>
      </c>
      <c r="H150" s="18">
        <v>1144947.76</v>
      </c>
      <c r="I150" s="19">
        <f t="shared" si="54"/>
        <v>76.261164777590324</v>
      </c>
      <c r="J150" s="18"/>
      <c r="K150" s="24"/>
      <c r="L150" s="18"/>
      <c r="M150" s="19"/>
      <c r="N150" s="18">
        <f t="shared" si="57"/>
        <v>1774721</v>
      </c>
      <c r="O150" s="18">
        <f t="shared" si="58"/>
        <v>1501351</v>
      </c>
      <c r="P150" s="18">
        <f t="shared" si="59"/>
        <v>1144947.76</v>
      </c>
      <c r="Q150" s="18">
        <f t="shared" si="60"/>
        <v>76.261164777590309</v>
      </c>
    </row>
    <row r="151" spans="1:17" ht="18.75" customHeight="1" x14ac:dyDescent="0.15">
      <c r="A151" s="78" t="s">
        <v>315</v>
      </c>
      <c r="B151" s="78"/>
      <c r="C151" s="27" t="s">
        <v>316</v>
      </c>
      <c r="D151" s="27" t="s">
        <v>317</v>
      </c>
      <c r="E151" s="28" t="s">
        <v>318</v>
      </c>
      <c r="F151" s="17">
        <v>1557221</v>
      </c>
      <c r="G151" s="18">
        <v>1377451</v>
      </c>
      <c r="H151" s="18">
        <v>1144947.76</v>
      </c>
      <c r="I151" s="19">
        <f t="shared" si="54"/>
        <v>83.120761464473148</v>
      </c>
      <c r="J151" s="18"/>
      <c r="K151" s="24"/>
      <c r="L151" s="18"/>
      <c r="M151" s="19"/>
      <c r="N151" s="18">
        <f t="shared" si="57"/>
        <v>1557221</v>
      </c>
      <c r="O151" s="18">
        <f t="shared" si="58"/>
        <v>1377451</v>
      </c>
      <c r="P151" s="18">
        <f t="shared" si="59"/>
        <v>1144947.76</v>
      </c>
      <c r="Q151" s="18">
        <f t="shared" si="60"/>
        <v>83.120761464473148</v>
      </c>
    </row>
    <row r="152" spans="1:17" ht="36" customHeight="1" x14ac:dyDescent="0.15">
      <c r="A152" s="78" t="s">
        <v>319</v>
      </c>
      <c r="B152" s="78"/>
      <c r="C152" s="27" t="s">
        <v>316</v>
      </c>
      <c r="D152" s="27" t="s">
        <v>320</v>
      </c>
      <c r="E152" s="28" t="s">
        <v>321</v>
      </c>
      <c r="F152" s="17">
        <v>217500</v>
      </c>
      <c r="G152" s="18">
        <v>123900</v>
      </c>
      <c r="H152" s="18"/>
      <c r="I152" s="19">
        <f t="shared" si="54"/>
        <v>0</v>
      </c>
      <c r="J152" s="18"/>
      <c r="K152" s="24"/>
      <c r="L152" s="18"/>
      <c r="M152" s="19"/>
      <c r="N152" s="18">
        <f t="shared" si="57"/>
        <v>217500</v>
      </c>
      <c r="O152" s="18">
        <f t="shared" si="58"/>
        <v>123900</v>
      </c>
      <c r="P152" s="18">
        <f t="shared" si="59"/>
        <v>0</v>
      </c>
      <c r="Q152" s="18">
        <f t="shared" si="60"/>
        <v>0</v>
      </c>
    </row>
    <row r="153" spans="1:17" ht="60" customHeight="1" x14ac:dyDescent="0.15">
      <c r="A153" s="77" t="s">
        <v>322</v>
      </c>
      <c r="B153" s="77"/>
      <c r="C153" s="25" t="s">
        <v>227</v>
      </c>
      <c r="D153" s="25" t="s">
        <v>323</v>
      </c>
      <c r="E153" s="26" t="s">
        <v>324</v>
      </c>
      <c r="F153" s="17">
        <v>2500000</v>
      </c>
      <c r="G153" s="18">
        <v>2230000</v>
      </c>
      <c r="H153" s="18">
        <v>1685621.79</v>
      </c>
      <c r="I153" s="19">
        <f t="shared" si="54"/>
        <v>75.588421076233175</v>
      </c>
      <c r="J153" s="18"/>
      <c r="K153" s="24"/>
      <c r="L153" s="18"/>
      <c r="M153" s="19"/>
      <c r="N153" s="18">
        <f t="shared" si="57"/>
        <v>2500000</v>
      </c>
      <c r="O153" s="18">
        <f t="shared" si="58"/>
        <v>2230000</v>
      </c>
      <c r="P153" s="18">
        <f t="shared" si="59"/>
        <v>1685621.79</v>
      </c>
      <c r="Q153" s="18">
        <f t="shared" si="60"/>
        <v>75.588421076233189</v>
      </c>
    </row>
    <row r="154" spans="1:17" ht="39.950000000000003" customHeight="1" x14ac:dyDescent="0.15">
      <c r="A154" s="77" t="s">
        <v>325</v>
      </c>
      <c r="B154" s="77"/>
      <c r="C154" s="25" t="s">
        <v>245</v>
      </c>
      <c r="D154" s="25" t="s">
        <v>326</v>
      </c>
      <c r="E154" s="26" t="s">
        <v>327</v>
      </c>
      <c r="F154" s="17"/>
      <c r="G154" s="24"/>
      <c r="H154" s="18"/>
      <c r="I154" s="19"/>
      <c r="J154" s="18"/>
      <c r="K154" s="24"/>
      <c r="L154" s="18">
        <v>291467.3</v>
      </c>
      <c r="M154" s="19"/>
      <c r="N154" s="18">
        <f t="shared" si="57"/>
        <v>0</v>
      </c>
      <c r="O154" s="18">
        <f t="shared" si="58"/>
        <v>0</v>
      </c>
      <c r="P154" s="18">
        <f t="shared" si="59"/>
        <v>291467.3</v>
      </c>
      <c r="Q154" s="18"/>
    </row>
    <row r="155" spans="1:17" ht="36.6" customHeight="1" x14ac:dyDescent="0.15">
      <c r="A155" s="77" t="s">
        <v>325</v>
      </c>
      <c r="B155" s="77"/>
      <c r="C155" s="25" t="s">
        <v>245</v>
      </c>
      <c r="D155" s="25" t="s">
        <v>326</v>
      </c>
      <c r="E155" s="26" t="s">
        <v>328</v>
      </c>
      <c r="F155" s="17"/>
      <c r="G155" s="24"/>
      <c r="H155" s="18"/>
      <c r="I155" s="19"/>
      <c r="J155" s="18"/>
      <c r="K155" s="24"/>
      <c r="L155" s="18">
        <v>221679.35999999999</v>
      </c>
      <c r="M155" s="19"/>
      <c r="N155" s="18">
        <f t="shared" si="57"/>
        <v>0</v>
      </c>
      <c r="O155" s="18">
        <f t="shared" si="58"/>
        <v>0</v>
      </c>
      <c r="P155" s="18">
        <f t="shared" si="59"/>
        <v>221679.35999999999</v>
      </c>
      <c r="Q155" s="18"/>
    </row>
    <row r="156" spans="1:17" ht="19.5" customHeight="1" x14ac:dyDescent="0.15">
      <c r="A156" s="71" t="s">
        <v>329</v>
      </c>
      <c r="B156" s="71"/>
      <c r="C156" s="25" t="s">
        <v>0</v>
      </c>
      <c r="D156" s="25" t="s">
        <v>330</v>
      </c>
      <c r="E156" s="26" t="s">
        <v>0</v>
      </c>
      <c r="F156" s="17">
        <v>1500000</v>
      </c>
      <c r="G156" s="18">
        <v>1100000</v>
      </c>
      <c r="H156" s="18">
        <v>1005036.89</v>
      </c>
      <c r="I156" s="19">
        <f t="shared" si="54"/>
        <v>91.366990000000001</v>
      </c>
      <c r="J156" s="18"/>
      <c r="K156" s="24"/>
      <c r="L156" s="18"/>
      <c r="M156" s="19"/>
      <c r="N156" s="18">
        <f t="shared" si="57"/>
        <v>1500000</v>
      </c>
      <c r="O156" s="18">
        <f t="shared" si="58"/>
        <v>1100000</v>
      </c>
      <c r="P156" s="18">
        <f t="shared" si="59"/>
        <v>1005036.89</v>
      </c>
      <c r="Q156" s="18">
        <f t="shared" si="60"/>
        <v>91.366990000000001</v>
      </c>
    </row>
    <row r="157" spans="1:17" ht="27" customHeight="1" x14ac:dyDescent="0.15">
      <c r="A157" s="78" t="s">
        <v>331</v>
      </c>
      <c r="B157" s="78"/>
      <c r="C157" s="27" t="s">
        <v>332</v>
      </c>
      <c r="D157" s="27" t="s">
        <v>333</v>
      </c>
      <c r="E157" s="28" t="s">
        <v>334</v>
      </c>
      <c r="F157" s="17">
        <v>1500000</v>
      </c>
      <c r="G157" s="18">
        <v>1100000</v>
      </c>
      <c r="H157" s="18">
        <v>1005036.89</v>
      </c>
      <c r="I157" s="19">
        <f t="shared" si="54"/>
        <v>91.366990000000001</v>
      </c>
      <c r="J157" s="18"/>
      <c r="K157" s="24"/>
      <c r="L157" s="18"/>
      <c r="M157" s="19"/>
      <c r="N157" s="18">
        <f t="shared" si="57"/>
        <v>1500000</v>
      </c>
      <c r="O157" s="18">
        <f t="shared" si="58"/>
        <v>1100000</v>
      </c>
      <c r="P157" s="18">
        <f t="shared" si="59"/>
        <v>1005036.89</v>
      </c>
      <c r="Q157" s="18">
        <f t="shared" si="60"/>
        <v>91.366990000000001</v>
      </c>
    </row>
    <row r="158" spans="1:17" ht="15" customHeight="1" x14ac:dyDescent="0.15">
      <c r="A158" s="71" t="s">
        <v>335</v>
      </c>
      <c r="B158" s="71"/>
      <c r="C158" s="25" t="s">
        <v>0</v>
      </c>
      <c r="D158" s="25" t="s">
        <v>336</v>
      </c>
      <c r="E158" s="26" t="s">
        <v>0</v>
      </c>
      <c r="F158" s="17">
        <v>9955929</v>
      </c>
      <c r="G158" s="18">
        <f>G159+G160+G161+G162</f>
        <v>8137758</v>
      </c>
      <c r="H158" s="18">
        <v>7393242.75</v>
      </c>
      <c r="I158" s="19">
        <f t="shared" si="54"/>
        <v>90.851101126379035</v>
      </c>
      <c r="J158" s="18">
        <v>77400</v>
      </c>
      <c r="K158" s="18">
        <v>77400</v>
      </c>
      <c r="L158" s="18"/>
      <c r="M158" s="19">
        <f t="shared" si="55"/>
        <v>0</v>
      </c>
      <c r="N158" s="18">
        <f t="shared" si="57"/>
        <v>10033329</v>
      </c>
      <c r="O158" s="18">
        <f t="shared" si="58"/>
        <v>8215158</v>
      </c>
      <c r="P158" s="18">
        <f t="shared" si="59"/>
        <v>7393242.75</v>
      </c>
      <c r="Q158" s="18">
        <f t="shared" si="60"/>
        <v>89.99513764677441</v>
      </c>
    </row>
    <row r="159" spans="1:17" ht="15" customHeight="1" x14ac:dyDescent="0.15">
      <c r="A159" s="77" t="s">
        <v>337</v>
      </c>
      <c r="B159" s="77"/>
      <c r="C159" s="25" t="s">
        <v>338</v>
      </c>
      <c r="D159" s="25" t="s">
        <v>339</v>
      </c>
      <c r="E159" s="26" t="s">
        <v>340</v>
      </c>
      <c r="F159" s="17">
        <v>2849055</v>
      </c>
      <c r="G159" s="18">
        <v>2381225</v>
      </c>
      <c r="H159" s="18">
        <v>2348632.48</v>
      </c>
      <c r="I159" s="19">
        <f t="shared" si="54"/>
        <v>98.631270879484305</v>
      </c>
      <c r="J159" s="18">
        <v>1200</v>
      </c>
      <c r="K159" s="18">
        <v>1200</v>
      </c>
      <c r="L159" s="18"/>
      <c r="M159" s="19">
        <f t="shared" si="55"/>
        <v>0</v>
      </c>
      <c r="N159" s="18">
        <f t="shared" si="57"/>
        <v>2850255</v>
      </c>
      <c r="O159" s="18">
        <f t="shared" si="58"/>
        <v>2382425</v>
      </c>
      <c r="P159" s="18">
        <f t="shared" si="59"/>
        <v>2348632.48</v>
      </c>
      <c r="Q159" s="18">
        <f t="shared" si="60"/>
        <v>98.581591445690833</v>
      </c>
    </row>
    <row r="160" spans="1:17" ht="15.75" customHeight="1" x14ac:dyDescent="0.15">
      <c r="A160" s="77" t="s">
        <v>341</v>
      </c>
      <c r="B160" s="77"/>
      <c r="C160" s="25" t="s">
        <v>338</v>
      </c>
      <c r="D160" s="25" t="s">
        <v>342</v>
      </c>
      <c r="E160" s="26" t="s">
        <v>343</v>
      </c>
      <c r="F160" s="17">
        <v>369750</v>
      </c>
      <c r="G160" s="18">
        <v>270862</v>
      </c>
      <c r="H160" s="18">
        <v>251826.87</v>
      </c>
      <c r="I160" s="19">
        <f t="shared" si="54"/>
        <v>92.972388153376997</v>
      </c>
      <c r="J160" s="18">
        <v>2000</v>
      </c>
      <c r="K160" s="18">
        <v>2000</v>
      </c>
      <c r="L160" s="18"/>
      <c r="M160" s="19">
        <f t="shared" si="55"/>
        <v>0</v>
      </c>
      <c r="N160" s="18">
        <f t="shared" si="57"/>
        <v>371750</v>
      </c>
      <c r="O160" s="18">
        <f t="shared" si="58"/>
        <v>272862</v>
      </c>
      <c r="P160" s="18">
        <f t="shared" si="59"/>
        <v>251826.87</v>
      </c>
      <c r="Q160" s="18">
        <f t="shared" si="60"/>
        <v>92.290927281922734</v>
      </c>
    </row>
    <row r="161" spans="1:17" ht="33" customHeight="1" x14ac:dyDescent="0.15">
      <c r="A161" s="77" t="s">
        <v>344</v>
      </c>
      <c r="B161" s="77"/>
      <c r="C161" s="25" t="s">
        <v>345</v>
      </c>
      <c r="D161" s="25" t="s">
        <v>346</v>
      </c>
      <c r="E161" s="26" t="s">
        <v>347</v>
      </c>
      <c r="F161" s="17">
        <v>5597602</v>
      </c>
      <c r="G161" s="18">
        <v>4508954</v>
      </c>
      <c r="H161" s="18">
        <v>4183542.65</v>
      </c>
      <c r="I161" s="19">
        <f t="shared" si="54"/>
        <v>92.782996899059071</v>
      </c>
      <c r="J161" s="18">
        <v>74200</v>
      </c>
      <c r="K161" s="18">
        <v>74200</v>
      </c>
      <c r="L161" s="18"/>
      <c r="M161" s="19">
        <f t="shared" si="55"/>
        <v>0</v>
      </c>
      <c r="N161" s="18">
        <f t="shared" si="57"/>
        <v>5671802</v>
      </c>
      <c r="O161" s="18">
        <f t="shared" si="58"/>
        <v>4583154</v>
      </c>
      <c r="P161" s="18">
        <f t="shared" si="59"/>
        <v>4183542.65</v>
      </c>
      <c r="Q161" s="18">
        <f t="shared" si="60"/>
        <v>91.280865753147282</v>
      </c>
    </row>
    <row r="162" spans="1:17" ht="21.6" customHeight="1" x14ac:dyDescent="0.15">
      <c r="A162" s="71" t="s">
        <v>348</v>
      </c>
      <c r="B162" s="71"/>
      <c r="C162" s="25" t="s">
        <v>0</v>
      </c>
      <c r="D162" s="25" t="s">
        <v>349</v>
      </c>
      <c r="E162" s="26" t="s">
        <v>0</v>
      </c>
      <c r="F162" s="17">
        <v>1139522</v>
      </c>
      <c r="G162" s="18">
        <f>G163+G164+G165</f>
        <v>976717</v>
      </c>
      <c r="H162" s="18">
        <v>609240.75</v>
      </c>
      <c r="I162" s="19">
        <f t="shared" si="54"/>
        <v>62.37638435698365</v>
      </c>
      <c r="J162" s="18"/>
      <c r="K162" s="24"/>
      <c r="L162" s="18"/>
      <c r="M162" s="19"/>
      <c r="N162" s="18">
        <f t="shared" si="57"/>
        <v>1139522</v>
      </c>
      <c r="O162" s="18">
        <f t="shared" si="58"/>
        <v>976717</v>
      </c>
      <c r="P162" s="18">
        <f t="shared" si="59"/>
        <v>609240.75</v>
      </c>
      <c r="Q162" s="18">
        <f t="shared" si="60"/>
        <v>62.37638435698365</v>
      </c>
    </row>
    <row r="163" spans="1:17" ht="24" customHeight="1" x14ac:dyDescent="0.15">
      <c r="A163" s="78" t="s">
        <v>350</v>
      </c>
      <c r="B163" s="78"/>
      <c r="C163" s="27" t="s">
        <v>351</v>
      </c>
      <c r="D163" s="27" t="s">
        <v>352</v>
      </c>
      <c r="E163" s="28" t="s">
        <v>353</v>
      </c>
      <c r="F163" s="17">
        <v>733347</v>
      </c>
      <c r="G163" s="18">
        <v>570542</v>
      </c>
      <c r="H163" s="18">
        <v>543843.75</v>
      </c>
      <c r="I163" s="19">
        <f t="shared" si="54"/>
        <v>95.320546077238831</v>
      </c>
      <c r="J163" s="18"/>
      <c r="K163" s="24"/>
      <c r="L163" s="18"/>
      <c r="M163" s="19"/>
      <c r="N163" s="18">
        <f t="shared" si="57"/>
        <v>733347</v>
      </c>
      <c r="O163" s="18">
        <f t="shared" si="58"/>
        <v>570542</v>
      </c>
      <c r="P163" s="18">
        <f t="shared" si="59"/>
        <v>543843.75</v>
      </c>
      <c r="Q163" s="18">
        <f t="shared" si="60"/>
        <v>95.320546077238831</v>
      </c>
    </row>
    <row r="164" spans="1:17" ht="19.5" customHeight="1" x14ac:dyDescent="0.15">
      <c r="A164" s="78" t="s">
        <v>354</v>
      </c>
      <c r="B164" s="78"/>
      <c r="C164" s="27" t="s">
        <v>351</v>
      </c>
      <c r="D164" s="27" t="s">
        <v>355</v>
      </c>
      <c r="E164" s="28" t="s">
        <v>356</v>
      </c>
      <c r="F164" s="17">
        <v>385842</v>
      </c>
      <c r="G164" s="18">
        <v>385842</v>
      </c>
      <c r="H164" s="18">
        <v>51064</v>
      </c>
      <c r="I164" s="19">
        <f t="shared" si="54"/>
        <v>13.234432747083002</v>
      </c>
      <c r="J164" s="18"/>
      <c r="K164" s="24"/>
      <c r="L164" s="18"/>
      <c r="M164" s="19"/>
      <c r="N164" s="18">
        <f t="shared" si="57"/>
        <v>385842</v>
      </c>
      <c r="O164" s="18">
        <f t="shared" si="58"/>
        <v>385842</v>
      </c>
      <c r="P164" s="18">
        <f t="shared" si="59"/>
        <v>51064</v>
      </c>
      <c r="Q164" s="18">
        <f t="shared" si="60"/>
        <v>13.234432747083003</v>
      </c>
    </row>
    <row r="165" spans="1:17" ht="17.100000000000001" customHeight="1" x14ac:dyDescent="0.15">
      <c r="A165" s="78" t="s">
        <v>354</v>
      </c>
      <c r="B165" s="78"/>
      <c r="C165" s="27" t="s">
        <v>351</v>
      </c>
      <c r="D165" s="27" t="s">
        <v>355</v>
      </c>
      <c r="E165" s="28" t="s">
        <v>357</v>
      </c>
      <c r="F165" s="17">
        <v>20333</v>
      </c>
      <c r="G165" s="18">
        <v>20333</v>
      </c>
      <c r="H165" s="18">
        <v>14333</v>
      </c>
      <c r="I165" s="19">
        <f t="shared" si="54"/>
        <v>70.49131952982836</v>
      </c>
      <c r="J165" s="18"/>
      <c r="K165" s="24"/>
      <c r="L165" s="18"/>
      <c r="M165" s="19"/>
      <c r="N165" s="18">
        <f t="shared" si="57"/>
        <v>20333</v>
      </c>
      <c r="O165" s="18">
        <f t="shared" si="58"/>
        <v>20333</v>
      </c>
      <c r="P165" s="18">
        <f t="shared" si="59"/>
        <v>14333</v>
      </c>
      <c r="Q165" s="18">
        <f t="shared" si="60"/>
        <v>70.49131952982836</v>
      </c>
    </row>
    <row r="166" spans="1:17" ht="15" customHeight="1" x14ac:dyDescent="0.15">
      <c r="A166" s="71" t="s">
        <v>358</v>
      </c>
      <c r="B166" s="71"/>
      <c r="C166" s="25" t="s">
        <v>0</v>
      </c>
      <c r="D166" s="25" t="s">
        <v>359</v>
      </c>
      <c r="E166" s="26" t="s">
        <v>0</v>
      </c>
      <c r="F166" s="17">
        <v>2375840</v>
      </c>
      <c r="G166" s="18">
        <f>G167+G169+G171</f>
        <v>1710831</v>
      </c>
      <c r="H166" s="18">
        <v>1492554.11</v>
      </c>
      <c r="I166" s="19">
        <f t="shared" si="54"/>
        <v>87.241469788658264</v>
      </c>
      <c r="J166" s="18"/>
      <c r="K166" s="24"/>
      <c r="L166" s="18"/>
      <c r="M166" s="19"/>
      <c r="N166" s="18">
        <f t="shared" si="57"/>
        <v>2375840</v>
      </c>
      <c r="O166" s="18">
        <f t="shared" si="58"/>
        <v>1710831</v>
      </c>
      <c r="P166" s="18">
        <f t="shared" si="59"/>
        <v>1492554.11</v>
      </c>
      <c r="Q166" s="18">
        <f t="shared" si="60"/>
        <v>87.241469788658264</v>
      </c>
    </row>
    <row r="167" spans="1:17" ht="11.25" customHeight="1" x14ac:dyDescent="0.15">
      <c r="A167" s="71" t="s">
        <v>360</v>
      </c>
      <c r="B167" s="71"/>
      <c r="C167" s="25" t="s">
        <v>0</v>
      </c>
      <c r="D167" s="25" t="s">
        <v>361</v>
      </c>
      <c r="E167" s="26" t="s">
        <v>0</v>
      </c>
      <c r="F167" s="17">
        <v>51440</v>
      </c>
      <c r="G167" s="18">
        <v>39200</v>
      </c>
      <c r="H167" s="18">
        <v>5787.5</v>
      </c>
      <c r="I167" s="19">
        <f t="shared" si="54"/>
        <v>14.764030612244897</v>
      </c>
      <c r="J167" s="18"/>
      <c r="K167" s="24"/>
      <c r="L167" s="18"/>
      <c r="M167" s="19"/>
      <c r="N167" s="18">
        <f t="shared" si="57"/>
        <v>51440</v>
      </c>
      <c r="O167" s="18">
        <f t="shared" si="58"/>
        <v>39200</v>
      </c>
      <c r="P167" s="18">
        <f t="shared" si="59"/>
        <v>5787.5</v>
      </c>
      <c r="Q167" s="18">
        <f t="shared" si="60"/>
        <v>14.764030612244898</v>
      </c>
    </row>
    <row r="168" spans="1:17" ht="21.75" customHeight="1" x14ac:dyDescent="0.15">
      <c r="A168" s="78" t="s">
        <v>362</v>
      </c>
      <c r="B168" s="78"/>
      <c r="C168" s="27" t="s">
        <v>363</v>
      </c>
      <c r="D168" s="27" t="s">
        <v>364</v>
      </c>
      <c r="E168" s="28" t="s">
        <v>365</v>
      </c>
      <c r="F168" s="17">
        <v>51440</v>
      </c>
      <c r="G168" s="18">
        <v>39200</v>
      </c>
      <c r="H168" s="18">
        <v>5787.5</v>
      </c>
      <c r="I168" s="19">
        <f t="shared" si="54"/>
        <v>14.764030612244897</v>
      </c>
      <c r="J168" s="18"/>
      <c r="K168" s="24"/>
      <c r="L168" s="18"/>
      <c r="M168" s="19"/>
      <c r="N168" s="18">
        <f t="shared" si="57"/>
        <v>51440</v>
      </c>
      <c r="O168" s="18">
        <f t="shared" si="58"/>
        <v>39200</v>
      </c>
      <c r="P168" s="18">
        <f t="shared" si="59"/>
        <v>5787.5</v>
      </c>
      <c r="Q168" s="18">
        <f t="shared" si="60"/>
        <v>14.764030612244898</v>
      </c>
    </row>
    <row r="169" spans="1:17" ht="21" customHeight="1" x14ac:dyDescent="0.15">
      <c r="A169" s="71" t="s">
        <v>366</v>
      </c>
      <c r="B169" s="71"/>
      <c r="C169" s="25" t="s">
        <v>0</v>
      </c>
      <c r="D169" s="25" t="s">
        <v>367</v>
      </c>
      <c r="E169" s="26" t="s">
        <v>0</v>
      </c>
      <c r="F169" s="17">
        <v>2088600</v>
      </c>
      <c r="G169" s="18">
        <v>1502031</v>
      </c>
      <c r="H169" s="18">
        <v>1370122.4</v>
      </c>
      <c r="I169" s="19">
        <f t="shared" si="54"/>
        <v>91.217984182749873</v>
      </c>
      <c r="J169" s="18"/>
      <c r="K169" s="24"/>
      <c r="L169" s="18"/>
      <c r="M169" s="19"/>
      <c r="N169" s="18">
        <f t="shared" si="57"/>
        <v>2088600</v>
      </c>
      <c r="O169" s="18">
        <f t="shared" si="58"/>
        <v>1502031</v>
      </c>
      <c r="P169" s="18">
        <f t="shared" si="59"/>
        <v>1370122.4</v>
      </c>
      <c r="Q169" s="18">
        <f t="shared" si="60"/>
        <v>91.217984182749888</v>
      </c>
    </row>
    <row r="170" spans="1:17" ht="27.95" customHeight="1" x14ac:dyDescent="0.15">
      <c r="A170" s="78" t="s">
        <v>368</v>
      </c>
      <c r="B170" s="78"/>
      <c r="C170" s="27" t="s">
        <v>363</v>
      </c>
      <c r="D170" s="27" t="s">
        <v>369</v>
      </c>
      <c r="E170" s="28" t="s">
        <v>370</v>
      </c>
      <c r="F170" s="17">
        <v>2088600</v>
      </c>
      <c r="G170" s="18">
        <v>1502031</v>
      </c>
      <c r="H170" s="18">
        <v>1370122.4</v>
      </c>
      <c r="I170" s="19">
        <f t="shared" si="54"/>
        <v>91.217984182749873</v>
      </c>
      <c r="J170" s="18"/>
      <c r="K170" s="24"/>
      <c r="L170" s="18"/>
      <c r="M170" s="19"/>
      <c r="N170" s="18">
        <f t="shared" si="57"/>
        <v>2088600</v>
      </c>
      <c r="O170" s="18">
        <f t="shared" si="58"/>
        <v>1502031</v>
      </c>
      <c r="P170" s="18">
        <f t="shared" si="59"/>
        <v>1370122.4</v>
      </c>
      <c r="Q170" s="18">
        <f t="shared" si="60"/>
        <v>91.217984182749888</v>
      </c>
    </row>
    <row r="171" spans="1:17" ht="20.100000000000001" customHeight="1" x14ac:dyDescent="0.15">
      <c r="A171" s="71" t="s">
        <v>371</v>
      </c>
      <c r="B171" s="71"/>
      <c r="C171" s="25" t="s">
        <v>0</v>
      </c>
      <c r="D171" s="25" t="s">
        <v>372</v>
      </c>
      <c r="E171" s="26" t="s">
        <v>0</v>
      </c>
      <c r="F171" s="17">
        <v>235800</v>
      </c>
      <c r="G171" s="18">
        <v>169600</v>
      </c>
      <c r="H171" s="18">
        <v>116644.21</v>
      </c>
      <c r="I171" s="19">
        <f t="shared" si="54"/>
        <v>68.776067216981147</v>
      </c>
      <c r="J171" s="18"/>
      <c r="K171" s="24"/>
      <c r="L171" s="18"/>
      <c r="M171" s="19"/>
      <c r="N171" s="18">
        <f t="shared" si="57"/>
        <v>235800</v>
      </c>
      <c r="O171" s="18">
        <f t="shared" si="58"/>
        <v>169600</v>
      </c>
      <c r="P171" s="18">
        <f t="shared" si="59"/>
        <v>116644.21</v>
      </c>
      <c r="Q171" s="18">
        <f t="shared" si="60"/>
        <v>68.776067216981133</v>
      </c>
    </row>
    <row r="172" spans="1:17" ht="38.1" customHeight="1" x14ac:dyDescent="0.15">
      <c r="A172" s="78" t="s">
        <v>373</v>
      </c>
      <c r="B172" s="78"/>
      <c r="C172" s="27" t="s">
        <v>363</v>
      </c>
      <c r="D172" s="27" t="s">
        <v>374</v>
      </c>
      <c r="E172" s="28" t="s">
        <v>375</v>
      </c>
      <c r="F172" s="17">
        <v>235800</v>
      </c>
      <c r="G172" s="18">
        <v>169600</v>
      </c>
      <c r="H172" s="18">
        <v>116644.21</v>
      </c>
      <c r="I172" s="19">
        <f t="shared" si="54"/>
        <v>68.776067216981147</v>
      </c>
      <c r="J172" s="18"/>
      <c r="K172" s="24"/>
      <c r="L172" s="18"/>
      <c r="M172" s="19"/>
      <c r="N172" s="18">
        <f t="shared" si="57"/>
        <v>235800</v>
      </c>
      <c r="O172" s="18">
        <f t="shared" si="58"/>
        <v>169600</v>
      </c>
      <c r="P172" s="18">
        <f t="shared" si="59"/>
        <v>116644.21</v>
      </c>
      <c r="Q172" s="18">
        <f t="shared" si="60"/>
        <v>68.776067216981133</v>
      </c>
    </row>
    <row r="173" spans="1:17" ht="20.25" customHeight="1" x14ac:dyDescent="0.15">
      <c r="A173" s="71" t="s">
        <v>376</v>
      </c>
      <c r="B173" s="71"/>
      <c r="C173" s="25" t="s">
        <v>0</v>
      </c>
      <c r="D173" s="25" t="s">
        <v>377</v>
      </c>
      <c r="E173" s="26" t="s">
        <v>0</v>
      </c>
      <c r="F173" s="17">
        <v>7207173</v>
      </c>
      <c r="G173" s="18">
        <f>G174+G176</f>
        <v>5196257</v>
      </c>
      <c r="H173" s="18">
        <v>3725134.9</v>
      </c>
      <c r="I173" s="19">
        <f t="shared" si="54"/>
        <v>71.68881177355162</v>
      </c>
      <c r="J173" s="18">
        <v>270000</v>
      </c>
      <c r="K173" s="18">
        <v>270000</v>
      </c>
      <c r="L173" s="18">
        <v>219900</v>
      </c>
      <c r="M173" s="19">
        <f t="shared" si="55"/>
        <v>81.444444444444443</v>
      </c>
      <c r="N173" s="18">
        <f t="shared" si="57"/>
        <v>7477173</v>
      </c>
      <c r="O173" s="18">
        <f t="shared" si="58"/>
        <v>5466257</v>
      </c>
      <c r="P173" s="18">
        <f t="shared" si="59"/>
        <v>3945034.9</v>
      </c>
      <c r="Q173" s="18">
        <f t="shared" si="60"/>
        <v>72.170680961396428</v>
      </c>
    </row>
    <row r="174" spans="1:17" ht="39.75" customHeight="1" x14ac:dyDescent="0.15">
      <c r="A174" s="71" t="s">
        <v>378</v>
      </c>
      <c r="B174" s="71"/>
      <c r="C174" s="25" t="s">
        <v>0</v>
      </c>
      <c r="D174" s="25" t="s">
        <v>379</v>
      </c>
      <c r="E174" s="26" t="s">
        <v>0</v>
      </c>
      <c r="F174" s="17">
        <v>233443</v>
      </c>
      <c r="G174" s="18">
        <v>233443</v>
      </c>
      <c r="H174" s="18">
        <v>186873.62</v>
      </c>
      <c r="I174" s="19">
        <f t="shared" ref="I174:I211" si="61">H174/G174*100</f>
        <v>80.051070282681422</v>
      </c>
      <c r="J174" s="18"/>
      <c r="K174" s="18"/>
      <c r="L174" s="18"/>
      <c r="M174" s="19"/>
      <c r="N174" s="18">
        <f t="shared" si="57"/>
        <v>233443</v>
      </c>
      <c r="O174" s="18">
        <f t="shared" si="58"/>
        <v>233443</v>
      </c>
      <c r="P174" s="18">
        <f t="shared" si="59"/>
        <v>186873.62</v>
      </c>
      <c r="Q174" s="18">
        <f t="shared" si="60"/>
        <v>80.051070282681422</v>
      </c>
    </row>
    <row r="175" spans="1:17" ht="18.95" customHeight="1" x14ac:dyDescent="0.15">
      <c r="A175" s="78" t="s">
        <v>380</v>
      </c>
      <c r="B175" s="78"/>
      <c r="C175" s="27" t="s">
        <v>381</v>
      </c>
      <c r="D175" s="27" t="s">
        <v>382</v>
      </c>
      <c r="E175" s="28" t="s">
        <v>383</v>
      </c>
      <c r="F175" s="17">
        <v>233443</v>
      </c>
      <c r="G175" s="18">
        <v>233443</v>
      </c>
      <c r="H175" s="18">
        <v>186873.62</v>
      </c>
      <c r="I175" s="19">
        <f t="shared" si="61"/>
        <v>80.051070282681422</v>
      </c>
      <c r="J175" s="18"/>
      <c r="K175" s="18"/>
      <c r="L175" s="18"/>
      <c r="M175" s="19"/>
      <c r="N175" s="18">
        <f t="shared" si="57"/>
        <v>233443</v>
      </c>
      <c r="O175" s="18">
        <f t="shared" si="58"/>
        <v>233443</v>
      </c>
      <c r="P175" s="18">
        <f t="shared" si="59"/>
        <v>186873.62</v>
      </c>
      <c r="Q175" s="18">
        <f t="shared" si="60"/>
        <v>80.051070282681422</v>
      </c>
    </row>
    <row r="176" spans="1:17" ht="20.45" customHeight="1" x14ac:dyDescent="0.15">
      <c r="A176" s="77" t="s">
        <v>384</v>
      </c>
      <c r="B176" s="77"/>
      <c r="C176" s="25" t="s">
        <v>381</v>
      </c>
      <c r="D176" s="25" t="s">
        <v>385</v>
      </c>
      <c r="E176" s="26" t="s">
        <v>386</v>
      </c>
      <c r="F176" s="17">
        <v>6973730</v>
      </c>
      <c r="G176" s="18">
        <v>4962814</v>
      </c>
      <c r="H176" s="18">
        <v>3538261.28</v>
      </c>
      <c r="I176" s="19">
        <f t="shared" si="61"/>
        <v>71.295464226545661</v>
      </c>
      <c r="J176" s="18">
        <v>40000</v>
      </c>
      <c r="K176" s="18">
        <v>40000</v>
      </c>
      <c r="L176" s="18">
        <v>219900</v>
      </c>
      <c r="M176" s="19">
        <f t="shared" ref="M176:M211" si="62">L176/K176*100</f>
        <v>549.75</v>
      </c>
      <c r="N176" s="18">
        <f t="shared" si="57"/>
        <v>7013730</v>
      </c>
      <c r="O176" s="18">
        <f t="shared" si="58"/>
        <v>5002814</v>
      </c>
      <c r="P176" s="18">
        <f t="shared" si="59"/>
        <v>3758161.28</v>
      </c>
      <c r="Q176" s="18">
        <f t="shared" si="60"/>
        <v>75.120947530729708</v>
      </c>
    </row>
    <row r="177" spans="1:17" ht="21.75" customHeight="1" x14ac:dyDescent="0.15">
      <c r="A177" s="71" t="s">
        <v>387</v>
      </c>
      <c r="B177" s="71"/>
      <c r="C177" s="25" t="s">
        <v>0</v>
      </c>
      <c r="D177" s="25" t="s">
        <v>388</v>
      </c>
      <c r="E177" s="26" t="s">
        <v>0</v>
      </c>
      <c r="F177" s="17"/>
      <c r="G177" s="24"/>
      <c r="H177" s="18"/>
      <c r="I177" s="19" t="e">
        <f t="shared" si="61"/>
        <v>#DIV/0!</v>
      </c>
      <c r="J177" s="18">
        <v>230000</v>
      </c>
      <c r="K177" s="18">
        <v>230000</v>
      </c>
      <c r="L177" s="18"/>
      <c r="M177" s="19">
        <f t="shared" si="62"/>
        <v>0</v>
      </c>
      <c r="N177" s="18">
        <f t="shared" si="57"/>
        <v>230000</v>
      </c>
      <c r="O177" s="18">
        <f t="shared" si="58"/>
        <v>230000</v>
      </c>
      <c r="P177" s="18">
        <f t="shared" si="59"/>
        <v>0</v>
      </c>
      <c r="Q177" s="18">
        <f t="shared" si="60"/>
        <v>0</v>
      </c>
    </row>
    <row r="178" spans="1:17" ht="60.6" customHeight="1" x14ac:dyDescent="0.15">
      <c r="A178" s="78" t="s">
        <v>389</v>
      </c>
      <c r="B178" s="78"/>
      <c r="C178" s="27" t="s">
        <v>390</v>
      </c>
      <c r="D178" s="27" t="s">
        <v>391</v>
      </c>
      <c r="E178" s="28" t="s">
        <v>392</v>
      </c>
      <c r="F178" s="17"/>
      <c r="G178" s="24"/>
      <c r="H178" s="18"/>
      <c r="I178" s="19"/>
      <c r="J178" s="18">
        <v>230000</v>
      </c>
      <c r="K178" s="18">
        <v>230000</v>
      </c>
      <c r="L178" s="18"/>
      <c r="M178" s="19">
        <f t="shared" si="62"/>
        <v>0</v>
      </c>
      <c r="N178" s="18">
        <f t="shared" si="57"/>
        <v>230000</v>
      </c>
      <c r="O178" s="18">
        <f t="shared" si="58"/>
        <v>230000</v>
      </c>
      <c r="P178" s="18">
        <f t="shared" si="59"/>
        <v>0</v>
      </c>
      <c r="Q178" s="18">
        <f t="shared" si="60"/>
        <v>0</v>
      </c>
    </row>
    <row r="179" spans="1:17" ht="14.1" customHeight="1" x14ac:dyDescent="0.15">
      <c r="A179" s="71" t="s">
        <v>393</v>
      </c>
      <c r="B179" s="71"/>
      <c r="C179" s="25" t="s">
        <v>0</v>
      </c>
      <c r="D179" s="25" t="s">
        <v>394</v>
      </c>
      <c r="E179" s="26" t="s">
        <v>0</v>
      </c>
      <c r="F179" s="17">
        <v>1136529</v>
      </c>
      <c r="G179" s="18">
        <f>G183+G186</f>
        <v>896529</v>
      </c>
      <c r="H179" s="18">
        <v>458049.24</v>
      </c>
      <c r="I179" s="19">
        <f t="shared" si="61"/>
        <v>51.09140250900974</v>
      </c>
      <c r="J179" s="18">
        <v>595100</v>
      </c>
      <c r="K179" s="18">
        <v>595100</v>
      </c>
      <c r="L179" s="18"/>
      <c r="M179" s="19">
        <f t="shared" si="62"/>
        <v>0</v>
      </c>
      <c r="N179" s="18">
        <f t="shared" si="57"/>
        <v>1731629</v>
      </c>
      <c r="O179" s="18">
        <f t="shared" si="58"/>
        <v>1491629</v>
      </c>
      <c r="P179" s="18">
        <f t="shared" si="59"/>
        <v>458049.24</v>
      </c>
      <c r="Q179" s="18">
        <f t="shared" si="60"/>
        <v>30.70798703967273</v>
      </c>
    </row>
    <row r="180" spans="1:17" ht="13.5" customHeight="1" x14ac:dyDescent="0.15">
      <c r="A180" s="71" t="s">
        <v>395</v>
      </c>
      <c r="B180" s="71"/>
      <c r="C180" s="25" t="s">
        <v>0</v>
      </c>
      <c r="D180" s="25" t="s">
        <v>396</v>
      </c>
      <c r="E180" s="26" t="s">
        <v>0</v>
      </c>
      <c r="F180" s="17"/>
      <c r="G180" s="24"/>
      <c r="H180" s="18"/>
      <c r="I180" s="19"/>
      <c r="J180" s="18">
        <v>595100</v>
      </c>
      <c r="K180" s="18">
        <v>595100</v>
      </c>
      <c r="L180" s="18"/>
      <c r="M180" s="19">
        <f t="shared" si="62"/>
        <v>0</v>
      </c>
      <c r="N180" s="18">
        <f t="shared" si="57"/>
        <v>595100</v>
      </c>
      <c r="O180" s="18">
        <f t="shared" si="58"/>
        <v>595100</v>
      </c>
      <c r="P180" s="18">
        <f t="shared" si="59"/>
        <v>0</v>
      </c>
      <c r="Q180" s="18">
        <f t="shared" si="60"/>
        <v>0</v>
      </c>
    </row>
    <row r="181" spans="1:17" ht="22.5" customHeight="1" x14ac:dyDescent="0.15">
      <c r="A181" s="77" t="s">
        <v>397</v>
      </c>
      <c r="B181" s="77"/>
      <c r="C181" s="25" t="s">
        <v>398</v>
      </c>
      <c r="D181" s="25" t="s">
        <v>399</v>
      </c>
      <c r="E181" s="26" t="s">
        <v>400</v>
      </c>
      <c r="F181" s="17"/>
      <c r="G181" s="24"/>
      <c r="H181" s="18"/>
      <c r="I181" s="19"/>
      <c r="J181" s="18">
        <v>500000</v>
      </c>
      <c r="K181" s="18">
        <v>500000</v>
      </c>
      <c r="L181" s="18"/>
      <c r="M181" s="19">
        <f t="shared" si="62"/>
        <v>0</v>
      </c>
      <c r="N181" s="18">
        <f t="shared" si="57"/>
        <v>500000</v>
      </c>
      <c r="O181" s="18">
        <f t="shared" si="58"/>
        <v>500000</v>
      </c>
      <c r="P181" s="18">
        <f t="shared" si="59"/>
        <v>0</v>
      </c>
      <c r="Q181" s="18">
        <f t="shared" si="60"/>
        <v>0</v>
      </c>
    </row>
    <row r="182" spans="1:17" ht="21.6" customHeight="1" x14ac:dyDescent="0.15">
      <c r="A182" s="77" t="s">
        <v>401</v>
      </c>
      <c r="B182" s="77"/>
      <c r="C182" s="25" t="s">
        <v>398</v>
      </c>
      <c r="D182" s="25" t="s">
        <v>402</v>
      </c>
      <c r="E182" s="26" t="s">
        <v>403</v>
      </c>
      <c r="F182" s="17"/>
      <c r="G182" s="24"/>
      <c r="H182" s="18"/>
      <c r="I182" s="19"/>
      <c r="J182" s="18">
        <v>95100</v>
      </c>
      <c r="K182" s="18">
        <v>95100</v>
      </c>
      <c r="L182" s="18"/>
      <c r="M182" s="19">
        <f t="shared" si="62"/>
        <v>0</v>
      </c>
      <c r="N182" s="18">
        <f t="shared" si="57"/>
        <v>95100</v>
      </c>
      <c r="O182" s="18">
        <f t="shared" si="58"/>
        <v>95100</v>
      </c>
      <c r="P182" s="18">
        <f t="shared" si="59"/>
        <v>0</v>
      </c>
      <c r="Q182" s="18">
        <f t="shared" si="60"/>
        <v>0</v>
      </c>
    </row>
    <row r="183" spans="1:17" ht="24" customHeight="1" x14ac:dyDescent="0.15">
      <c r="A183" s="71" t="s">
        <v>404</v>
      </c>
      <c r="B183" s="71"/>
      <c r="C183" s="25" t="s">
        <v>0</v>
      </c>
      <c r="D183" s="25" t="s">
        <v>405</v>
      </c>
      <c r="E183" s="26" t="s">
        <v>0</v>
      </c>
      <c r="F183" s="17">
        <v>974900</v>
      </c>
      <c r="G183" s="18">
        <v>774900</v>
      </c>
      <c r="H183" s="18">
        <v>388759.24</v>
      </c>
      <c r="I183" s="19">
        <f t="shared" si="61"/>
        <v>50.168955994321848</v>
      </c>
      <c r="J183" s="18"/>
      <c r="K183" s="24"/>
      <c r="L183" s="18"/>
      <c r="M183" s="19"/>
      <c r="N183" s="18">
        <f t="shared" si="57"/>
        <v>974900</v>
      </c>
      <c r="O183" s="18">
        <f t="shared" si="58"/>
        <v>774900</v>
      </c>
      <c r="P183" s="18">
        <f t="shared" si="59"/>
        <v>388759.24</v>
      </c>
      <c r="Q183" s="18">
        <f t="shared" si="60"/>
        <v>50.168955994321848</v>
      </c>
    </row>
    <row r="184" spans="1:17" ht="28.5" customHeight="1" x14ac:dyDescent="0.15">
      <c r="A184" s="71" t="s">
        <v>406</v>
      </c>
      <c r="B184" s="71"/>
      <c r="C184" s="25" t="s">
        <v>0</v>
      </c>
      <c r="D184" s="25" t="s">
        <v>407</v>
      </c>
      <c r="E184" s="26" t="s">
        <v>0</v>
      </c>
      <c r="F184" s="17">
        <v>974900</v>
      </c>
      <c r="G184" s="18">
        <v>774900</v>
      </c>
      <c r="H184" s="18">
        <v>388759.24</v>
      </c>
      <c r="I184" s="19">
        <f t="shared" si="61"/>
        <v>50.168955994321848</v>
      </c>
      <c r="J184" s="18"/>
      <c r="K184" s="24"/>
      <c r="L184" s="18"/>
      <c r="M184" s="19"/>
      <c r="N184" s="18">
        <f t="shared" si="57"/>
        <v>974900</v>
      </c>
      <c r="O184" s="18">
        <f t="shared" si="58"/>
        <v>774900</v>
      </c>
      <c r="P184" s="18">
        <f t="shared" si="59"/>
        <v>388759.24</v>
      </c>
      <c r="Q184" s="18">
        <f t="shared" si="60"/>
        <v>50.168955994321848</v>
      </c>
    </row>
    <row r="185" spans="1:17" ht="35.1" customHeight="1" x14ac:dyDescent="0.15">
      <c r="A185" s="78" t="s">
        <v>408</v>
      </c>
      <c r="B185" s="78"/>
      <c r="C185" s="27" t="s">
        <v>409</v>
      </c>
      <c r="D185" s="27" t="s">
        <v>410</v>
      </c>
      <c r="E185" s="28" t="s">
        <v>411</v>
      </c>
      <c r="F185" s="17">
        <v>974900</v>
      </c>
      <c r="G185" s="18">
        <v>774900</v>
      </c>
      <c r="H185" s="18">
        <v>388759.24</v>
      </c>
      <c r="I185" s="19">
        <f t="shared" si="61"/>
        <v>50.168955994321848</v>
      </c>
      <c r="J185" s="18"/>
      <c r="K185" s="24"/>
      <c r="L185" s="18"/>
      <c r="M185" s="19"/>
      <c r="N185" s="18">
        <f t="shared" si="57"/>
        <v>974900</v>
      </c>
      <c r="O185" s="18">
        <f t="shared" si="58"/>
        <v>774900</v>
      </c>
      <c r="P185" s="18">
        <f t="shared" si="59"/>
        <v>388759.24</v>
      </c>
      <c r="Q185" s="18">
        <f t="shared" si="60"/>
        <v>50.168955994321848</v>
      </c>
    </row>
    <row r="186" spans="1:17" ht="25.5" customHeight="1" x14ac:dyDescent="0.15">
      <c r="A186" s="71" t="s">
        <v>412</v>
      </c>
      <c r="B186" s="71"/>
      <c r="C186" s="25" t="s">
        <v>0</v>
      </c>
      <c r="D186" s="25" t="s">
        <v>413</v>
      </c>
      <c r="E186" s="26" t="s">
        <v>0</v>
      </c>
      <c r="F186" s="17">
        <v>161629</v>
      </c>
      <c r="G186" s="18">
        <f>G187+G189+G190</f>
        <v>121629</v>
      </c>
      <c r="H186" s="18">
        <v>69290</v>
      </c>
      <c r="I186" s="19">
        <f t="shared" si="61"/>
        <v>56.968321699594668</v>
      </c>
      <c r="J186" s="18"/>
      <c r="K186" s="24"/>
      <c r="L186" s="18"/>
      <c r="M186" s="19"/>
      <c r="N186" s="18">
        <f t="shared" si="57"/>
        <v>161629</v>
      </c>
      <c r="O186" s="18">
        <f t="shared" si="58"/>
        <v>121629</v>
      </c>
      <c r="P186" s="18">
        <f t="shared" si="59"/>
        <v>69290</v>
      </c>
      <c r="Q186" s="18">
        <f t="shared" si="60"/>
        <v>56.968321699594668</v>
      </c>
    </row>
    <row r="187" spans="1:17" ht="22.5" customHeight="1" x14ac:dyDescent="0.15">
      <c r="A187" s="71" t="s">
        <v>414</v>
      </c>
      <c r="B187" s="71"/>
      <c r="C187" s="25" t="s">
        <v>0</v>
      </c>
      <c r="D187" s="25" t="s">
        <v>415</v>
      </c>
      <c r="E187" s="26" t="s">
        <v>0</v>
      </c>
      <c r="F187" s="17">
        <v>19825</v>
      </c>
      <c r="G187" s="18">
        <v>19825</v>
      </c>
      <c r="H187" s="18">
        <v>19825</v>
      </c>
      <c r="I187" s="19">
        <f t="shared" si="61"/>
        <v>100</v>
      </c>
      <c r="J187" s="18"/>
      <c r="K187" s="24"/>
      <c r="L187" s="18"/>
      <c r="M187" s="19"/>
      <c r="N187" s="18">
        <f t="shared" si="57"/>
        <v>19825</v>
      </c>
      <c r="O187" s="18">
        <f t="shared" si="58"/>
        <v>19825</v>
      </c>
      <c r="P187" s="18">
        <f t="shared" si="59"/>
        <v>19825</v>
      </c>
      <c r="Q187" s="18">
        <f t="shared" si="60"/>
        <v>100</v>
      </c>
    </row>
    <row r="188" spans="1:17" ht="21.95" customHeight="1" x14ac:dyDescent="0.15">
      <c r="A188" s="78" t="s">
        <v>416</v>
      </c>
      <c r="B188" s="78"/>
      <c r="C188" s="27" t="s">
        <v>417</v>
      </c>
      <c r="D188" s="27" t="s">
        <v>418</v>
      </c>
      <c r="E188" s="28" t="s">
        <v>419</v>
      </c>
      <c r="F188" s="17">
        <v>19825</v>
      </c>
      <c r="G188" s="18">
        <v>19825</v>
      </c>
      <c r="H188" s="18">
        <v>19825</v>
      </c>
      <c r="I188" s="19">
        <f t="shared" si="61"/>
        <v>100</v>
      </c>
      <c r="J188" s="18"/>
      <c r="K188" s="24"/>
      <c r="L188" s="18"/>
      <c r="M188" s="19"/>
      <c r="N188" s="18">
        <f t="shared" si="57"/>
        <v>19825</v>
      </c>
      <c r="O188" s="18">
        <f t="shared" si="58"/>
        <v>19825</v>
      </c>
      <c r="P188" s="18">
        <f t="shared" si="59"/>
        <v>19825</v>
      </c>
      <c r="Q188" s="18">
        <f t="shared" si="60"/>
        <v>100</v>
      </c>
    </row>
    <row r="189" spans="1:17" ht="21.95" customHeight="1" x14ac:dyDescent="0.15">
      <c r="A189" s="77" t="s">
        <v>420</v>
      </c>
      <c r="B189" s="77"/>
      <c r="C189" s="25" t="s">
        <v>421</v>
      </c>
      <c r="D189" s="25" t="s">
        <v>422</v>
      </c>
      <c r="E189" s="26" t="s">
        <v>423</v>
      </c>
      <c r="F189" s="17">
        <v>85000</v>
      </c>
      <c r="G189" s="18">
        <v>45000</v>
      </c>
      <c r="H189" s="18"/>
      <c r="I189" s="19">
        <f t="shared" si="61"/>
        <v>0</v>
      </c>
      <c r="J189" s="18"/>
      <c r="K189" s="24"/>
      <c r="L189" s="18"/>
      <c r="M189" s="19"/>
      <c r="N189" s="18">
        <f t="shared" si="57"/>
        <v>85000</v>
      </c>
      <c r="O189" s="18">
        <f t="shared" si="58"/>
        <v>45000</v>
      </c>
      <c r="P189" s="18">
        <f t="shared" si="59"/>
        <v>0</v>
      </c>
      <c r="Q189" s="18">
        <f t="shared" si="60"/>
        <v>0</v>
      </c>
    </row>
    <row r="190" spans="1:17" ht="16.5" customHeight="1" x14ac:dyDescent="0.15">
      <c r="A190" s="71" t="s">
        <v>424</v>
      </c>
      <c r="B190" s="71"/>
      <c r="C190" s="25" t="s">
        <v>0</v>
      </c>
      <c r="D190" s="25" t="s">
        <v>425</v>
      </c>
      <c r="E190" s="26" t="s">
        <v>0</v>
      </c>
      <c r="F190" s="17">
        <v>56804</v>
      </c>
      <c r="G190" s="18">
        <v>56804</v>
      </c>
      <c r="H190" s="18">
        <v>49465</v>
      </c>
      <c r="I190" s="19">
        <f t="shared" si="61"/>
        <v>87.080135201746359</v>
      </c>
      <c r="J190" s="18"/>
      <c r="K190" s="24"/>
      <c r="L190" s="18"/>
      <c r="M190" s="19"/>
      <c r="N190" s="18">
        <f t="shared" si="57"/>
        <v>56804</v>
      </c>
      <c r="O190" s="18">
        <f t="shared" si="58"/>
        <v>56804</v>
      </c>
      <c r="P190" s="18">
        <f t="shared" si="59"/>
        <v>49465</v>
      </c>
      <c r="Q190" s="18">
        <f t="shared" si="60"/>
        <v>87.080135201746359</v>
      </c>
    </row>
    <row r="191" spans="1:17" ht="18.600000000000001" customHeight="1" x14ac:dyDescent="0.15">
      <c r="A191" s="78" t="s">
        <v>426</v>
      </c>
      <c r="B191" s="78"/>
      <c r="C191" s="27" t="s">
        <v>421</v>
      </c>
      <c r="D191" s="27" t="s">
        <v>427</v>
      </c>
      <c r="E191" s="28" t="s">
        <v>428</v>
      </c>
      <c r="F191" s="17">
        <v>56804</v>
      </c>
      <c r="G191" s="18">
        <v>56804</v>
      </c>
      <c r="H191" s="18">
        <v>49465</v>
      </c>
      <c r="I191" s="19">
        <f t="shared" si="61"/>
        <v>87.080135201746359</v>
      </c>
      <c r="J191" s="18"/>
      <c r="K191" s="24"/>
      <c r="L191" s="18"/>
      <c r="M191" s="19"/>
      <c r="N191" s="18">
        <f t="shared" si="57"/>
        <v>56804</v>
      </c>
      <c r="O191" s="18">
        <f t="shared" si="58"/>
        <v>56804</v>
      </c>
      <c r="P191" s="18">
        <f t="shared" si="59"/>
        <v>49465</v>
      </c>
      <c r="Q191" s="18">
        <f t="shared" si="60"/>
        <v>87.080135201746359</v>
      </c>
    </row>
    <row r="192" spans="1:17" ht="15" customHeight="1" x14ac:dyDescent="0.15">
      <c r="A192" s="71" t="s">
        <v>429</v>
      </c>
      <c r="B192" s="71"/>
      <c r="C192" s="25" t="s">
        <v>0</v>
      </c>
      <c r="D192" s="25" t="s">
        <v>430</v>
      </c>
      <c r="E192" s="26" t="s">
        <v>0</v>
      </c>
      <c r="F192" s="17">
        <v>2356056</v>
      </c>
      <c r="G192" s="18">
        <f>G193+G195+G201+G202</f>
        <v>2228931</v>
      </c>
      <c r="H192" s="18">
        <v>906163.4</v>
      </c>
      <c r="I192" s="19">
        <f t="shared" si="61"/>
        <v>40.654618738758622</v>
      </c>
      <c r="J192" s="18">
        <v>58400</v>
      </c>
      <c r="K192" s="18">
        <v>43825</v>
      </c>
      <c r="L192" s="18">
        <v>199066.94</v>
      </c>
      <c r="M192" s="19">
        <f t="shared" si="62"/>
        <v>454.23146605818596</v>
      </c>
      <c r="N192" s="18">
        <f t="shared" si="57"/>
        <v>2414456</v>
      </c>
      <c r="O192" s="18">
        <f t="shared" si="58"/>
        <v>2272756</v>
      </c>
      <c r="P192" s="18">
        <f t="shared" si="59"/>
        <v>1105230.3400000001</v>
      </c>
      <c r="Q192" s="18">
        <f t="shared" si="60"/>
        <v>48.629520282863623</v>
      </c>
    </row>
    <row r="193" spans="1:17" ht="32.25" customHeight="1" x14ac:dyDescent="0.15">
      <c r="A193" s="71" t="s">
        <v>431</v>
      </c>
      <c r="B193" s="71"/>
      <c r="C193" s="25" t="s">
        <v>0</v>
      </c>
      <c r="D193" s="25" t="s">
        <v>432</v>
      </c>
      <c r="E193" s="26" t="s">
        <v>0</v>
      </c>
      <c r="F193" s="17">
        <v>337787</v>
      </c>
      <c r="G193" s="18">
        <v>237983</v>
      </c>
      <c r="H193" s="18">
        <v>225433.05</v>
      </c>
      <c r="I193" s="19">
        <f t="shared" si="61"/>
        <v>94.726535088640787</v>
      </c>
      <c r="J193" s="18"/>
      <c r="K193" s="18"/>
      <c r="L193" s="18"/>
      <c r="M193" s="19"/>
      <c r="N193" s="18">
        <f t="shared" si="57"/>
        <v>337787</v>
      </c>
      <c r="O193" s="18">
        <f t="shared" si="58"/>
        <v>237983</v>
      </c>
      <c r="P193" s="18">
        <f t="shared" si="59"/>
        <v>225433.05</v>
      </c>
      <c r="Q193" s="18">
        <f t="shared" si="60"/>
        <v>94.726535088640787</v>
      </c>
    </row>
    <row r="194" spans="1:17" ht="21.75" customHeight="1" x14ac:dyDescent="0.15">
      <c r="A194" s="77" t="s">
        <v>433</v>
      </c>
      <c r="B194" s="77"/>
      <c r="C194" s="25" t="s">
        <v>434</v>
      </c>
      <c r="D194" s="25" t="s">
        <v>435</v>
      </c>
      <c r="E194" s="26" t="s">
        <v>436</v>
      </c>
      <c r="F194" s="17">
        <v>337787</v>
      </c>
      <c r="G194" s="18">
        <v>237983</v>
      </c>
      <c r="H194" s="18">
        <v>225433.05</v>
      </c>
      <c r="I194" s="19">
        <f t="shared" si="61"/>
        <v>94.726535088640787</v>
      </c>
      <c r="J194" s="18"/>
      <c r="K194" s="18"/>
      <c r="L194" s="18"/>
      <c r="M194" s="19"/>
      <c r="N194" s="18">
        <f t="shared" si="57"/>
        <v>337787</v>
      </c>
      <c r="O194" s="18">
        <f t="shared" si="58"/>
        <v>237983</v>
      </c>
      <c r="P194" s="18">
        <f t="shared" si="59"/>
        <v>225433.05</v>
      </c>
      <c r="Q194" s="18">
        <f t="shared" si="60"/>
        <v>94.726535088640787</v>
      </c>
    </row>
    <row r="195" spans="1:17" ht="17.25" customHeight="1" x14ac:dyDescent="0.15">
      <c r="A195" s="71" t="s">
        <v>437</v>
      </c>
      <c r="B195" s="71"/>
      <c r="C195" s="25" t="s">
        <v>0</v>
      </c>
      <c r="D195" s="25" t="s">
        <v>438</v>
      </c>
      <c r="E195" s="26" t="s">
        <v>0</v>
      </c>
      <c r="F195" s="17">
        <v>720000</v>
      </c>
      <c r="G195" s="18">
        <v>720000</v>
      </c>
      <c r="H195" s="18">
        <v>557483.68999999994</v>
      </c>
      <c r="I195" s="19">
        <f t="shared" si="61"/>
        <v>77.428290277777762</v>
      </c>
      <c r="J195" s="18"/>
      <c r="K195" s="18"/>
      <c r="L195" s="18">
        <v>199066.94</v>
      </c>
      <c r="M195" s="19"/>
      <c r="N195" s="18">
        <f t="shared" si="57"/>
        <v>720000</v>
      </c>
      <c r="O195" s="18">
        <f t="shared" si="58"/>
        <v>720000</v>
      </c>
      <c r="P195" s="18">
        <f t="shared" si="59"/>
        <v>756550.62999999989</v>
      </c>
      <c r="Q195" s="18">
        <f t="shared" si="60"/>
        <v>105.07647638888888</v>
      </c>
    </row>
    <row r="196" spans="1:17" ht="20.25" customHeight="1" x14ac:dyDescent="0.15">
      <c r="A196" s="77" t="s">
        <v>439</v>
      </c>
      <c r="B196" s="77"/>
      <c r="C196" s="25" t="s">
        <v>440</v>
      </c>
      <c r="D196" s="25" t="s">
        <v>441</v>
      </c>
      <c r="E196" s="26" t="s">
        <v>442</v>
      </c>
      <c r="F196" s="17">
        <v>200000</v>
      </c>
      <c r="G196" s="18">
        <v>200000</v>
      </c>
      <c r="H196" s="18">
        <v>99358</v>
      </c>
      <c r="I196" s="19">
        <f t="shared" si="61"/>
        <v>49.679000000000002</v>
      </c>
      <c r="J196" s="18"/>
      <c r="K196" s="18"/>
      <c r="L196" s="18"/>
      <c r="M196" s="19"/>
      <c r="N196" s="18">
        <f t="shared" si="57"/>
        <v>200000</v>
      </c>
      <c r="O196" s="18">
        <f t="shared" si="58"/>
        <v>200000</v>
      </c>
      <c r="P196" s="18">
        <f t="shared" si="59"/>
        <v>99358</v>
      </c>
      <c r="Q196" s="18">
        <f t="shared" si="60"/>
        <v>49.679000000000002</v>
      </c>
    </row>
    <row r="197" spans="1:17" ht="15.95" customHeight="1" x14ac:dyDescent="0.15">
      <c r="A197" s="77" t="s">
        <v>443</v>
      </c>
      <c r="B197" s="77"/>
      <c r="C197" s="25" t="s">
        <v>440</v>
      </c>
      <c r="D197" s="25" t="s">
        <v>444</v>
      </c>
      <c r="E197" s="26" t="s">
        <v>445</v>
      </c>
      <c r="F197" s="17">
        <v>520000</v>
      </c>
      <c r="G197" s="18">
        <v>520000</v>
      </c>
      <c r="H197" s="18">
        <v>458125.69</v>
      </c>
      <c r="I197" s="19">
        <f t="shared" si="61"/>
        <v>88.101094230769235</v>
      </c>
      <c r="J197" s="18"/>
      <c r="K197" s="18"/>
      <c r="L197" s="18">
        <v>199066.94</v>
      </c>
      <c r="M197" s="19"/>
      <c r="N197" s="18">
        <f t="shared" si="57"/>
        <v>520000</v>
      </c>
      <c r="O197" s="18">
        <f t="shared" si="58"/>
        <v>520000</v>
      </c>
      <c r="P197" s="18">
        <f t="shared" si="59"/>
        <v>657192.63</v>
      </c>
      <c r="Q197" s="18">
        <f t="shared" si="60"/>
        <v>126.38319807692308</v>
      </c>
    </row>
    <row r="198" spans="1:17" ht="29.25" customHeight="1" x14ac:dyDescent="0.15">
      <c r="A198" s="71" t="s">
        <v>446</v>
      </c>
      <c r="B198" s="71"/>
      <c r="C198" s="25" t="s">
        <v>0</v>
      </c>
      <c r="D198" s="25" t="s">
        <v>447</v>
      </c>
      <c r="E198" s="26" t="s">
        <v>0</v>
      </c>
      <c r="F198" s="17"/>
      <c r="G198" s="18"/>
      <c r="H198" s="18"/>
      <c r="I198" s="19"/>
      <c r="J198" s="18">
        <v>58400</v>
      </c>
      <c r="K198" s="18">
        <v>43825</v>
      </c>
      <c r="L198" s="18"/>
      <c r="M198" s="19">
        <f t="shared" si="62"/>
        <v>0</v>
      </c>
      <c r="N198" s="18">
        <f t="shared" si="57"/>
        <v>58400</v>
      </c>
      <c r="O198" s="18">
        <f t="shared" si="58"/>
        <v>43825</v>
      </c>
      <c r="P198" s="18">
        <f t="shared" si="59"/>
        <v>0</v>
      </c>
      <c r="Q198" s="18">
        <f t="shared" si="60"/>
        <v>0</v>
      </c>
    </row>
    <row r="199" spans="1:17" ht="25.5" customHeight="1" x14ac:dyDescent="0.15">
      <c r="A199" s="71" t="s">
        <v>448</v>
      </c>
      <c r="B199" s="71"/>
      <c r="C199" s="25" t="s">
        <v>0</v>
      </c>
      <c r="D199" s="25" t="s">
        <v>449</v>
      </c>
      <c r="E199" s="26" t="s">
        <v>0</v>
      </c>
      <c r="F199" s="17"/>
      <c r="G199" s="18"/>
      <c r="H199" s="18"/>
      <c r="I199" s="19"/>
      <c r="J199" s="18">
        <v>58400</v>
      </c>
      <c r="K199" s="18">
        <v>43825</v>
      </c>
      <c r="L199" s="18"/>
      <c r="M199" s="19">
        <f t="shared" si="62"/>
        <v>0</v>
      </c>
      <c r="N199" s="18">
        <f t="shared" si="57"/>
        <v>58400</v>
      </c>
      <c r="O199" s="18">
        <f t="shared" si="58"/>
        <v>43825</v>
      </c>
      <c r="P199" s="18">
        <f t="shared" si="59"/>
        <v>0</v>
      </c>
      <c r="Q199" s="18">
        <f t="shared" si="60"/>
        <v>0</v>
      </c>
    </row>
    <row r="200" spans="1:17" ht="27" customHeight="1" x14ac:dyDescent="0.15">
      <c r="A200" s="78" t="s">
        <v>450</v>
      </c>
      <c r="B200" s="78"/>
      <c r="C200" s="27" t="s">
        <v>451</v>
      </c>
      <c r="D200" s="27" t="s">
        <v>452</v>
      </c>
      <c r="E200" s="28" t="s">
        <v>453</v>
      </c>
      <c r="F200" s="17"/>
      <c r="G200" s="18"/>
      <c r="H200" s="18"/>
      <c r="I200" s="19"/>
      <c r="J200" s="18">
        <v>58400</v>
      </c>
      <c r="K200" s="18">
        <v>43825</v>
      </c>
      <c r="L200" s="18"/>
      <c r="M200" s="19">
        <f t="shared" si="62"/>
        <v>0</v>
      </c>
      <c r="N200" s="18">
        <f t="shared" si="57"/>
        <v>58400</v>
      </c>
      <c r="O200" s="18">
        <f t="shared" si="58"/>
        <v>43825</v>
      </c>
      <c r="P200" s="18">
        <f t="shared" si="59"/>
        <v>0</v>
      </c>
      <c r="Q200" s="18">
        <f t="shared" si="60"/>
        <v>0</v>
      </c>
    </row>
    <row r="201" spans="1:17" ht="16.5" customHeight="1" x14ac:dyDescent="0.15">
      <c r="A201" s="77" t="s">
        <v>454</v>
      </c>
      <c r="B201" s="77"/>
      <c r="C201" s="25" t="s">
        <v>455</v>
      </c>
      <c r="D201" s="25" t="s">
        <v>456</v>
      </c>
      <c r="E201" s="26" t="s">
        <v>457</v>
      </c>
      <c r="F201" s="17">
        <v>150569</v>
      </c>
      <c r="G201" s="18">
        <v>123248</v>
      </c>
      <c r="H201" s="18">
        <v>123246.66</v>
      </c>
      <c r="I201" s="19">
        <f t="shared" si="61"/>
        <v>99.998912761261849</v>
      </c>
      <c r="J201" s="18"/>
      <c r="K201" s="24"/>
      <c r="L201" s="18"/>
      <c r="M201" s="19"/>
      <c r="N201" s="18">
        <f t="shared" si="57"/>
        <v>150569</v>
      </c>
      <c r="O201" s="18">
        <f t="shared" si="58"/>
        <v>123248</v>
      </c>
      <c r="P201" s="18">
        <f t="shared" si="59"/>
        <v>123246.66</v>
      </c>
      <c r="Q201" s="18">
        <f t="shared" si="60"/>
        <v>99.998912761261849</v>
      </c>
    </row>
    <row r="202" spans="1:17" ht="15.75" customHeight="1" x14ac:dyDescent="0.15">
      <c r="A202" s="71" t="s">
        <v>458</v>
      </c>
      <c r="B202" s="71"/>
      <c r="C202" s="25" t="s">
        <v>0</v>
      </c>
      <c r="D202" s="25" t="s">
        <v>459</v>
      </c>
      <c r="E202" s="26" t="s">
        <v>0</v>
      </c>
      <c r="F202" s="17">
        <v>1147700</v>
      </c>
      <c r="G202" s="18">
        <v>1147700</v>
      </c>
      <c r="H202" s="18"/>
      <c r="I202" s="19">
        <f t="shared" si="61"/>
        <v>0</v>
      </c>
      <c r="J202" s="18"/>
      <c r="K202" s="24"/>
      <c r="L202" s="18"/>
      <c r="M202" s="19"/>
      <c r="N202" s="18">
        <f t="shared" ref="N202:N211" si="63">F202+J202</f>
        <v>1147700</v>
      </c>
      <c r="O202" s="18">
        <f t="shared" ref="O202:O211" si="64">G202+K202</f>
        <v>1147700</v>
      </c>
      <c r="P202" s="18">
        <f t="shared" ref="P202:P211" si="65">H202+L202</f>
        <v>0</v>
      </c>
      <c r="Q202" s="18">
        <f t="shared" ref="Q202:Q209" si="66">P202/O202%</f>
        <v>0</v>
      </c>
    </row>
    <row r="203" spans="1:17" ht="15.75" customHeight="1" x14ac:dyDescent="0.15">
      <c r="A203" s="77" t="s">
        <v>460</v>
      </c>
      <c r="B203" s="77"/>
      <c r="C203" s="25" t="s">
        <v>219</v>
      </c>
      <c r="D203" s="25" t="s">
        <v>461</v>
      </c>
      <c r="E203" s="26" t="s">
        <v>462</v>
      </c>
      <c r="F203" s="17">
        <v>1147700</v>
      </c>
      <c r="G203" s="18">
        <v>1147700</v>
      </c>
      <c r="H203" s="18"/>
      <c r="I203" s="19">
        <f t="shared" si="61"/>
        <v>0</v>
      </c>
      <c r="J203" s="18"/>
      <c r="K203" s="24"/>
      <c r="L203" s="18"/>
      <c r="M203" s="19"/>
      <c r="N203" s="18">
        <f t="shared" si="63"/>
        <v>1147700</v>
      </c>
      <c r="O203" s="18">
        <f t="shared" si="64"/>
        <v>1147700</v>
      </c>
      <c r="P203" s="18">
        <f t="shared" si="65"/>
        <v>0</v>
      </c>
      <c r="Q203" s="18">
        <f t="shared" si="66"/>
        <v>0</v>
      </c>
    </row>
    <row r="204" spans="1:17" ht="25.5" customHeight="1" x14ac:dyDescent="0.15">
      <c r="A204" s="71" t="s">
        <v>463</v>
      </c>
      <c r="B204" s="71"/>
      <c r="C204" s="25" t="s">
        <v>0</v>
      </c>
      <c r="D204" s="25" t="s">
        <v>464</v>
      </c>
      <c r="E204" s="26" t="s">
        <v>0</v>
      </c>
      <c r="F204" s="17">
        <v>326739181</v>
      </c>
      <c r="G204" s="18">
        <f>G192+G179+G173+G166+G158+G141+G135+G117+G109</f>
        <v>250772862</v>
      </c>
      <c r="H204" s="18">
        <v>219702699.5</v>
      </c>
      <c r="I204" s="19">
        <f t="shared" si="61"/>
        <v>87.610237307097449</v>
      </c>
      <c r="J204" s="18">
        <v>6365179</v>
      </c>
      <c r="K204" s="18">
        <f>K192+K179+K173+K158+K141+K117+K109</f>
        <v>6259711</v>
      </c>
      <c r="L204" s="18">
        <v>5406307.1699999999</v>
      </c>
      <c r="M204" s="19">
        <f t="shared" si="62"/>
        <v>86.366721562704726</v>
      </c>
      <c r="N204" s="18">
        <f t="shared" si="63"/>
        <v>333104360</v>
      </c>
      <c r="O204" s="18">
        <f t="shared" si="64"/>
        <v>257032573</v>
      </c>
      <c r="P204" s="18">
        <f t="shared" si="65"/>
        <v>225109006.66999999</v>
      </c>
      <c r="Q204" s="18">
        <f t="shared" si="66"/>
        <v>87.579953016305055</v>
      </c>
    </row>
    <row r="205" spans="1:17" ht="38.1" customHeight="1" x14ac:dyDescent="0.15">
      <c r="A205" s="77" t="s">
        <v>465</v>
      </c>
      <c r="B205" s="77"/>
      <c r="C205" s="25" t="s">
        <v>220</v>
      </c>
      <c r="D205" s="25" t="s">
        <v>466</v>
      </c>
      <c r="E205" s="26" t="s">
        <v>467</v>
      </c>
      <c r="F205" s="17">
        <v>60000</v>
      </c>
      <c r="G205" s="18">
        <v>60000</v>
      </c>
      <c r="H205" s="18">
        <v>60000</v>
      </c>
      <c r="I205" s="19">
        <f t="shared" si="61"/>
        <v>100</v>
      </c>
      <c r="J205" s="18">
        <v>600000</v>
      </c>
      <c r="K205" s="18">
        <v>600000</v>
      </c>
      <c r="L205" s="18">
        <v>600000</v>
      </c>
      <c r="M205" s="19">
        <f t="shared" si="62"/>
        <v>100</v>
      </c>
      <c r="N205" s="18">
        <f t="shared" si="63"/>
        <v>660000</v>
      </c>
      <c r="O205" s="18">
        <f t="shared" si="64"/>
        <v>660000</v>
      </c>
      <c r="P205" s="18">
        <f t="shared" si="65"/>
        <v>660000</v>
      </c>
      <c r="Q205" s="18">
        <f t="shared" si="66"/>
        <v>100</v>
      </c>
    </row>
    <row r="206" spans="1:17" ht="30" customHeight="1" x14ac:dyDescent="0.15">
      <c r="A206" s="71" t="s">
        <v>468</v>
      </c>
      <c r="B206" s="71"/>
      <c r="C206" s="25" t="s">
        <v>0</v>
      </c>
      <c r="D206" s="25" t="s">
        <v>469</v>
      </c>
      <c r="E206" s="26" t="s">
        <v>0</v>
      </c>
      <c r="F206" s="17">
        <v>326799181</v>
      </c>
      <c r="G206" s="18">
        <f>G204+G205</f>
        <v>250832862</v>
      </c>
      <c r="H206" s="18">
        <v>219762699.5</v>
      </c>
      <c r="I206" s="19">
        <f t="shared" si="61"/>
        <v>87.613200976832132</v>
      </c>
      <c r="J206" s="18">
        <v>6965179</v>
      </c>
      <c r="K206" s="18">
        <f>K204+K205</f>
        <v>6859711</v>
      </c>
      <c r="L206" s="18">
        <v>6006307.1699999999</v>
      </c>
      <c r="M206" s="19">
        <f t="shared" si="62"/>
        <v>87.55918682288511</v>
      </c>
      <c r="N206" s="18">
        <f t="shared" si="63"/>
        <v>333764360</v>
      </c>
      <c r="O206" s="18">
        <f t="shared" si="64"/>
        <v>257692573</v>
      </c>
      <c r="P206" s="18">
        <f t="shared" si="65"/>
        <v>225769006.66999999</v>
      </c>
      <c r="Q206" s="18">
        <f t="shared" si="66"/>
        <v>87.611763133739984</v>
      </c>
    </row>
    <row r="207" spans="1:17" ht="36.6" customHeight="1" x14ac:dyDescent="0.15">
      <c r="A207" s="71" t="s">
        <v>470</v>
      </c>
      <c r="B207" s="71"/>
      <c r="C207" s="25" t="s">
        <v>0</v>
      </c>
      <c r="D207" s="25" t="s">
        <v>471</v>
      </c>
      <c r="E207" s="26" t="s">
        <v>0</v>
      </c>
      <c r="F207" s="17">
        <v>461280</v>
      </c>
      <c r="G207" s="18">
        <v>384400</v>
      </c>
      <c r="H207" s="18">
        <v>209200</v>
      </c>
      <c r="I207" s="19">
        <f t="shared" si="61"/>
        <v>54.422476586888656</v>
      </c>
      <c r="J207" s="18"/>
      <c r="K207" s="18"/>
      <c r="L207" s="18"/>
      <c r="M207" s="19"/>
      <c r="N207" s="18">
        <f t="shared" si="63"/>
        <v>461280</v>
      </c>
      <c r="O207" s="18">
        <f t="shared" si="64"/>
        <v>384400</v>
      </c>
      <c r="P207" s="18">
        <f t="shared" si="65"/>
        <v>209200</v>
      </c>
      <c r="Q207" s="18">
        <f t="shared" si="66"/>
        <v>54.422476586888656</v>
      </c>
    </row>
    <row r="208" spans="1:17" ht="22.5" customHeight="1" x14ac:dyDescent="0.15">
      <c r="A208" s="77" t="s">
        <v>201</v>
      </c>
      <c r="B208" s="77"/>
      <c r="C208" s="25" t="s">
        <v>220</v>
      </c>
      <c r="D208" s="25" t="s">
        <v>472</v>
      </c>
      <c r="E208" s="26" t="s">
        <v>473</v>
      </c>
      <c r="F208" s="17">
        <v>461280</v>
      </c>
      <c r="G208" s="18">
        <v>384400</v>
      </c>
      <c r="H208" s="18">
        <v>209200</v>
      </c>
      <c r="I208" s="19">
        <f t="shared" si="61"/>
        <v>54.422476586888656</v>
      </c>
      <c r="J208" s="18"/>
      <c r="K208" s="18"/>
      <c r="L208" s="18"/>
      <c r="M208" s="19"/>
      <c r="N208" s="18">
        <f t="shared" si="63"/>
        <v>461280</v>
      </c>
      <c r="O208" s="18">
        <f t="shared" si="64"/>
        <v>384400</v>
      </c>
      <c r="P208" s="18">
        <f t="shared" si="65"/>
        <v>209200</v>
      </c>
      <c r="Q208" s="18">
        <f t="shared" si="66"/>
        <v>54.422476586888656</v>
      </c>
    </row>
    <row r="209" spans="1:17" ht="18.75" customHeight="1" x14ac:dyDescent="0.15">
      <c r="A209" s="76" t="s">
        <v>203</v>
      </c>
      <c r="B209" s="76"/>
      <c r="C209" s="31" t="s">
        <v>0</v>
      </c>
      <c r="D209" s="31" t="s">
        <v>474</v>
      </c>
      <c r="E209" s="32" t="s">
        <v>0</v>
      </c>
      <c r="F209" s="14">
        <v>327260461</v>
      </c>
      <c r="G209" s="15">
        <f>G206+G207</f>
        <v>251217262</v>
      </c>
      <c r="H209" s="15">
        <v>219971899.5</v>
      </c>
      <c r="I209" s="23">
        <f t="shared" si="61"/>
        <v>87.56241420225335</v>
      </c>
      <c r="J209" s="15">
        <v>6965179</v>
      </c>
      <c r="K209" s="15">
        <f>K206</f>
        <v>6859711</v>
      </c>
      <c r="L209" s="15">
        <v>6006307.1699999999</v>
      </c>
      <c r="M209" s="23">
        <f t="shared" si="62"/>
        <v>87.55918682288511</v>
      </c>
      <c r="N209" s="15">
        <f t="shared" si="63"/>
        <v>334225640</v>
      </c>
      <c r="O209" s="15">
        <f t="shared" si="64"/>
        <v>258076973</v>
      </c>
      <c r="P209" s="15">
        <f t="shared" si="65"/>
        <v>225978206.66999999</v>
      </c>
      <c r="Q209" s="15">
        <f t="shared" si="66"/>
        <v>87.562328418196373</v>
      </c>
    </row>
    <row r="210" spans="1:17" ht="9.4" customHeight="1" x14ac:dyDescent="0.15">
      <c r="A210" s="79" t="s">
        <v>475</v>
      </c>
      <c r="B210" s="80"/>
      <c r="C210" s="33" t="s">
        <v>0</v>
      </c>
      <c r="D210" s="33" t="s">
        <v>0</v>
      </c>
      <c r="E210" s="41" t="s">
        <v>0</v>
      </c>
      <c r="F210" s="42" t="s">
        <v>0</v>
      </c>
      <c r="G210" s="43" t="s">
        <v>0</v>
      </c>
      <c r="H210" s="44" t="s">
        <v>0</v>
      </c>
      <c r="I210" s="48"/>
      <c r="J210" s="44" t="s">
        <v>0</v>
      </c>
      <c r="K210" s="46" t="s">
        <v>0</v>
      </c>
      <c r="L210" s="44" t="s">
        <v>0</v>
      </c>
      <c r="M210" s="48"/>
      <c r="N210" s="47"/>
      <c r="O210" s="47"/>
      <c r="P210" s="47"/>
      <c r="Q210" s="47"/>
    </row>
    <row r="211" spans="1:17" ht="16.5" customHeight="1" x14ac:dyDescent="0.15">
      <c r="A211" s="76" t="s">
        <v>476</v>
      </c>
      <c r="B211" s="76"/>
      <c r="C211" s="31" t="s">
        <v>0</v>
      </c>
      <c r="D211" s="31" t="s">
        <v>0</v>
      </c>
      <c r="E211" s="32" t="s">
        <v>0</v>
      </c>
      <c r="F211" s="14">
        <f>F209-F107</f>
        <v>178495</v>
      </c>
      <c r="G211" s="14">
        <f>G209-G107</f>
        <v>-900442</v>
      </c>
      <c r="H211" s="14">
        <f>H209-H107</f>
        <v>-31636644.49000001</v>
      </c>
      <c r="I211" s="23">
        <f t="shared" si="61"/>
        <v>3513.4572232303703</v>
      </c>
      <c r="J211" s="15">
        <f>J209-J107</f>
        <v>3888079</v>
      </c>
      <c r="K211" s="15">
        <f t="shared" ref="K211:L211" si="67">K209-K107</f>
        <v>3797186</v>
      </c>
      <c r="L211" s="15">
        <f t="shared" si="67"/>
        <v>70864.209999999963</v>
      </c>
      <c r="M211" s="23">
        <f t="shared" si="62"/>
        <v>1.8662296237266218</v>
      </c>
      <c r="N211" s="15">
        <f t="shared" si="63"/>
        <v>4066574</v>
      </c>
      <c r="O211" s="15">
        <f t="shared" si="64"/>
        <v>2896744</v>
      </c>
      <c r="P211" s="15">
        <f t="shared" si="65"/>
        <v>-31565780.280000009</v>
      </c>
      <c r="Q211" s="15">
        <v>1089.7</v>
      </c>
    </row>
    <row r="212" spans="1:17" x14ac:dyDescent="0.15">
      <c r="F212" s="81" t="s">
        <v>482</v>
      </c>
      <c r="G212" s="82"/>
      <c r="L212" s="83" t="s">
        <v>483</v>
      </c>
      <c r="M212" s="82"/>
      <c r="N212" s="82"/>
    </row>
    <row r="215" spans="1:17" x14ac:dyDescent="0.15">
      <c r="H215" s="55"/>
      <c r="K215" s="84"/>
      <c r="L215" s="82"/>
    </row>
    <row r="216" spans="1:17" x14ac:dyDescent="0.15">
      <c r="J216" s="55"/>
      <c r="K216" s="84"/>
      <c r="L216" s="82"/>
    </row>
    <row r="217" spans="1:17" x14ac:dyDescent="0.15">
      <c r="K217" s="84"/>
      <c r="L217" s="82"/>
    </row>
  </sheetData>
  <mergeCells count="229">
    <mergeCell ref="F212:G212"/>
    <mergeCell ref="L212:N212"/>
    <mergeCell ref="K215:L215"/>
    <mergeCell ref="K216:L216"/>
    <mergeCell ref="K217:L217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10:B210"/>
    <mergeCell ref="A211:B211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186:B186"/>
    <mergeCell ref="A187:B187"/>
    <mergeCell ref="A188:B188"/>
    <mergeCell ref="A189:B189"/>
    <mergeCell ref="A190:B190"/>
    <mergeCell ref="A191:B191"/>
    <mergeCell ref="A179:B179"/>
    <mergeCell ref="A180:B180"/>
    <mergeCell ref="A181:B181"/>
    <mergeCell ref="A182:B182"/>
    <mergeCell ref="A183:B183"/>
    <mergeCell ref="A184:B184"/>
    <mergeCell ref="A185:B185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48:B148"/>
    <mergeCell ref="A149:B149"/>
    <mergeCell ref="A150:B150"/>
    <mergeCell ref="A151:B151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86:B86"/>
    <mergeCell ref="A87:B87"/>
    <mergeCell ref="A88:B88"/>
    <mergeCell ref="A89:B89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5:B55"/>
    <mergeCell ref="A56:B56"/>
    <mergeCell ref="A57:B57"/>
    <mergeCell ref="A58:B58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3:B23"/>
    <mergeCell ref="A24:B24"/>
    <mergeCell ref="A25:B25"/>
    <mergeCell ref="A26:B26"/>
    <mergeCell ref="A27:B27"/>
    <mergeCell ref="A15:B15"/>
    <mergeCell ref="A16:B16"/>
    <mergeCell ref="A17:B17"/>
    <mergeCell ref="A18:B18"/>
    <mergeCell ref="A19:B19"/>
    <mergeCell ref="A20:B20"/>
    <mergeCell ref="A21:B21"/>
    <mergeCell ref="A22:B22"/>
    <mergeCell ref="A7:B7"/>
    <mergeCell ref="C7:E7"/>
    <mergeCell ref="A8:B8"/>
    <mergeCell ref="A9:B9"/>
    <mergeCell ref="A10:B10"/>
    <mergeCell ref="A11:B11"/>
    <mergeCell ref="A12:B12"/>
    <mergeCell ref="A13:B13"/>
    <mergeCell ref="A14:B14"/>
    <mergeCell ref="A1:O1"/>
    <mergeCell ref="P1:Q1"/>
    <mergeCell ref="A2:Q2"/>
    <mergeCell ref="A3:Q3"/>
    <mergeCell ref="F4:H4"/>
    <mergeCell ref="J4:L4"/>
    <mergeCell ref="N4:Q4"/>
    <mergeCell ref="A4:B6"/>
    <mergeCell ref="C4:E6"/>
    <mergeCell ref="F5:F6"/>
    <mergeCell ref="G5:G6"/>
    <mergeCell ref="H5:H6"/>
    <mergeCell ref="J5:J6"/>
    <mergeCell ref="K5:K6"/>
    <mergeCell ref="N5:N6"/>
    <mergeCell ref="O5:O6"/>
    <mergeCell ref="P5:P6"/>
    <mergeCell ref="L5:L6"/>
  </mergeCells>
  <pageMargins left="0.19685039370078741" right="0.19685039370078741" top="0.39370078740157483" bottom="0.39370078740157483" header="0" footer="0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Леся</cp:lastModifiedBy>
  <cp:lastPrinted>2022-11-15T06:34:23Z</cp:lastPrinted>
  <dcterms:created xsi:type="dcterms:W3CDTF">2009-06-17T07:33:19Z</dcterms:created>
  <dcterms:modified xsi:type="dcterms:W3CDTF">2022-11-15T06:45:46Z</dcterms:modified>
</cp:coreProperties>
</file>