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30"/>
  </bookViews>
  <sheets>
    <sheet name="zved" sheetId="1" r:id="rId1"/>
  </sheets>
  <calcPr calcId="144525"/>
</workbook>
</file>

<file path=xl/calcChain.xml><?xml version="1.0" encoding="utf-8"?>
<calcChain xmlns="http://schemas.openxmlformats.org/spreadsheetml/2006/main">
  <c r="O210" i="1" l="1"/>
  <c r="P210" i="1"/>
  <c r="N210" i="1"/>
  <c r="K210" i="1"/>
  <c r="L210" i="1"/>
  <c r="J210" i="1"/>
  <c r="G210" i="1"/>
  <c r="H210" i="1"/>
  <c r="F210" i="1"/>
  <c r="N108" i="1" l="1"/>
  <c r="N109" i="1"/>
  <c r="N110" i="1"/>
  <c r="N111" i="1"/>
  <c r="N106" i="1"/>
  <c r="N107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G203" i="1"/>
  <c r="G205" i="1" s="1"/>
  <c r="G208" i="1" s="1"/>
  <c r="G190" i="1"/>
  <c r="G192" i="1"/>
  <c r="G163" i="1"/>
  <c r="G165" i="1"/>
  <c r="G167" i="1"/>
  <c r="G146" i="1"/>
  <c r="G141" i="1"/>
  <c r="G136" i="1"/>
  <c r="G125" i="1"/>
  <c r="G122" i="1"/>
  <c r="G115" i="1"/>
  <c r="K203" i="1"/>
  <c r="K205" i="1" s="1"/>
  <c r="K208" i="1" s="1"/>
  <c r="M106" i="1" l="1"/>
  <c r="M107" i="1"/>
  <c r="M112" i="1"/>
  <c r="M113" i="1"/>
  <c r="M114" i="1"/>
  <c r="M115" i="1"/>
  <c r="M116" i="1"/>
  <c r="M117" i="1"/>
  <c r="M120" i="1"/>
  <c r="M121" i="1"/>
  <c r="M129" i="1"/>
  <c r="M130" i="1"/>
  <c r="M135" i="1"/>
  <c r="M141" i="1"/>
  <c r="M142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60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10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200" i="1"/>
  <c r="I201" i="1"/>
  <c r="I202" i="1"/>
  <c r="I203" i="1"/>
  <c r="I204" i="1"/>
  <c r="I205" i="1"/>
  <c r="I206" i="1"/>
  <c r="I207" i="1"/>
  <c r="I208" i="1"/>
  <c r="P13" i="1"/>
  <c r="P14" i="1"/>
  <c r="P15" i="1"/>
  <c r="P16" i="1"/>
  <c r="P18" i="1"/>
  <c r="P21" i="1"/>
  <c r="P22" i="1"/>
  <c r="P24" i="1"/>
  <c r="P25" i="1"/>
  <c r="P28" i="1"/>
  <c r="P30" i="1"/>
  <c r="P32" i="1"/>
  <c r="P33" i="1"/>
  <c r="P36" i="1"/>
  <c r="P37" i="1"/>
  <c r="P38" i="1"/>
  <c r="P39" i="1"/>
  <c r="P40" i="1"/>
  <c r="P41" i="1"/>
  <c r="P42" i="1"/>
  <c r="P43" i="1"/>
  <c r="P44" i="1"/>
  <c r="P45" i="1"/>
  <c r="P47" i="1"/>
  <c r="P48" i="1"/>
  <c r="P50" i="1"/>
  <c r="P51" i="1"/>
  <c r="P52" i="1"/>
  <c r="P55" i="1"/>
  <c r="P56" i="1"/>
  <c r="P57" i="1"/>
  <c r="P61" i="1"/>
  <c r="P62" i="1"/>
  <c r="P63" i="1"/>
  <c r="P66" i="1"/>
  <c r="P67" i="1"/>
  <c r="P68" i="1"/>
  <c r="P70" i="1"/>
  <c r="P72" i="1"/>
  <c r="P73" i="1"/>
  <c r="P76" i="1"/>
  <c r="P77" i="1"/>
  <c r="P80" i="1"/>
  <c r="P81" i="1"/>
  <c r="P82" i="1"/>
  <c r="P84" i="1"/>
  <c r="P85" i="1"/>
  <c r="P88" i="1"/>
  <c r="P91" i="1"/>
  <c r="P96" i="1"/>
  <c r="P98" i="1"/>
  <c r="P101" i="1"/>
  <c r="P102" i="1"/>
  <c r="P103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M103" i="1"/>
  <c r="I96" i="1"/>
  <c r="I98" i="1"/>
  <c r="I101" i="1"/>
  <c r="I102" i="1"/>
  <c r="I103" i="1"/>
  <c r="G95" i="1"/>
  <c r="H95" i="1"/>
  <c r="J95" i="1"/>
  <c r="K95" i="1"/>
  <c r="L95" i="1"/>
  <c r="G97" i="1"/>
  <c r="H97" i="1"/>
  <c r="J97" i="1"/>
  <c r="K97" i="1"/>
  <c r="L97" i="1"/>
  <c r="G100" i="1"/>
  <c r="H100" i="1"/>
  <c r="J100" i="1"/>
  <c r="K100" i="1"/>
  <c r="L100" i="1"/>
  <c r="F100" i="1"/>
  <c r="F97" i="1"/>
  <c r="F95" i="1"/>
  <c r="M55" i="1"/>
  <c r="M56" i="1"/>
  <c r="M57" i="1"/>
  <c r="M80" i="1"/>
  <c r="M81" i="1"/>
  <c r="I13" i="1"/>
  <c r="I14" i="1"/>
  <c r="I15" i="1"/>
  <c r="I16" i="1"/>
  <c r="I21" i="1"/>
  <c r="I22" i="1"/>
  <c r="I24" i="1"/>
  <c r="I25" i="1"/>
  <c r="I28" i="1"/>
  <c r="I30" i="1"/>
  <c r="I32" i="1"/>
  <c r="I33" i="1"/>
  <c r="I36" i="1"/>
  <c r="I38" i="1"/>
  <c r="I39" i="1"/>
  <c r="I40" i="1"/>
  <c r="I41" i="1"/>
  <c r="I42" i="1"/>
  <c r="I43" i="1"/>
  <c r="I47" i="1"/>
  <c r="I48" i="1"/>
  <c r="I50" i="1"/>
  <c r="I51" i="1"/>
  <c r="I52" i="1"/>
  <c r="I66" i="1"/>
  <c r="I67" i="1"/>
  <c r="I68" i="1"/>
  <c r="I70" i="1"/>
  <c r="I72" i="1"/>
  <c r="I73" i="1"/>
  <c r="I76" i="1"/>
  <c r="G90" i="1"/>
  <c r="G89" i="1" s="1"/>
  <c r="H90" i="1"/>
  <c r="H89" i="1" s="1"/>
  <c r="J90" i="1"/>
  <c r="J89" i="1" s="1"/>
  <c r="K90" i="1"/>
  <c r="K89" i="1" s="1"/>
  <c r="L90" i="1"/>
  <c r="L89" i="1" s="1"/>
  <c r="G87" i="1"/>
  <c r="H87" i="1"/>
  <c r="J87" i="1"/>
  <c r="K87" i="1"/>
  <c r="L87" i="1"/>
  <c r="G83" i="1"/>
  <c r="H83" i="1"/>
  <c r="J83" i="1"/>
  <c r="K83" i="1"/>
  <c r="L83" i="1"/>
  <c r="G79" i="1"/>
  <c r="H79" i="1"/>
  <c r="J79" i="1"/>
  <c r="K79" i="1"/>
  <c r="L79" i="1"/>
  <c r="G75" i="1"/>
  <c r="G74" i="1" s="1"/>
  <c r="H75" i="1"/>
  <c r="H74" i="1" s="1"/>
  <c r="I74" i="1" s="1"/>
  <c r="J75" i="1"/>
  <c r="J74" i="1" s="1"/>
  <c r="K75" i="1"/>
  <c r="L75" i="1"/>
  <c r="L74" i="1" s="1"/>
  <c r="G71" i="1"/>
  <c r="H71" i="1"/>
  <c r="J71" i="1"/>
  <c r="K71" i="1"/>
  <c r="L71" i="1"/>
  <c r="G69" i="1"/>
  <c r="H69" i="1"/>
  <c r="J69" i="1"/>
  <c r="K69" i="1"/>
  <c r="L69" i="1"/>
  <c r="G65" i="1"/>
  <c r="H65" i="1"/>
  <c r="J65" i="1"/>
  <c r="K65" i="1"/>
  <c r="L65" i="1"/>
  <c r="G60" i="1"/>
  <c r="G59" i="1" s="1"/>
  <c r="H60" i="1"/>
  <c r="H59" i="1" s="1"/>
  <c r="J60" i="1"/>
  <c r="J59" i="1" s="1"/>
  <c r="K60" i="1"/>
  <c r="K59" i="1" s="1"/>
  <c r="L60" i="1"/>
  <c r="L59" i="1" s="1"/>
  <c r="G54" i="1"/>
  <c r="G53" i="1" s="1"/>
  <c r="H54" i="1"/>
  <c r="H53" i="1" s="1"/>
  <c r="J54" i="1"/>
  <c r="J53" i="1" s="1"/>
  <c r="K54" i="1"/>
  <c r="K53" i="1" s="1"/>
  <c r="L54" i="1"/>
  <c r="L53" i="1" s="1"/>
  <c r="G49" i="1"/>
  <c r="H49" i="1"/>
  <c r="J49" i="1"/>
  <c r="K49" i="1"/>
  <c r="L49" i="1"/>
  <c r="G46" i="1"/>
  <c r="H46" i="1"/>
  <c r="J46" i="1"/>
  <c r="K46" i="1"/>
  <c r="L46" i="1"/>
  <c r="G35" i="1"/>
  <c r="H35" i="1"/>
  <c r="J35" i="1"/>
  <c r="K35" i="1"/>
  <c r="L35" i="1"/>
  <c r="G31" i="1"/>
  <c r="H31" i="1"/>
  <c r="J31" i="1"/>
  <c r="K31" i="1"/>
  <c r="L31" i="1"/>
  <c r="G29" i="1"/>
  <c r="H29" i="1"/>
  <c r="J29" i="1"/>
  <c r="K29" i="1"/>
  <c r="L29" i="1"/>
  <c r="G27" i="1"/>
  <c r="H27" i="1"/>
  <c r="J27" i="1"/>
  <c r="K27" i="1"/>
  <c r="L27" i="1"/>
  <c r="G23" i="1"/>
  <c r="H23" i="1"/>
  <c r="I23" i="1" s="1"/>
  <c r="J23" i="1"/>
  <c r="K23" i="1"/>
  <c r="L23" i="1"/>
  <c r="G20" i="1"/>
  <c r="H20" i="1"/>
  <c r="J20" i="1"/>
  <c r="K20" i="1"/>
  <c r="L20" i="1"/>
  <c r="G17" i="1"/>
  <c r="H17" i="1"/>
  <c r="J17" i="1"/>
  <c r="K17" i="1"/>
  <c r="L17" i="1"/>
  <c r="G12" i="1"/>
  <c r="H12" i="1"/>
  <c r="J12" i="1"/>
  <c r="K12" i="1"/>
  <c r="L12" i="1"/>
  <c r="F90" i="1"/>
  <c r="F89" i="1" s="1"/>
  <c r="F87" i="1"/>
  <c r="F83" i="1"/>
  <c r="F79" i="1"/>
  <c r="F75" i="1"/>
  <c r="F74" i="1" s="1"/>
  <c r="F71" i="1"/>
  <c r="F69" i="1"/>
  <c r="F65" i="1"/>
  <c r="F60" i="1"/>
  <c r="F59" i="1" s="1"/>
  <c r="F54" i="1"/>
  <c r="F53" i="1" s="1"/>
  <c r="F49" i="1"/>
  <c r="F46" i="1"/>
  <c r="F35" i="1"/>
  <c r="F31" i="1"/>
  <c r="F29" i="1"/>
  <c r="F27" i="1"/>
  <c r="F23" i="1"/>
  <c r="F20" i="1"/>
  <c r="F17" i="1"/>
  <c r="F12" i="1"/>
  <c r="F19" i="1" l="1"/>
  <c r="I12" i="1"/>
  <c r="I46" i="1"/>
  <c r="P17" i="1"/>
  <c r="P49" i="1"/>
  <c r="P95" i="1"/>
  <c r="P46" i="1"/>
  <c r="P97" i="1"/>
  <c r="I97" i="1"/>
  <c r="I31" i="1"/>
  <c r="P23" i="1"/>
  <c r="P35" i="1"/>
  <c r="G86" i="1"/>
  <c r="P71" i="1"/>
  <c r="K78" i="1"/>
  <c r="I29" i="1"/>
  <c r="I49" i="1"/>
  <c r="I69" i="1"/>
  <c r="M79" i="1"/>
  <c r="I95" i="1"/>
  <c r="P27" i="1"/>
  <c r="P53" i="1"/>
  <c r="P59" i="1"/>
  <c r="I71" i="1"/>
  <c r="P83" i="1"/>
  <c r="F64" i="1"/>
  <c r="P12" i="1"/>
  <c r="I27" i="1"/>
  <c r="P31" i="1"/>
  <c r="P69" i="1"/>
  <c r="P89" i="1"/>
  <c r="P100" i="1"/>
  <c r="J94" i="1"/>
  <c r="J93" i="1" s="1"/>
  <c r="P20" i="1"/>
  <c r="P29" i="1"/>
  <c r="P65" i="1"/>
  <c r="P87" i="1"/>
  <c r="K86" i="1"/>
  <c r="H94" i="1"/>
  <c r="H93" i="1" s="1"/>
  <c r="G19" i="1"/>
  <c r="G34" i="1"/>
  <c r="M53" i="1"/>
  <c r="P90" i="1"/>
  <c r="G11" i="1"/>
  <c r="H64" i="1"/>
  <c r="F34" i="1"/>
  <c r="G64" i="1"/>
  <c r="I20" i="1"/>
  <c r="G94" i="1"/>
  <c r="G93" i="1" s="1"/>
  <c r="P75" i="1"/>
  <c r="I100" i="1"/>
  <c r="P74" i="1"/>
  <c r="H34" i="1"/>
  <c r="I34" i="1" s="1"/>
  <c r="P79" i="1"/>
  <c r="H19" i="1"/>
  <c r="I75" i="1"/>
  <c r="M54" i="1"/>
  <c r="H11" i="1"/>
  <c r="I11" i="1" s="1"/>
  <c r="P60" i="1"/>
  <c r="I35" i="1"/>
  <c r="F26" i="1"/>
  <c r="L78" i="1"/>
  <c r="P54" i="1"/>
  <c r="F11" i="1"/>
  <c r="I65" i="1"/>
  <c r="M100" i="1"/>
  <c r="L94" i="1"/>
  <c r="K74" i="1"/>
  <c r="L64" i="1"/>
  <c r="L34" i="1"/>
  <c r="J26" i="1"/>
  <c r="L26" i="1"/>
  <c r="K26" i="1"/>
  <c r="L19" i="1"/>
  <c r="J19" i="1"/>
  <c r="L11" i="1"/>
  <c r="G78" i="1"/>
  <c r="O78" i="1" s="1"/>
  <c r="K94" i="1"/>
  <c r="F94" i="1"/>
  <c r="F93" i="1" s="1"/>
  <c r="J11" i="1"/>
  <c r="L86" i="1"/>
  <c r="J86" i="1"/>
  <c r="H86" i="1"/>
  <c r="J78" i="1"/>
  <c r="H78" i="1"/>
  <c r="H58" i="1" s="1"/>
  <c r="K64" i="1"/>
  <c r="K58" i="1" s="1"/>
  <c r="J64" i="1"/>
  <c r="K34" i="1"/>
  <c r="O34" i="1" s="1"/>
  <c r="J34" i="1"/>
  <c r="G26" i="1"/>
  <c r="H26" i="1"/>
  <c r="K19" i="1"/>
  <c r="K11" i="1"/>
  <c r="F86" i="1"/>
  <c r="F78" i="1"/>
  <c r="F58" i="1" s="1"/>
  <c r="N11" i="1"/>
  <c r="O11" i="1"/>
  <c r="N12" i="1"/>
  <c r="O12" i="1"/>
  <c r="N13" i="1"/>
  <c r="O13" i="1"/>
  <c r="Q13" i="1" s="1"/>
  <c r="N14" i="1"/>
  <c r="O14" i="1"/>
  <c r="Q14" i="1" s="1"/>
  <c r="N15" i="1"/>
  <c r="O15" i="1"/>
  <c r="Q15" i="1" s="1"/>
  <c r="N16" i="1"/>
  <c r="O16" i="1"/>
  <c r="Q16" i="1" s="1"/>
  <c r="N17" i="1"/>
  <c r="O17" i="1"/>
  <c r="N18" i="1"/>
  <c r="O18" i="1"/>
  <c r="Q18" i="1" s="1"/>
  <c r="N20" i="1"/>
  <c r="O20" i="1"/>
  <c r="N21" i="1"/>
  <c r="O21" i="1"/>
  <c r="Q21" i="1" s="1"/>
  <c r="N22" i="1"/>
  <c r="O22" i="1"/>
  <c r="Q22" i="1" s="1"/>
  <c r="N23" i="1"/>
  <c r="O23" i="1"/>
  <c r="N24" i="1"/>
  <c r="O24" i="1"/>
  <c r="Q24" i="1" s="1"/>
  <c r="N25" i="1"/>
  <c r="O25" i="1"/>
  <c r="Q25" i="1" s="1"/>
  <c r="N26" i="1"/>
  <c r="N27" i="1"/>
  <c r="O27" i="1"/>
  <c r="N28" i="1"/>
  <c r="O28" i="1"/>
  <c r="Q28" i="1" s="1"/>
  <c r="N29" i="1"/>
  <c r="O29" i="1"/>
  <c r="N30" i="1"/>
  <c r="O30" i="1"/>
  <c r="Q30" i="1" s="1"/>
  <c r="N31" i="1"/>
  <c r="O31" i="1"/>
  <c r="N32" i="1"/>
  <c r="O32" i="1"/>
  <c r="Q32" i="1" s="1"/>
  <c r="N33" i="1"/>
  <c r="O33" i="1"/>
  <c r="Q33" i="1" s="1"/>
  <c r="N35" i="1"/>
  <c r="O35" i="1"/>
  <c r="N36" i="1"/>
  <c r="O36" i="1"/>
  <c r="Q36" i="1" s="1"/>
  <c r="N37" i="1"/>
  <c r="O37" i="1"/>
  <c r="Q37" i="1" s="1"/>
  <c r="N38" i="1"/>
  <c r="O38" i="1"/>
  <c r="Q38" i="1" s="1"/>
  <c r="N39" i="1"/>
  <c r="O39" i="1"/>
  <c r="Q39" i="1" s="1"/>
  <c r="N40" i="1"/>
  <c r="O40" i="1"/>
  <c r="Q40" i="1" s="1"/>
  <c r="N41" i="1"/>
  <c r="O41" i="1"/>
  <c r="Q41" i="1" s="1"/>
  <c r="N42" i="1"/>
  <c r="O42" i="1"/>
  <c r="Q42" i="1" s="1"/>
  <c r="N43" i="1"/>
  <c r="O43" i="1"/>
  <c r="Q43" i="1" s="1"/>
  <c r="N44" i="1"/>
  <c r="O44" i="1"/>
  <c r="Q44" i="1" s="1"/>
  <c r="N45" i="1"/>
  <c r="O45" i="1"/>
  <c r="Q45" i="1" s="1"/>
  <c r="N46" i="1"/>
  <c r="O46" i="1"/>
  <c r="N47" i="1"/>
  <c r="O47" i="1"/>
  <c r="Q47" i="1" s="1"/>
  <c r="N48" i="1"/>
  <c r="O48" i="1"/>
  <c r="Q48" i="1" s="1"/>
  <c r="N49" i="1"/>
  <c r="O49" i="1"/>
  <c r="N50" i="1"/>
  <c r="O50" i="1"/>
  <c r="Q50" i="1" s="1"/>
  <c r="N51" i="1"/>
  <c r="O51" i="1"/>
  <c r="Q51" i="1" s="1"/>
  <c r="N52" i="1"/>
  <c r="O52" i="1"/>
  <c r="Q52" i="1" s="1"/>
  <c r="N53" i="1"/>
  <c r="O53" i="1"/>
  <c r="N54" i="1"/>
  <c r="O54" i="1"/>
  <c r="N55" i="1"/>
  <c r="O55" i="1"/>
  <c r="Q55" i="1" s="1"/>
  <c r="N56" i="1"/>
  <c r="O56" i="1"/>
  <c r="Q56" i="1" s="1"/>
  <c r="N57" i="1"/>
  <c r="O57" i="1"/>
  <c r="Q57" i="1" s="1"/>
  <c r="N59" i="1"/>
  <c r="O59" i="1"/>
  <c r="N60" i="1"/>
  <c r="O60" i="1"/>
  <c r="N61" i="1"/>
  <c r="O61" i="1"/>
  <c r="Q61" i="1" s="1"/>
  <c r="N62" i="1"/>
  <c r="O62" i="1"/>
  <c r="Q62" i="1" s="1"/>
  <c r="N63" i="1"/>
  <c r="O63" i="1"/>
  <c r="Q63" i="1" s="1"/>
  <c r="N65" i="1"/>
  <c r="O65" i="1"/>
  <c r="N66" i="1"/>
  <c r="O66" i="1"/>
  <c r="Q66" i="1" s="1"/>
  <c r="N67" i="1"/>
  <c r="O67" i="1"/>
  <c r="Q67" i="1" s="1"/>
  <c r="N68" i="1"/>
  <c r="O68" i="1"/>
  <c r="Q68" i="1" s="1"/>
  <c r="N69" i="1"/>
  <c r="O69" i="1"/>
  <c r="N70" i="1"/>
  <c r="O70" i="1"/>
  <c r="Q70" i="1" s="1"/>
  <c r="N71" i="1"/>
  <c r="O71" i="1"/>
  <c r="N72" i="1"/>
  <c r="O72" i="1"/>
  <c r="Q72" i="1" s="1"/>
  <c r="N73" i="1"/>
  <c r="O73" i="1"/>
  <c r="Q73" i="1" s="1"/>
  <c r="N74" i="1"/>
  <c r="O74" i="1"/>
  <c r="N75" i="1"/>
  <c r="O75" i="1"/>
  <c r="N76" i="1"/>
  <c r="O76" i="1"/>
  <c r="Q76" i="1" s="1"/>
  <c r="N77" i="1"/>
  <c r="O77" i="1"/>
  <c r="Q77" i="1" s="1"/>
  <c r="N79" i="1"/>
  <c r="O79" i="1"/>
  <c r="N80" i="1"/>
  <c r="O80" i="1"/>
  <c r="Q80" i="1" s="1"/>
  <c r="N81" i="1"/>
  <c r="O81" i="1"/>
  <c r="Q81" i="1" s="1"/>
  <c r="N82" i="1"/>
  <c r="O82" i="1"/>
  <c r="Q82" i="1" s="1"/>
  <c r="N83" i="1"/>
  <c r="O83" i="1"/>
  <c r="N84" i="1"/>
  <c r="O84" i="1"/>
  <c r="Q84" i="1" s="1"/>
  <c r="N85" i="1"/>
  <c r="O85" i="1"/>
  <c r="Q85" i="1" s="1"/>
  <c r="O86" i="1"/>
  <c r="N87" i="1"/>
  <c r="O87" i="1"/>
  <c r="N88" i="1"/>
  <c r="O88" i="1"/>
  <c r="Q88" i="1" s="1"/>
  <c r="N89" i="1"/>
  <c r="O89" i="1"/>
  <c r="N90" i="1"/>
  <c r="O90" i="1"/>
  <c r="N91" i="1"/>
  <c r="O91" i="1"/>
  <c r="Q91" i="1" s="1"/>
  <c r="N95" i="1"/>
  <c r="O95" i="1"/>
  <c r="N96" i="1"/>
  <c r="O96" i="1"/>
  <c r="Q96" i="1" s="1"/>
  <c r="N97" i="1"/>
  <c r="O97" i="1"/>
  <c r="N98" i="1"/>
  <c r="O98" i="1"/>
  <c r="Q98" i="1" s="1"/>
  <c r="N100" i="1"/>
  <c r="O100" i="1"/>
  <c r="N101" i="1"/>
  <c r="O101" i="1"/>
  <c r="Q101" i="1" s="1"/>
  <c r="N102" i="1"/>
  <c r="O102" i="1"/>
  <c r="Q102" i="1" s="1"/>
  <c r="N103" i="1"/>
  <c r="O103" i="1"/>
  <c r="Q103" i="1" s="1"/>
  <c r="O106" i="1"/>
  <c r="Q106" i="1" s="1"/>
  <c r="O107" i="1"/>
  <c r="Q107" i="1" s="1"/>
  <c r="O108" i="1"/>
  <c r="Q108" i="1" s="1"/>
  <c r="O109" i="1"/>
  <c r="Q109" i="1" s="1"/>
  <c r="O110" i="1"/>
  <c r="Q110" i="1" s="1"/>
  <c r="O111" i="1"/>
  <c r="Q111" i="1" s="1"/>
  <c r="O112" i="1"/>
  <c r="Q112" i="1" s="1"/>
  <c r="O113" i="1"/>
  <c r="Q113" i="1" s="1"/>
  <c r="O114" i="1"/>
  <c r="Q114" i="1" s="1"/>
  <c r="O115" i="1"/>
  <c r="Q115" i="1" s="1"/>
  <c r="O116" i="1"/>
  <c r="Q116" i="1" s="1"/>
  <c r="O117" i="1"/>
  <c r="Q117" i="1" s="1"/>
  <c r="O118" i="1"/>
  <c r="Q118" i="1" s="1"/>
  <c r="O119" i="1"/>
  <c r="Q119" i="1" s="1"/>
  <c r="O120" i="1"/>
  <c r="Q120" i="1" s="1"/>
  <c r="O121" i="1"/>
  <c r="Q121" i="1" s="1"/>
  <c r="O122" i="1"/>
  <c r="Q122" i="1" s="1"/>
  <c r="O123" i="1"/>
  <c r="Q123" i="1" s="1"/>
  <c r="O124" i="1"/>
  <c r="Q124" i="1" s="1"/>
  <c r="O125" i="1"/>
  <c r="Q125" i="1" s="1"/>
  <c r="O126" i="1"/>
  <c r="Q126" i="1" s="1"/>
  <c r="O127" i="1"/>
  <c r="Q127" i="1" s="1"/>
  <c r="O128" i="1"/>
  <c r="Q128" i="1" s="1"/>
  <c r="O129" i="1"/>
  <c r="Q129" i="1" s="1"/>
  <c r="O130" i="1"/>
  <c r="Q130" i="1" s="1"/>
  <c r="O131" i="1"/>
  <c r="Q131" i="1" s="1"/>
  <c r="O132" i="1"/>
  <c r="Q132" i="1" s="1"/>
  <c r="O133" i="1"/>
  <c r="Q133" i="1" s="1"/>
  <c r="O134" i="1"/>
  <c r="Q134" i="1" s="1"/>
  <c r="O135" i="1"/>
  <c r="Q135" i="1" s="1"/>
  <c r="O136" i="1"/>
  <c r="Q136" i="1" s="1"/>
  <c r="O137" i="1"/>
  <c r="Q137" i="1" s="1"/>
  <c r="O138" i="1"/>
  <c r="Q138" i="1" s="1"/>
  <c r="O139" i="1"/>
  <c r="Q139" i="1" s="1"/>
  <c r="O140" i="1"/>
  <c r="Q140" i="1" s="1"/>
  <c r="O141" i="1"/>
  <c r="Q141" i="1" s="1"/>
  <c r="O142" i="1"/>
  <c r="Q142" i="1" s="1"/>
  <c r="O143" i="1"/>
  <c r="Q143" i="1" s="1"/>
  <c r="O144" i="1"/>
  <c r="Q144" i="1" s="1"/>
  <c r="O145" i="1"/>
  <c r="Q145" i="1" s="1"/>
  <c r="O146" i="1"/>
  <c r="Q146" i="1" s="1"/>
  <c r="O147" i="1"/>
  <c r="Q147" i="1" s="1"/>
  <c r="O148" i="1"/>
  <c r="Q148" i="1" s="1"/>
  <c r="O149" i="1"/>
  <c r="Q149" i="1" s="1"/>
  <c r="O150" i="1"/>
  <c r="Q150" i="1" s="1"/>
  <c r="O151" i="1"/>
  <c r="Q151" i="1" s="1"/>
  <c r="O152" i="1"/>
  <c r="Q152" i="1" s="1"/>
  <c r="O153" i="1"/>
  <c r="Q153" i="1" s="1"/>
  <c r="O154" i="1"/>
  <c r="Q154" i="1" s="1"/>
  <c r="O155" i="1"/>
  <c r="Q155" i="1" s="1"/>
  <c r="O156" i="1"/>
  <c r="Q156" i="1" s="1"/>
  <c r="O157" i="1"/>
  <c r="Q157" i="1" s="1"/>
  <c r="O158" i="1"/>
  <c r="Q158" i="1" s="1"/>
  <c r="O159" i="1"/>
  <c r="Q159" i="1" s="1"/>
  <c r="O160" i="1"/>
  <c r="Q160" i="1" s="1"/>
  <c r="O161" i="1"/>
  <c r="Q161" i="1" s="1"/>
  <c r="O162" i="1"/>
  <c r="Q162" i="1" s="1"/>
  <c r="O163" i="1"/>
  <c r="Q163" i="1" s="1"/>
  <c r="O164" i="1"/>
  <c r="Q164" i="1" s="1"/>
  <c r="O165" i="1"/>
  <c r="Q165" i="1" s="1"/>
  <c r="O166" i="1"/>
  <c r="Q166" i="1" s="1"/>
  <c r="O167" i="1"/>
  <c r="Q167" i="1" s="1"/>
  <c r="O168" i="1"/>
  <c r="Q168" i="1" s="1"/>
  <c r="O169" i="1"/>
  <c r="Q169" i="1" s="1"/>
  <c r="O170" i="1"/>
  <c r="Q170" i="1" s="1"/>
  <c r="O171" i="1"/>
  <c r="Q171" i="1" s="1"/>
  <c r="O172" i="1"/>
  <c r="Q172" i="1" s="1"/>
  <c r="O173" i="1"/>
  <c r="Q173" i="1" s="1"/>
  <c r="O174" i="1"/>
  <c r="Q174" i="1" s="1"/>
  <c r="O175" i="1"/>
  <c r="Q175" i="1" s="1"/>
  <c r="O176" i="1"/>
  <c r="Q176" i="1" s="1"/>
  <c r="O177" i="1"/>
  <c r="Q177" i="1" s="1"/>
  <c r="O178" i="1"/>
  <c r="Q178" i="1" s="1"/>
  <c r="O179" i="1"/>
  <c r="Q179" i="1" s="1"/>
  <c r="O180" i="1"/>
  <c r="Q180" i="1" s="1"/>
  <c r="O181" i="1"/>
  <c r="Q181" i="1" s="1"/>
  <c r="O182" i="1"/>
  <c r="Q182" i="1" s="1"/>
  <c r="O183" i="1"/>
  <c r="Q183" i="1" s="1"/>
  <c r="O184" i="1"/>
  <c r="Q184" i="1" s="1"/>
  <c r="O185" i="1"/>
  <c r="Q185" i="1" s="1"/>
  <c r="O186" i="1"/>
  <c r="Q186" i="1" s="1"/>
  <c r="O187" i="1"/>
  <c r="Q187" i="1" s="1"/>
  <c r="O188" i="1"/>
  <c r="Q188" i="1" s="1"/>
  <c r="O189" i="1"/>
  <c r="Q189" i="1" s="1"/>
  <c r="O190" i="1"/>
  <c r="Q190" i="1" s="1"/>
  <c r="O191" i="1"/>
  <c r="Q191" i="1" s="1"/>
  <c r="O192" i="1"/>
  <c r="Q192" i="1" s="1"/>
  <c r="O193" i="1"/>
  <c r="Q193" i="1" s="1"/>
  <c r="O194" i="1"/>
  <c r="Q194" i="1" s="1"/>
  <c r="O195" i="1"/>
  <c r="Q195" i="1" s="1"/>
  <c r="O196" i="1"/>
  <c r="Q196" i="1" s="1"/>
  <c r="O197" i="1"/>
  <c r="Q197" i="1" s="1"/>
  <c r="O198" i="1"/>
  <c r="Q198" i="1" s="1"/>
  <c r="O199" i="1"/>
  <c r="Q199" i="1" s="1"/>
  <c r="O200" i="1"/>
  <c r="Q200" i="1" s="1"/>
  <c r="O201" i="1"/>
  <c r="Q201" i="1" s="1"/>
  <c r="O202" i="1"/>
  <c r="Q202" i="1" s="1"/>
  <c r="O203" i="1"/>
  <c r="Q203" i="1" s="1"/>
  <c r="O204" i="1"/>
  <c r="Q204" i="1" s="1"/>
  <c r="O205" i="1"/>
  <c r="Q205" i="1" s="1"/>
  <c r="O206" i="1"/>
  <c r="Q206" i="1" s="1"/>
  <c r="O207" i="1"/>
  <c r="Q207" i="1" s="1"/>
  <c r="O208" i="1"/>
  <c r="Q208" i="1" s="1"/>
  <c r="Q54" i="1" l="1"/>
  <c r="Q60" i="1"/>
  <c r="Q90" i="1"/>
  <c r="Q29" i="1"/>
  <c r="Q89" i="1"/>
  <c r="Q12" i="1"/>
  <c r="Q59" i="1"/>
  <c r="Q23" i="1"/>
  <c r="Q46" i="1"/>
  <c r="Q79" i="1"/>
  <c r="Q75" i="1"/>
  <c r="Q20" i="1"/>
  <c r="Q69" i="1"/>
  <c r="Q53" i="1"/>
  <c r="Q71" i="1"/>
  <c r="Q95" i="1"/>
  <c r="Q87" i="1"/>
  <c r="Q31" i="1"/>
  <c r="Q83" i="1"/>
  <c r="Q27" i="1"/>
  <c r="Q49" i="1"/>
  <c r="Q74" i="1"/>
  <c r="Q65" i="1"/>
  <c r="Q100" i="1"/>
  <c r="Q35" i="1"/>
  <c r="Q97" i="1"/>
  <c r="Q17" i="1"/>
  <c r="I19" i="1"/>
  <c r="F10" i="1"/>
  <c r="I93" i="1"/>
  <c r="N34" i="1"/>
  <c r="G58" i="1"/>
  <c r="P26" i="1"/>
  <c r="I64" i="1"/>
  <c r="N94" i="1"/>
  <c r="N86" i="1"/>
  <c r="P19" i="1"/>
  <c r="M78" i="1"/>
  <c r="P78" i="1"/>
  <c r="Q78" i="1" s="1"/>
  <c r="P94" i="1"/>
  <c r="L93" i="1"/>
  <c r="P93" i="1" s="1"/>
  <c r="H10" i="1"/>
  <c r="H92" i="1" s="1"/>
  <c r="I26" i="1"/>
  <c r="P86" i="1"/>
  <c r="Q86" i="1" s="1"/>
  <c r="I94" i="1"/>
  <c r="P11" i="1"/>
  <c r="Q11" i="1" s="1"/>
  <c r="P34" i="1"/>
  <c r="Q34" i="1" s="1"/>
  <c r="N93" i="1"/>
  <c r="L58" i="1"/>
  <c r="P58" i="1" s="1"/>
  <c r="P64" i="1"/>
  <c r="K93" i="1"/>
  <c r="J58" i="1"/>
  <c r="N58" i="1" s="1"/>
  <c r="N78" i="1"/>
  <c r="O64" i="1"/>
  <c r="N64" i="1"/>
  <c r="J10" i="1"/>
  <c r="O26" i="1"/>
  <c r="O19" i="1"/>
  <c r="K10" i="1"/>
  <c r="K92" i="1" s="1"/>
  <c r="N19" i="1"/>
  <c r="L10" i="1"/>
  <c r="I58" i="1"/>
  <c r="O94" i="1"/>
  <c r="F92" i="1"/>
  <c r="F99" i="1" s="1"/>
  <c r="F104" i="1" s="1"/>
  <c r="O58" i="1"/>
  <c r="G10" i="1"/>
  <c r="Q94" i="1" l="1"/>
  <c r="Q64" i="1"/>
  <c r="Q58" i="1"/>
  <c r="Q19" i="1"/>
  <c r="Q26" i="1"/>
  <c r="M58" i="1"/>
  <c r="K99" i="1"/>
  <c r="K104" i="1" s="1"/>
  <c r="L92" i="1"/>
  <c r="P92" i="1" s="1"/>
  <c r="P10" i="1"/>
  <c r="O93" i="1"/>
  <c r="Q93" i="1" s="1"/>
  <c r="J92" i="1"/>
  <c r="J99" i="1" s="1"/>
  <c r="J104" i="1" s="1"/>
  <c r="N10" i="1"/>
  <c r="M10" i="1"/>
  <c r="H99" i="1"/>
  <c r="H104" i="1" s="1"/>
  <c r="O10" i="1"/>
  <c r="I10" i="1"/>
  <c r="G92" i="1"/>
  <c r="N104" i="1" l="1"/>
  <c r="Q10" i="1"/>
  <c r="M92" i="1"/>
  <c r="L99" i="1"/>
  <c r="P99" i="1" s="1"/>
  <c r="N99" i="1"/>
  <c r="N92" i="1"/>
  <c r="I92" i="1"/>
  <c r="G99" i="1"/>
  <c r="O92" i="1"/>
  <c r="Q92" i="1" s="1"/>
  <c r="L104" i="1" l="1"/>
  <c r="M99" i="1"/>
  <c r="M104" i="1"/>
  <c r="G104" i="1"/>
  <c r="I99" i="1"/>
  <c r="O99" i="1"/>
  <c r="Q99" i="1" s="1"/>
  <c r="P104" i="1" l="1"/>
  <c r="I104" i="1"/>
  <c r="O104" i="1"/>
  <c r="Q104" i="1" l="1"/>
</calcChain>
</file>

<file path=xl/sharedStrings.xml><?xml version="1.0" encoding="utf-8"?>
<sst xmlns="http://schemas.openxmlformats.org/spreadsheetml/2006/main" count="861" uniqueCount="490">
  <si>
    <t/>
  </si>
  <si>
    <t>Звіт
про виконання місцевих бюджетів</t>
  </si>
  <si>
    <t>(назва бюджету)</t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</si>
  <si>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</si>
  <si>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</si>
  <si>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</si>
  <si>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</si>
  <si>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</si>
  <si>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>затверджено розписом на звітний рік з урахуванням змін</t>
  </si>
  <si>
    <t>1</t>
  </si>
  <si>
    <t>2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</si>
  <si>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</si>
  <si>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</si>
  <si>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</si>
  <si>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</si>
  <si>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</si>
  <si>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</si>
  <si>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</si>
  <si>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</si>
  <si>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</si>
  <si>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</si>
  <si>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</si>
  <si>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</si>
  <si>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</si>
  <si>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</si>
  <si>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</si>
  <si>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</si>
  <si>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</si>
  <si>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</si>
  <si>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</si>
  <si>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</si>
  <si>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</si>
  <si>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</si>
  <si>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</si>
  <si>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</si>
  <si>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</si>
  <si>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</si>
  <si>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</si>
  <si>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</si>
  <si>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</si>
  <si>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</si>
  <si>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</si>
  <si>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</si>
  <si>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</si>
  <si>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</si>
  <si>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</si>
  <si>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</si>
  <si>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</si>
  <si>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</si>
  <si>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</si>
  <si>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</si>
  <si>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</si>
  <si>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</si>
  <si>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</si>
  <si>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</si>
  <si>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</si>
  <si>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14040100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</si>
  <si>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</si>
  <si>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14040200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</si>
  <si>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</si>
  <si>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</si>
  <si>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</si>
  <si>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</si>
  <si>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</si>
  <si>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</si>
  <si>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</si>
  <si>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</si>
  <si>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</si>
  <si>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</si>
  <si>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</si>
  <si>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</si>
  <si>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</si>
  <si>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</si>
  <si>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</si>
  <si>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</si>
  <si>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</si>
  <si>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</si>
  <si>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</si>
  <si>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</si>
  <si>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</si>
  <si>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</si>
  <si>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</si>
  <si>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</si>
  <si>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</si>
  <si>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</si>
  <si>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</si>
  <si>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</si>
  <si>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</si>
  <si>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</si>
  <si>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</si>
  <si>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</si>
  <si>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</si>
  <si>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</si>
  <si>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</si>
  <si>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</si>
  <si>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</si>
  <si>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</si>
  <si>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</si>
  <si>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</si>
  <si>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</si>
  <si>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</si>
  <si>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</si>
  <si>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</si>
  <si>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</si>
  <si>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</si>
  <si>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</si>
  <si>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</si>
  <si>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</si>
  <si>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</si>
  <si>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</si>
  <si>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</si>
  <si>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</si>
  <si>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</si>
  <si>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Адміністративні штрафи та інші санкції </t>
  </si>
  <si>
    <t>21081100</t>
  </si>
  <si>
    <t>Штрафні санкції, що застосовуються відповідно до Закону України «Про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пального»</t>
  </si>
  <si>
    <t>21081500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</si>
  <si>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</si>
  <si>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</si>
  <si>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</si>
  <si>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</si>
  <si>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</si>
  <si>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</si>
  <si>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</si>
  <si>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</si>
  <si>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</si>
  <si>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</si>
  <si>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</si>
  <si>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</si>
  <si>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</si>
  <si>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</si>
  <si>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</si>
  <si>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</si>
  <si>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</si>
  <si>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</si>
  <si>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</si>
  <si>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</si>
  <si>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</si>
  <si>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</si>
  <si>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</si>
  <si>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</si>
  <si>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</si>
  <si>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</si>
  <si>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</si>
  <si>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</si>
  <si>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</si>
  <si>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</si>
  <si>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</si>
  <si>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</si>
  <si>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</si>
  <si>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</si>
  <si>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</si>
  <si>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</si>
  <si>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</si>
  <si>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</si>
  <si>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</si>
  <si>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</si>
  <si>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</si>
  <si>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</si>
  <si>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</si>
  <si>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</si>
  <si>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</si>
  <si>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</si>
  <si>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</si>
  <si>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</si>
  <si>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</si>
  <si>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</si>
  <si>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</si>
  <si>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</si>
  <si>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</si>
  <si>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</si>
  <si>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</si>
  <si>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</si>
  <si>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</si>
  <si>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</si>
  <si>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</si>
  <si>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</si>
  <si>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</si>
  <si>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</si>
  <si>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</si>
  <si>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</si>
  <si>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</si>
  <si>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</si>
  <si>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</si>
  <si>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</si>
  <si>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</si>
  <si>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</si>
  <si>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</si>
  <si>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</si>
  <si>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</si>
  <si>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</si>
  <si>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</si>
  <si>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</si>
  <si>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</si>
  <si>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</si>
  <si>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</si>
  <si>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</si>
  <si>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</si>
  <si>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</si>
  <si>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</si>
  <si>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</si>
  <si>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</si>
  <si>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</si>
  <si>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</si>
  <si>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</si>
  <si>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</si>
  <si>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</si>
  <si>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</si>
  <si>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0610160</t>
  </si>
  <si>
    <t>0910160</t>
  </si>
  <si>
    <t>1010160</t>
  </si>
  <si>
    <t>3710160</t>
  </si>
  <si>
    <t>Інша діяльність у сфері державного управління</t>
  </si>
  <si>
    <t>0133</t>
  </si>
  <si>
    <t>0180</t>
  </si>
  <si>
    <t>0110180</t>
  </si>
  <si>
    <t>Освіта</t>
  </si>
  <si>
    <t>1000</t>
  </si>
  <si>
    <t>Надання дошкільної освіти</t>
  </si>
  <si>
    <t>0910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</si>
  <si>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</si>
  <si>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</si>
  <si>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</si>
  <si>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</si>
  <si>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 за рахунок коштів місцевого бюджету</t>
  </si>
  <si>
    <t>0921</t>
  </si>
  <si>
    <t>1021</t>
  </si>
  <si>
    <t>0611021</t>
  </si>
  <si>
    <t>Надання загальної середньої освіти міжшкільними ресурсними центрами за рахунок коштів місцевого бюджету</t>
  </si>
  <si>
    <t>1026</t>
  </si>
  <si>
    <t>0611026</t>
  </si>
  <si>
    <t>Надання загальної середньої освіти за рахунок освітньої субвенції</t>
  </si>
  <si>
    <t>1030</t>
  </si>
  <si>
    <t>Надання загальної середньої освіти закладами загальної середньої освіти за рахунок освітньої субвенції</t>
  </si>
  <si>
    <t>1031</t>
  </si>
  <si>
    <t>0611031</t>
  </si>
  <si>
    <t>Надання позашкільної освіти закладами позашкільної освіти, заходи із позашкільної роботи з дітьми</t>
  </si>
  <si>
    <t>0960</t>
  </si>
  <si>
    <t>1070</t>
  </si>
  <si>
    <t>0611070</t>
  </si>
  <si>
    <t>Надання спеціалізованої освіти мистецькими школами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</si>
  <si>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</si>
  <si>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</si>
  <si>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</si>
  <si>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</si>
  <si>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</si>
  <si>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0990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</si>
  <si>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</si>
  <si>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</si>
  <si>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</si>
  <si>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</si>
  <si>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</si>
  <si>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</si>
  <si>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</si>
  <si>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</si>
  <si>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</si>
  <si>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</si>
  <si>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</si>
  <si>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</si>
  <si>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</si>
  <si>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</si>
  <si>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</si>
  <si>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</si>
  <si>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Охорона здоров'я</t>
  </si>
  <si>
    <t>2000</t>
  </si>
  <si>
    <t>Багатопрофільна стаціонарна медична допомога населенню</t>
  </si>
  <si>
    <t>0731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</si>
  <si>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</si>
  <si>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</si>
  <si>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</si>
  <si>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</si>
  <si>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</si>
  <si>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</si>
  <si>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</si>
  <si>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0112111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</si>
  <si>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</si>
  <si>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</si>
  <si>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</si>
  <si>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0763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</si>
  <si>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</si>
  <si>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</si>
  <si>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</si>
  <si>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</si>
  <si>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</si>
  <si>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</si>
  <si>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</si>
  <si>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</si>
  <si>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</si>
  <si>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</si>
  <si>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</si>
  <si>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</si>
  <si>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</si>
  <si>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</si>
  <si>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</si>
  <si>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Видатки на поховання учасників бойових дій та осіб з інвалідністю внаслідок війни</t>
  </si>
  <si>
    <t>3090</t>
  </si>
  <si>
    <t>0113090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</si>
  <si>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</si>
  <si>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</si>
  <si>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</si>
  <si>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</si>
  <si>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</si>
  <si>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</si>
  <si>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</si>
  <si>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</si>
  <si>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Заклади і заходи з питань дітей та їх соціального захисту</t>
  </si>
  <si>
    <t>3110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</si>
  <si>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</si>
  <si>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1040</t>
  </si>
  <si>
    <t>3111</t>
  </si>
  <si>
    <t>0913111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</si>
  <si>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</si>
  <si>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</si>
  <si>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</si>
  <si>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3121</t>
  </si>
  <si>
    <t>0113121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</si>
  <si>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</si>
  <si>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3124</t>
  </si>
  <si>
    <t>0113124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</si>
  <si>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</si>
  <si>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</si>
  <si>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</si>
  <si>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</si>
  <si>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3230</t>
  </si>
  <si>
    <t>0113230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</si>
  <si>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</si>
  <si>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</si>
  <si>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</si>
  <si>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1090</t>
  </si>
  <si>
    <t>3242</t>
  </si>
  <si>
    <t>0113242</t>
  </si>
  <si>
    <t>0913242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</si>
  <si>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</si>
  <si>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</si>
  <si>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</si>
  <si>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</si>
  <si>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</si>
  <si>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</si>
  <si>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</si>
  <si>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</si>
  <si>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</si>
  <si>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</si>
  <si>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</si>
  <si>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</si>
  <si>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</si>
  <si>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</si>
  <si>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</si>
  <si>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</si>
  <si>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</si>
  <si>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</si>
  <si>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</si>
  <si>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</si>
  <si>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</si>
  <si>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</si>
  <si>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</si>
  <si>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</si>
  <si>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</si>
  <si>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</si>
  <si>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</si>
  <si>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</si>
  <si>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</si>
  <si>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</si>
  <si>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</si>
  <si>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</si>
  <si>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</si>
  <si>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</si>
  <si>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</si>
  <si>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</si>
  <si>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</si>
  <si>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</si>
  <si>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</si>
  <si>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5053</t>
  </si>
  <si>
    <t>0615053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</si>
  <si>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</si>
  <si>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</si>
  <si>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</si>
  <si>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</si>
  <si>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</si>
  <si>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</si>
  <si>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</si>
  <si>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0116013</t>
  </si>
  <si>
    <t>Організація благоустрою населених пунктів</t>
  </si>
  <si>
    <t>6030</t>
  </si>
  <si>
    <t>0116030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</si>
  <si>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</si>
  <si>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</si>
  <si>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</si>
  <si>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0610</t>
  </si>
  <si>
    <t>6083</t>
  </si>
  <si>
    <t>0116083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</si>
  <si>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</si>
  <si>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</si>
  <si>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</si>
  <si>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</si>
  <si>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</si>
  <si>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</si>
  <si>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</si>
  <si>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0117130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</si>
  <si>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</si>
  <si>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</si>
  <si>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</si>
  <si>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0443</t>
  </si>
  <si>
    <t>7310</t>
  </si>
  <si>
    <t>0117310</t>
  </si>
  <si>
    <t>Будівництво інших об`єктів комунальної власності</t>
  </si>
  <si>
    <t>7330</t>
  </si>
  <si>
    <t>0117330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</si>
  <si>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</si>
  <si>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</si>
  <si>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</si>
  <si>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</si>
  <si>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</si>
  <si>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</si>
  <si>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</si>
  <si>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</si>
  <si>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Інші програми та заходи, пов'язані з економічною діяльністю</t>
  </si>
  <si>
    <t>7600</t>
  </si>
  <si>
    <t>Проведення експертної  грошової  оцінки  земельної ділянки чи права на неї</t>
  </si>
  <si>
    <t>0490</t>
  </si>
  <si>
    <t>7650</t>
  </si>
  <si>
    <t>0117650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</si>
  <si>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</si>
  <si>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</si>
  <si>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</si>
  <si>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</si>
  <si>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</si>
  <si>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</si>
  <si>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</si>
  <si>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</si>
  <si>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</si>
  <si>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</si>
  <si>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Захист населення і територій від надзвичайних ситуацій</t>
  </si>
  <si>
    <t>8100</t>
  </si>
  <si>
    <t>Забезпечення діяльності місцевої та добровільної пожежної охорони</t>
  </si>
  <si>
    <t>0320</t>
  </si>
  <si>
    <t>8130</t>
  </si>
  <si>
    <t>0118130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</si>
  <si>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</si>
  <si>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</si>
  <si>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</si>
  <si>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0380</t>
  </si>
  <si>
    <t>8220</t>
  </si>
  <si>
    <t>0118220</t>
  </si>
  <si>
    <t>Інші заходи громадського порядку та безпеки</t>
  </si>
  <si>
    <t>8230</t>
  </si>
  <si>
    <t>0118230</t>
  </si>
  <si>
    <t>Заходи та роботи з територіальної оборони</t>
  </si>
  <si>
    <t>8240</t>
  </si>
  <si>
    <t>0118240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</si>
  <si>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</si>
  <si>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</si>
  <si>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</si>
  <si>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</si>
  <si>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Утилізація відходів</t>
  </si>
  <si>
    <t>0512</t>
  </si>
  <si>
    <t>8312</t>
  </si>
  <si>
    <t>0118312</t>
  </si>
  <si>
    <t>Ліквідація іншого забруднення навколишнього природного середовища</t>
  </si>
  <si>
    <t>0513</t>
  </si>
  <si>
    <t>8313</t>
  </si>
  <si>
    <t>0118313</t>
  </si>
  <si>
    <t>Обслуговування місцевого боргу</t>
  </si>
  <si>
    <t>0170</t>
  </si>
  <si>
    <t>8600</t>
  </si>
  <si>
    <t>0118600</t>
  </si>
  <si>
    <t>Резервний фонд</t>
  </si>
  <si>
    <t>8700</t>
  </si>
  <si>
    <t>Резервний фонд місцевого бюджету</t>
  </si>
  <si>
    <t>8710</t>
  </si>
  <si>
    <t>3718710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</si>
  <si>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</si>
  <si>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</si>
  <si>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</si>
  <si>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</si>
  <si>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</si>
  <si>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</si>
  <si>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</si>
  <si>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</si>
  <si>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</si>
  <si>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</si>
  <si>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3719770</t>
  </si>
  <si>
    <t>900203</t>
  </si>
  <si>
    <t>IV. Фінансування</t>
  </si>
  <si>
    <t>Дефіцит (-) /профіцит (+)*</t>
  </si>
  <si>
    <t>відсоток виконання (%)</t>
  </si>
  <si>
    <t>затверджено розписом на звітний період (І  квартал 2023 р)</t>
  </si>
  <si>
    <t>виконано за звітний період (І  квартал 2023 р)</t>
  </si>
  <si>
    <t>за I квартал 2023 року
Бюджет Олевської міської територіальної громади</t>
  </si>
  <si>
    <t>Секретар ради</t>
  </si>
  <si>
    <t>Сергій МЕЛЬНИК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</si>
</sst>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_-* #,##0.00\ _₽_-;\-* #,##0.00\ _₽_-;_-* &quot;-&quot;??\ _₽_-;_-@_-"/>
  </numFmts>
  <fonts count="15" x14ac:knownFonts="1">
    <font>
      <sz val="8"/>
      <color rgb="FF000000"/>
      <name val="Tahoma"/>
    </font>
    <font>
      <sz val="10"/>
      <color rgb="FF000000"/>
      <name val="Arial"/>
    </font>
    <font>
      <b/>
      <sz val="12"/>
      <color rgb="FF000000"/>
      <name val="Times New Roman"/>
    </font>
    <font>
      <b/>
      <i/>
      <u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Tahoma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19"/>
    <xf numFmtId="166" fontId="5" fillId="0" borderId="19" applyFont="0" applyFill="0" applyBorder="0" applyAlignment="0" applyProtection="0"/>
  </cellStyleXfs>
  <cellXfs count="85">
    <xf numFmtId="0" fontId="0" fillId="2" borderId="0" xfId="0" applyFill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164" fontId="6" fillId="9" borderId="8" xfId="0" applyNumberFormat="1" applyFont="1" applyFill="1" applyBorder="1" applyAlignment="1">
      <alignment horizontal="center" vertical="center" wrapText="1"/>
    </xf>
    <xf numFmtId="164" fontId="6" fillId="9" borderId="23" xfId="0" applyNumberFormat="1" applyFont="1" applyFill="1" applyBorder="1" applyAlignment="1">
      <alignment horizontal="center" vertical="center" wrapText="1"/>
    </xf>
    <xf numFmtId="164" fontId="6" fillId="9" borderId="22" xfId="0" applyNumberFormat="1" applyFont="1" applyFill="1" applyBorder="1" applyAlignment="1">
      <alignment horizontal="center" vertical="center" wrapText="1"/>
    </xf>
    <xf numFmtId="164" fontId="6" fillId="9" borderId="24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left" vertical="top" wrapText="1"/>
    </xf>
    <xf numFmtId="165" fontId="6" fillId="11" borderId="10" xfId="0" applyNumberFormat="1" applyFont="1" applyFill="1" applyBorder="1" applyAlignment="1">
      <alignment horizontal="right" vertical="center" wrapText="1"/>
    </xf>
    <xf numFmtId="165" fontId="9" fillId="11" borderId="11" xfId="0" applyNumberFormat="1" applyFont="1" applyFill="1" applyBorder="1" applyAlignment="1">
      <alignment horizontal="right" vertical="center" wrapText="1"/>
    </xf>
    <xf numFmtId="165" fontId="9" fillId="11" borderId="23" xfId="0" applyNumberFormat="1" applyFont="1" applyFill="1" applyBorder="1" applyAlignment="1">
      <alignment horizontal="right" vertical="center" wrapText="1"/>
    </xf>
    <xf numFmtId="165" fontId="9" fillId="11" borderId="22" xfId="0" applyNumberFormat="1" applyFont="1" applyFill="1" applyBorder="1" applyAlignment="1">
      <alignment horizontal="right" vertical="center" wrapText="1"/>
    </xf>
    <xf numFmtId="165" fontId="8" fillId="11" borderId="24" xfId="0" applyNumberFormat="1" applyFont="1" applyFill="1" applyBorder="1" applyAlignment="1">
      <alignment horizontal="right" vertical="center" wrapText="1"/>
    </xf>
    <xf numFmtId="165" fontId="8" fillId="11" borderId="12" xfId="0" applyNumberFormat="1" applyFont="1" applyFill="1" applyBorder="1" applyAlignment="1">
      <alignment horizontal="right" vertical="center" wrapText="1"/>
    </xf>
    <xf numFmtId="165" fontId="9" fillId="0" borderId="22" xfId="0" applyNumberFormat="1" applyFont="1" applyFill="1" applyBorder="1" applyAlignment="1">
      <alignment horizontal="right" vertical="center" wrapText="1"/>
    </xf>
    <xf numFmtId="165" fontId="9" fillId="0" borderId="24" xfId="0" applyNumberFormat="1" applyFont="1" applyFill="1" applyBorder="1" applyAlignment="1">
      <alignment horizontal="right" vertical="center" wrapText="1"/>
    </xf>
    <xf numFmtId="165" fontId="9" fillId="0" borderId="13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right" vertical="center" wrapText="1"/>
    </xf>
    <xf numFmtId="0" fontId="9" fillId="0" borderId="22" xfId="0" applyNumberFormat="1" applyFont="1" applyFill="1" applyBorder="1" applyAlignment="1">
      <alignment horizontal="right" vertical="center" wrapText="1"/>
    </xf>
    <xf numFmtId="165" fontId="9" fillId="0" borderId="23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 applyProtection="1">
      <alignment horizontal="right" vertical="top" wrapText="1"/>
    </xf>
    <xf numFmtId="4" fontId="11" fillId="0" borderId="22" xfId="0" applyNumberFormat="1" applyFont="1" applyFill="1" applyBorder="1" applyAlignment="1" applyProtection="1">
      <alignment horizontal="right" vertical="top" wrapText="1"/>
    </xf>
    <xf numFmtId="0" fontId="9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6" fillId="7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top" wrapText="1"/>
    </xf>
    <xf numFmtId="0" fontId="6" fillId="8" borderId="7" xfId="0" applyFont="1" applyFill="1" applyBorder="1" applyAlignment="1">
      <alignment horizontal="center" vertical="center" wrapText="1"/>
    </xf>
    <xf numFmtId="0" fontId="7" fillId="10" borderId="18" xfId="1" applyFont="1" applyFill="1" applyBorder="1" applyAlignment="1">
      <alignment horizontal="center" vertical="center" wrapText="1"/>
    </xf>
    <xf numFmtId="0" fontId="7" fillId="10" borderId="23" xfId="1" applyFont="1" applyFill="1" applyBorder="1" applyAlignment="1">
      <alignment horizontal="center" vertical="center" wrapText="1"/>
    </xf>
    <xf numFmtId="0" fontId="7" fillId="10" borderId="22" xfId="1" applyFont="1" applyFill="1" applyBorder="1" applyAlignment="1">
      <alignment horizontal="center" vertical="center" wrapText="1"/>
    </xf>
    <xf numFmtId="0" fontId="6" fillId="10" borderId="24" xfId="1" applyFont="1" applyFill="1" applyBorder="1" applyAlignment="1">
      <alignment horizontal="center" vertical="center" wrapText="1"/>
    </xf>
    <xf numFmtId="0" fontId="6" fillId="10" borderId="18" xfId="1" applyFont="1" applyFill="1" applyBorder="1" applyAlignment="1">
      <alignment horizontal="center" vertical="center" wrapText="1"/>
    </xf>
    <xf numFmtId="0" fontId="7" fillId="10" borderId="25" xfId="1" applyFont="1" applyFill="1" applyBorder="1" applyAlignment="1">
      <alignment horizontal="center" vertical="center" wrapText="1"/>
    </xf>
    <xf numFmtId="0" fontId="7" fillId="10" borderId="26" xfId="1" applyFont="1" applyFill="1" applyBorder="1" applyAlignment="1">
      <alignment horizontal="center" vertical="center" wrapText="1"/>
    </xf>
    <xf numFmtId="0" fontId="6" fillId="10" borderId="27" xfId="1" applyFont="1" applyFill="1" applyBorder="1" applyAlignment="1">
      <alignment horizontal="center" vertical="center" wrapText="1"/>
    </xf>
    <xf numFmtId="0" fontId="6" fillId="10" borderId="28" xfId="1" applyFont="1" applyFill="1" applyBorder="1" applyAlignment="1">
      <alignment horizontal="center" vertical="center" wrapText="1"/>
    </xf>
    <xf numFmtId="0" fontId="6" fillId="10" borderId="21" xfId="1" applyFont="1" applyFill="1" applyBorder="1" applyAlignment="1">
      <alignment horizontal="center" vertical="center" wrapText="1"/>
    </xf>
    <xf numFmtId="0" fontId="6" fillId="10" borderId="20" xfId="1" applyFont="1" applyFill="1" applyBorder="1" applyAlignment="1">
      <alignment horizontal="center" vertical="center" wrapText="1"/>
    </xf>
    <xf numFmtId="166" fontId="7" fillId="10" borderId="22" xfId="2" applyFont="1" applyFill="1" applyBorder="1" applyAlignment="1">
      <alignment vertical="center" wrapText="1"/>
    </xf>
    <xf numFmtId="0" fontId="7" fillId="10" borderId="21" xfId="1" applyFont="1" applyFill="1" applyBorder="1" applyAlignment="1">
      <alignment horizontal="center" vertical="center" wrapText="1"/>
    </xf>
    <xf numFmtId="0" fontId="7" fillId="10" borderId="20" xfId="1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 wrapText="1"/>
    </xf>
    <xf numFmtId="0" fontId="9" fillId="12" borderId="7" xfId="0" applyFont="1" applyFill="1" applyBorder="1" applyAlignment="1">
      <alignment horizontal="center" vertical="center" wrapText="1"/>
    </xf>
    <xf numFmtId="165" fontId="9" fillId="12" borderId="23" xfId="0" applyNumberFormat="1" applyFont="1" applyFill="1" applyBorder="1" applyAlignment="1">
      <alignment horizontal="right" vertical="center" wrapText="1"/>
    </xf>
    <xf numFmtId="165" fontId="9" fillId="12" borderId="22" xfId="0" applyNumberFormat="1" applyFont="1" applyFill="1" applyBorder="1" applyAlignment="1">
      <alignment horizontal="right" vertical="center" wrapText="1"/>
    </xf>
    <xf numFmtId="165" fontId="9" fillId="12" borderId="24" xfId="0" applyNumberFormat="1" applyFont="1" applyFill="1" applyBorder="1" applyAlignment="1">
      <alignment horizontal="right" vertical="center" wrapText="1"/>
    </xf>
    <xf numFmtId="165" fontId="9" fillId="12" borderId="13" xfId="0" applyNumberFormat="1" applyFont="1" applyFill="1" applyBorder="1" applyAlignment="1">
      <alignment horizontal="right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165" fontId="9" fillId="13" borderId="23" xfId="0" applyNumberFormat="1" applyFont="1" applyFill="1" applyBorder="1" applyAlignment="1">
      <alignment horizontal="right" vertical="center" wrapText="1"/>
    </xf>
    <xf numFmtId="165" fontId="9" fillId="13" borderId="22" xfId="0" applyNumberFormat="1" applyFont="1" applyFill="1" applyBorder="1" applyAlignment="1">
      <alignment horizontal="right" vertical="center" wrapText="1"/>
    </xf>
    <xf numFmtId="165" fontId="9" fillId="13" borderId="24" xfId="0" applyNumberFormat="1" applyFont="1" applyFill="1" applyBorder="1" applyAlignment="1">
      <alignment horizontal="right" vertical="center" wrapText="1"/>
    </xf>
    <xf numFmtId="165" fontId="9" fillId="13" borderId="13" xfId="0" applyNumberFormat="1" applyFont="1" applyFill="1" applyBorder="1" applyAlignment="1">
      <alignment horizontal="right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left" vertical="top" wrapText="1"/>
    </xf>
    <xf numFmtId="165" fontId="9" fillId="14" borderId="10" xfId="0" applyNumberFormat="1" applyFont="1" applyFill="1" applyBorder="1" applyAlignment="1">
      <alignment horizontal="right" vertical="center" wrapText="1"/>
    </xf>
    <xf numFmtId="165" fontId="9" fillId="14" borderId="11" xfId="0" applyNumberFormat="1" applyFont="1" applyFill="1" applyBorder="1" applyAlignment="1">
      <alignment horizontal="right" vertical="center" wrapText="1"/>
    </xf>
    <xf numFmtId="165" fontId="9" fillId="14" borderId="23" xfId="0" applyNumberFormat="1" applyFont="1" applyFill="1" applyBorder="1" applyAlignment="1">
      <alignment horizontal="right" vertical="center" wrapText="1"/>
    </xf>
    <xf numFmtId="165" fontId="9" fillId="14" borderId="22" xfId="0" applyNumberFormat="1" applyFont="1" applyFill="1" applyBorder="1" applyAlignment="1">
      <alignment horizontal="right" vertical="center" wrapText="1"/>
    </xf>
    <xf numFmtId="165" fontId="9" fillId="14" borderId="24" xfId="0" applyNumberFormat="1" applyFont="1" applyFill="1" applyBorder="1" applyAlignment="1">
      <alignment horizontal="right" vertical="center" wrapText="1"/>
    </xf>
    <xf numFmtId="165" fontId="9" fillId="14" borderId="13" xfId="0" applyNumberFormat="1" applyFont="1" applyFill="1" applyBorder="1" applyAlignment="1">
      <alignment horizontal="right" vertical="center" wrapText="1"/>
    </xf>
    <xf numFmtId="0" fontId="9" fillId="13" borderId="13" xfId="0" applyNumberFormat="1" applyFont="1" applyFill="1" applyBorder="1" applyAlignment="1">
      <alignment horizontal="right" vertical="center" wrapText="1"/>
    </xf>
    <xf numFmtId="0" fontId="9" fillId="13" borderId="22" xfId="0" applyNumberFormat="1" applyFont="1" applyFill="1" applyBorder="1" applyAlignment="1">
      <alignment horizontal="right" vertical="center" wrapText="1"/>
    </xf>
    <xf numFmtId="0" fontId="6" fillId="14" borderId="6" xfId="0" applyFont="1" applyFill="1" applyBorder="1" applyAlignment="1">
      <alignment horizontal="center" vertical="center" wrapText="1"/>
    </xf>
    <xf numFmtId="4" fontId="9" fillId="13" borderId="13" xfId="0" applyNumberFormat="1" applyFont="1" applyFill="1" applyBorder="1" applyAlignment="1">
      <alignment horizontal="right" vertical="center" wrapText="1"/>
    </xf>
    <xf numFmtId="4" fontId="9" fillId="13" borderId="22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Fill="1" applyBorder="1" applyAlignment="1">
      <alignment horizontal="right" vertical="center" wrapText="1"/>
    </xf>
    <xf numFmtId="4" fontId="9" fillId="0" borderId="24" xfId="0" applyNumberFormat="1" applyFont="1" applyFill="1" applyBorder="1" applyAlignment="1">
      <alignment horizontal="right" vertical="center" wrapText="1"/>
    </xf>
    <xf numFmtId="165" fontId="14" fillId="0" borderId="13" xfId="0" applyNumberFormat="1" applyFont="1" applyFill="1" applyBorder="1" applyAlignment="1">
      <alignment horizontal="right" vertical="center" wrapText="1"/>
    </xf>
    <xf numFmtId="0" fontId="14" fillId="0" borderId="13" xfId="0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tabSelected="1" topLeftCell="A202" zoomScaleNormal="100" workbookViewId="0">
      <selection activeCell="N186" sqref="N186"/>
    </sheetView>
  </sheetViews>
  <sheetFormatPr defaultRowHeight="10" x14ac:dyDescent="0.2"/>
  <cols>
    <col min="1" max="1" width="15" customWidth="1"/>
    <col min="2" max="2" width="40" customWidth="1"/>
    <col min="3" max="3" width="8.5546875" customWidth="1"/>
    <col min="4" max="4" width="10.5546875" customWidth="1"/>
    <col min="5" max="5" width="13.6640625" customWidth="1"/>
    <col min="6" max="6" width="25.21875" customWidth="1"/>
    <col min="7" max="7" width="25.109375" customWidth="1"/>
    <col min="8" max="8" width="24" customWidth="1"/>
    <col min="9" max="9" width="12.88671875" customWidth="1"/>
    <col min="10" max="10" width="21.77734375" customWidth="1"/>
    <col min="11" max="11" width="21.6640625" customWidth="1"/>
    <col min="12" max="12" width="23.21875" style="1" customWidth="1"/>
    <col min="13" max="13" width="11.44140625" style="1" customWidth="1"/>
    <col min="14" max="14" width="22.6640625" style="1" customWidth="1"/>
    <col min="15" max="15" width="21.6640625" customWidth="1"/>
    <col min="16" max="16" width="24.88671875" customWidth="1"/>
    <col min="17" max="17" width="15.88671875" customWidth="1"/>
  </cols>
  <sheetData>
    <row r="1" spans="1:17" ht="13.75" customHeight="1" x14ac:dyDescent="0.2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 t="s">
        <v>0</v>
      </c>
      <c r="Q1" s="30"/>
    </row>
    <row r="2" spans="1:17" ht="28.5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5.75" customHeight="1" x14ac:dyDescent="0.2">
      <c r="A3" s="32" t="s">
        <v>487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2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3.75" customHeight="1" x14ac:dyDescent="0.2">
      <c r="A5" s="29" t="s">
        <v>3</v>
      </c>
      <c r="B5" s="29"/>
      <c r="C5" s="29" t="s">
        <v>4</v>
      </c>
      <c r="D5" s="29"/>
      <c r="E5" s="29"/>
      <c r="F5" s="35" t="s">
        <v>5</v>
      </c>
      <c r="G5" s="35"/>
      <c r="H5" s="35"/>
      <c r="I5" s="36"/>
      <c r="J5" s="37" t="s">
        <v>6</v>
      </c>
      <c r="K5" s="37"/>
      <c r="L5" s="37"/>
      <c r="M5" s="37"/>
      <c r="N5" s="38" t="s">
        <v>7</v>
      </c>
      <c r="O5" s="39"/>
      <c r="P5" s="39"/>
      <c r="Q5" s="39"/>
    </row>
    <row r="6" spans="1:17" ht="27.4" customHeight="1" x14ac:dyDescent="0.2">
      <c r="A6" s="29"/>
      <c r="B6" s="29"/>
      <c r="C6" s="29"/>
      <c r="D6" s="29"/>
      <c r="E6" s="29"/>
      <c r="F6" s="47" t="s">
        <v>8</v>
      </c>
      <c r="G6" s="47" t="s">
        <v>485</v>
      </c>
      <c r="H6" s="47" t="s">
        <v>486</v>
      </c>
      <c r="I6" s="40" t="s">
        <v>484</v>
      </c>
      <c r="J6" s="37" t="s">
        <v>8</v>
      </c>
      <c r="K6" s="37" t="s">
        <v>485</v>
      </c>
      <c r="L6" s="37" t="s">
        <v>486</v>
      </c>
      <c r="M6" s="46" t="s">
        <v>484</v>
      </c>
      <c r="N6" s="42" t="s">
        <v>8</v>
      </c>
      <c r="O6" s="44" t="s">
        <v>485</v>
      </c>
      <c r="P6" s="44" t="s">
        <v>486</v>
      </c>
      <c r="Q6" s="44" t="s">
        <v>484</v>
      </c>
    </row>
    <row r="7" spans="1:17" ht="48" customHeight="1" x14ac:dyDescent="0.2">
      <c r="A7" s="29"/>
      <c r="B7" s="29"/>
      <c r="C7" s="29"/>
      <c r="D7" s="29"/>
      <c r="E7" s="29"/>
      <c r="F7" s="48"/>
      <c r="G7" s="48"/>
      <c r="H7" s="48"/>
      <c r="I7" s="41"/>
      <c r="J7" s="37"/>
      <c r="K7" s="37"/>
      <c r="L7" s="37"/>
      <c r="M7" s="46"/>
      <c r="N7" s="43"/>
      <c r="O7" s="45"/>
      <c r="P7" s="45"/>
      <c r="Q7" s="45"/>
    </row>
    <row r="8" spans="1:17" ht="13.75" customHeight="1" x14ac:dyDescent="0.2">
      <c r="A8" s="34" t="s">
        <v>9</v>
      </c>
      <c r="B8" s="34"/>
      <c r="C8" s="34" t="s">
        <v>10</v>
      </c>
      <c r="D8" s="34"/>
      <c r="E8" s="34"/>
      <c r="F8" s="2" t="s">
        <v>5</v>
      </c>
      <c r="G8" s="2">
        <v>4</v>
      </c>
      <c r="H8" s="2">
        <v>5</v>
      </c>
      <c r="I8" s="3">
        <v>6</v>
      </c>
      <c r="J8" s="4">
        <v>7</v>
      </c>
      <c r="K8" s="4">
        <v>8</v>
      </c>
      <c r="L8" s="4">
        <v>9</v>
      </c>
      <c r="M8" s="4">
        <v>10</v>
      </c>
      <c r="N8" s="5">
        <v>11</v>
      </c>
      <c r="O8" s="2">
        <v>12</v>
      </c>
      <c r="P8" s="2">
        <v>13</v>
      </c>
      <c r="Q8" s="2">
        <v>14</v>
      </c>
    </row>
    <row r="9" spans="1:17" ht="27.5" customHeight="1" x14ac:dyDescent="0.2">
      <c r="A9" s="49" t="s">
        <v>11</v>
      </c>
      <c r="B9" s="49"/>
      <c r="C9" s="6" t="s">
        <v>0</v>
      </c>
      <c r="D9" s="6" t="s">
        <v>0</v>
      </c>
      <c r="E9" s="7" t="s">
        <v>0</v>
      </c>
      <c r="F9" s="8" t="s">
        <v>0</v>
      </c>
      <c r="G9" s="8" t="s">
        <v>0</v>
      </c>
      <c r="H9" s="9" t="s">
        <v>0</v>
      </c>
      <c r="I9" s="10" t="s">
        <v>0</v>
      </c>
      <c r="J9" s="11" t="s">
        <v>0</v>
      </c>
      <c r="K9" s="11" t="s">
        <v>0</v>
      </c>
      <c r="L9" s="11" t="s">
        <v>0</v>
      </c>
      <c r="M9" s="11" t="s">
        <v>0</v>
      </c>
      <c r="N9" s="12" t="s">
        <v>0</v>
      </c>
      <c r="O9" s="13" t="s">
        <v>0</v>
      </c>
      <c r="P9" s="13" t="s">
        <v>0</v>
      </c>
      <c r="Q9" s="13" t="s">
        <v>0</v>
      </c>
    </row>
    <row r="10" spans="1:17" ht="18.5" customHeight="1" x14ac:dyDescent="0.2">
      <c r="A10" s="50" t="s">
        <v>12</v>
      </c>
      <c r="B10" s="50"/>
      <c r="C10" s="23" t="s">
        <v>0</v>
      </c>
      <c r="D10" s="23" t="s">
        <v>0</v>
      </c>
      <c r="E10" s="23" t="s">
        <v>13</v>
      </c>
      <c r="F10" s="16">
        <f>F11+F19+F26+F34+F53</f>
        <v>130017900</v>
      </c>
      <c r="G10" s="16">
        <f t="shared" ref="G10:L10" si="0">G11+G19+G26+G34+G53</f>
        <v>34893140</v>
      </c>
      <c r="H10" s="16">
        <f t="shared" si="0"/>
        <v>43218245.109999999</v>
      </c>
      <c r="I10" s="22">
        <f>H10/G10%</f>
        <v>123.85885910525678</v>
      </c>
      <c r="J10" s="14">
        <f t="shared" si="0"/>
        <v>63000</v>
      </c>
      <c r="K10" s="14">
        <f t="shared" si="0"/>
        <v>15000</v>
      </c>
      <c r="L10" s="14">
        <f t="shared" si="0"/>
        <v>18149.900000000001</v>
      </c>
      <c r="M10" s="14">
        <f>L10/K10%</f>
        <v>120.99933333333334</v>
      </c>
      <c r="N10" s="15">
        <f>F10+J10</f>
        <v>130080900</v>
      </c>
      <c r="O10" s="16">
        <f t="shared" ref="O10" si="1">G10+K10</f>
        <v>34908140</v>
      </c>
      <c r="P10" s="16">
        <f>L10+H10</f>
        <v>43236395.009999998</v>
      </c>
      <c r="Q10" s="16">
        <f>P10/O10%</f>
        <v>123.85763036930641</v>
      </c>
    </row>
    <row r="11" spans="1:17" ht="33.5" customHeight="1" x14ac:dyDescent="0.2">
      <c r="A11" s="51" t="s">
        <v>14</v>
      </c>
      <c r="B11" s="51"/>
      <c r="C11" s="23" t="s">
        <v>0</v>
      </c>
      <c r="D11" s="23" t="s">
        <v>0</v>
      </c>
      <c r="E11" s="23" t="s">
        <v>15</v>
      </c>
      <c r="F11" s="16">
        <f>F12+F17</f>
        <v>81430500</v>
      </c>
      <c r="G11" s="16">
        <f t="shared" ref="G11:L11" si="2">G12+G17</f>
        <v>19780091</v>
      </c>
      <c r="H11" s="16">
        <f t="shared" si="2"/>
        <v>20897433.34</v>
      </c>
      <c r="I11" s="22">
        <f t="shared" ref="I11:I74" si="3">H11/G11%</f>
        <v>105.64882305142075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v>0</v>
      </c>
      <c r="N11" s="15">
        <f t="shared" ref="N11:N74" si="4">F11+J11</f>
        <v>81430500</v>
      </c>
      <c r="O11" s="16">
        <f t="shared" ref="O11:O74" si="5">G11+K11</f>
        <v>19780091</v>
      </c>
      <c r="P11" s="16">
        <f t="shared" ref="P11:P74" si="6">L11+H11</f>
        <v>20897433.34</v>
      </c>
      <c r="Q11" s="16">
        <f t="shared" ref="Q11:Q74" si="7">P11/O11%</f>
        <v>105.64882305142075</v>
      </c>
    </row>
    <row r="12" spans="1:17" ht="21" customHeight="1" x14ac:dyDescent="0.2">
      <c r="A12" s="52" t="s">
        <v>16</v>
      </c>
      <c r="B12" s="52"/>
      <c r="C12" s="24" t="s">
        <v>0</v>
      </c>
      <c r="D12" s="24" t="s">
        <v>0</v>
      </c>
      <c r="E12" s="24" t="s">
        <v>17</v>
      </c>
      <c r="F12" s="16">
        <f>F13+F14+F15+F16</f>
        <v>81430000</v>
      </c>
      <c r="G12" s="16">
        <f t="shared" ref="G12:L12" si="8">G13+G14+G15+G16</f>
        <v>19780091</v>
      </c>
      <c r="H12" s="16">
        <f t="shared" si="8"/>
        <v>20876633.34</v>
      </c>
      <c r="I12" s="22">
        <f t="shared" si="3"/>
        <v>105.54366681123965</v>
      </c>
      <c r="J12" s="14">
        <f t="shared" si="8"/>
        <v>0</v>
      </c>
      <c r="K12" s="14">
        <f t="shared" si="8"/>
        <v>0</v>
      </c>
      <c r="L12" s="14">
        <f t="shared" si="8"/>
        <v>0</v>
      </c>
      <c r="M12" s="14">
        <v>0</v>
      </c>
      <c r="N12" s="15">
        <f t="shared" si="4"/>
        <v>81430000</v>
      </c>
      <c r="O12" s="16">
        <f t="shared" si="5"/>
        <v>19780091</v>
      </c>
      <c r="P12" s="16">
        <f t="shared" si="6"/>
        <v>20876633.34</v>
      </c>
      <c r="Q12" s="16">
        <f t="shared" si="7"/>
        <v>105.54366681123965</v>
      </c>
    </row>
    <row r="13" spans="1:17" ht="49" customHeight="1" x14ac:dyDescent="0.2">
      <c r="A13" s="53" t="s">
        <v>18</v>
      </c>
      <c r="B13" s="53"/>
      <c r="C13" s="19" t="s">
        <v>0</v>
      </c>
      <c r="D13" s="19" t="s">
        <v>0</v>
      </c>
      <c r="E13" s="19" t="s">
        <v>19</v>
      </c>
      <c r="F13" s="16">
        <v>73600000</v>
      </c>
      <c r="G13" s="25">
        <v>16808640</v>
      </c>
      <c r="H13" s="16">
        <v>16987251.420000002</v>
      </c>
      <c r="I13" s="22">
        <f t="shared" si="3"/>
        <v>101.06261672568395</v>
      </c>
      <c r="J13" s="14">
        <v>0</v>
      </c>
      <c r="K13" s="14">
        <v>0</v>
      </c>
      <c r="L13" s="14">
        <v>0</v>
      </c>
      <c r="M13" s="14">
        <v>0</v>
      </c>
      <c r="N13" s="15">
        <f t="shared" si="4"/>
        <v>73600000</v>
      </c>
      <c r="O13" s="16">
        <f t="shared" si="5"/>
        <v>16808640</v>
      </c>
      <c r="P13" s="16">
        <f t="shared" si="6"/>
        <v>16987251.420000002</v>
      </c>
      <c r="Q13" s="16">
        <f t="shared" si="7"/>
        <v>101.06261672568395</v>
      </c>
    </row>
    <row r="14" spans="1:17" ht="76.5" customHeight="1" x14ac:dyDescent="0.2">
      <c r="A14" s="53" t="s">
        <v>20</v>
      </c>
      <c r="B14" s="53"/>
      <c r="C14" s="19" t="s">
        <v>0</v>
      </c>
      <c r="D14" s="19" t="s">
        <v>0</v>
      </c>
      <c r="E14" s="19" t="s">
        <v>21</v>
      </c>
      <c r="F14" s="16">
        <v>5000000</v>
      </c>
      <c r="G14" s="25">
        <v>2323000</v>
      </c>
      <c r="H14" s="16">
        <v>3152416.76</v>
      </c>
      <c r="I14" s="22">
        <f t="shared" si="3"/>
        <v>135.7045527335342</v>
      </c>
      <c r="J14" s="14">
        <v>0</v>
      </c>
      <c r="K14" s="14">
        <v>0</v>
      </c>
      <c r="L14" s="14">
        <v>0</v>
      </c>
      <c r="M14" s="14">
        <v>0</v>
      </c>
      <c r="N14" s="15">
        <f t="shared" si="4"/>
        <v>5000000</v>
      </c>
      <c r="O14" s="16">
        <f t="shared" si="5"/>
        <v>2323000</v>
      </c>
      <c r="P14" s="16">
        <f t="shared" si="6"/>
        <v>3152416.76</v>
      </c>
      <c r="Q14" s="16">
        <f t="shared" si="7"/>
        <v>135.7045527335342</v>
      </c>
    </row>
    <row r="15" spans="1:17" ht="48.5" customHeight="1" x14ac:dyDescent="0.2">
      <c r="A15" s="53" t="s">
        <v>22</v>
      </c>
      <c r="B15" s="53"/>
      <c r="C15" s="19" t="s">
        <v>0</v>
      </c>
      <c r="D15" s="19" t="s">
        <v>0</v>
      </c>
      <c r="E15" s="19" t="s">
        <v>23</v>
      </c>
      <c r="F15" s="16">
        <v>2700000</v>
      </c>
      <c r="G15" s="25">
        <v>563451</v>
      </c>
      <c r="H15" s="16">
        <v>599389.54</v>
      </c>
      <c r="I15" s="22">
        <f t="shared" si="3"/>
        <v>106.37829021512076</v>
      </c>
      <c r="J15" s="14">
        <v>0</v>
      </c>
      <c r="K15" s="14">
        <v>0</v>
      </c>
      <c r="L15" s="14">
        <v>0</v>
      </c>
      <c r="M15" s="14">
        <v>0</v>
      </c>
      <c r="N15" s="15">
        <f t="shared" si="4"/>
        <v>2700000</v>
      </c>
      <c r="O15" s="16">
        <f t="shared" si="5"/>
        <v>563451</v>
      </c>
      <c r="P15" s="16">
        <f t="shared" si="6"/>
        <v>599389.54</v>
      </c>
      <c r="Q15" s="16">
        <f t="shared" si="7"/>
        <v>106.37829021512076</v>
      </c>
    </row>
    <row r="16" spans="1:17" ht="46.5" customHeight="1" x14ac:dyDescent="0.2">
      <c r="A16" s="53" t="s">
        <v>24</v>
      </c>
      <c r="B16" s="53"/>
      <c r="C16" s="19" t="s">
        <v>0</v>
      </c>
      <c r="D16" s="19" t="s">
        <v>0</v>
      </c>
      <c r="E16" s="19" t="s">
        <v>25</v>
      </c>
      <c r="F16" s="16">
        <v>130000</v>
      </c>
      <c r="G16" s="25">
        <v>85000</v>
      </c>
      <c r="H16" s="16">
        <v>137575.62</v>
      </c>
      <c r="I16" s="22">
        <f t="shared" si="3"/>
        <v>161.85367058823527</v>
      </c>
      <c r="J16" s="14">
        <v>0</v>
      </c>
      <c r="K16" s="14">
        <v>0</v>
      </c>
      <c r="L16" s="14">
        <v>0</v>
      </c>
      <c r="M16" s="14">
        <v>0</v>
      </c>
      <c r="N16" s="15">
        <f t="shared" si="4"/>
        <v>130000</v>
      </c>
      <c r="O16" s="16">
        <f t="shared" si="5"/>
        <v>85000</v>
      </c>
      <c r="P16" s="16">
        <f t="shared" si="6"/>
        <v>137575.62</v>
      </c>
      <c r="Q16" s="16">
        <f t="shared" si="7"/>
        <v>161.85367058823527</v>
      </c>
    </row>
    <row r="17" spans="1:17" ht="22" customHeight="1" x14ac:dyDescent="0.2">
      <c r="A17" s="52" t="s">
        <v>26</v>
      </c>
      <c r="B17" s="52"/>
      <c r="C17" s="24" t="s">
        <v>0</v>
      </c>
      <c r="D17" s="24" t="s">
        <v>0</v>
      </c>
      <c r="E17" s="24" t="s">
        <v>27</v>
      </c>
      <c r="F17" s="16">
        <f>F18</f>
        <v>500</v>
      </c>
      <c r="G17" s="16">
        <f t="shared" ref="G17:L17" si="9">G18</f>
        <v>0</v>
      </c>
      <c r="H17" s="16">
        <f t="shared" si="9"/>
        <v>20800</v>
      </c>
      <c r="I17" s="22">
        <v>0</v>
      </c>
      <c r="J17" s="14">
        <f t="shared" si="9"/>
        <v>0</v>
      </c>
      <c r="K17" s="14">
        <f t="shared" si="9"/>
        <v>0</v>
      </c>
      <c r="L17" s="14">
        <f t="shared" si="9"/>
        <v>0</v>
      </c>
      <c r="M17" s="14">
        <v>0</v>
      </c>
      <c r="N17" s="15">
        <f t="shared" si="4"/>
        <v>500</v>
      </c>
      <c r="O17" s="16">
        <f t="shared" si="5"/>
        <v>0</v>
      </c>
      <c r="P17" s="16">
        <f t="shared" si="6"/>
        <v>20800</v>
      </c>
      <c r="Q17" s="16" t="e">
        <f t="shared" si="7"/>
        <v>#DIV/0!</v>
      </c>
    </row>
    <row r="18" spans="1:17" ht="34" customHeight="1" x14ac:dyDescent="0.2">
      <c r="A18" s="53" t="s">
        <v>28</v>
      </c>
      <c r="B18" s="53"/>
      <c r="C18" s="19" t="s">
        <v>0</v>
      </c>
      <c r="D18" s="19" t="s">
        <v>0</v>
      </c>
      <c r="E18" s="19" t="s">
        <v>29</v>
      </c>
      <c r="F18" s="16">
        <v>500</v>
      </c>
      <c r="G18" s="25">
        <v>0</v>
      </c>
      <c r="H18" s="16">
        <v>20800</v>
      </c>
      <c r="I18" s="22">
        <v>0</v>
      </c>
      <c r="J18" s="14">
        <v>0</v>
      </c>
      <c r="K18" s="14">
        <v>0</v>
      </c>
      <c r="L18" s="14">
        <v>0</v>
      </c>
      <c r="M18" s="14">
        <v>0</v>
      </c>
      <c r="N18" s="15">
        <f t="shared" si="4"/>
        <v>500</v>
      </c>
      <c r="O18" s="16">
        <f t="shared" si="5"/>
        <v>0</v>
      </c>
      <c r="P18" s="16">
        <f t="shared" si="6"/>
        <v>20800</v>
      </c>
      <c r="Q18" s="16" t="e">
        <f t="shared" si="7"/>
        <v>#DIV/0!</v>
      </c>
    </row>
    <row r="19" spans="1:17" ht="33.5" customHeight="1" x14ac:dyDescent="0.2">
      <c r="A19" s="51" t="s">
        <v>30</v>
      </c>
      <c r="B19" s="51"/>
      <c r="C19" s="23" t="s">
        <v>0</v>
      </c>
      <c r="D19" s="23" t="s">
        <v>0</v>
      </c>
      <c r="E19" s="23" t="s">
        <v>31</v>
      </c>
      <c r="F19" s="16">
        <f>F20+F23</f>
        <v>12456300</v>
      </c>
      <c r="G19" s="16">
        <f t="shared" ref="G19:L19" si="10">G20+G23</f>
        <v>6553636</v>
      </c>
      <c r="H19" s="16">
        <f t="shared" si="10"/>
        <v>10576666.09</v>
      </c>
      <c r="I19" s="22">
        <f t="shared" si="3"/>
        <v>161.38623033076601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v>0</v>
      </c>
      <c r="N19" s="15">
        <f t="shared" si="4"/>
        <v>12456300</v>
      </c>
      <c r="O19" s="16">
        <f t="shared" si="5"/>
        <v>6553636</v>
      </c>
      <c r="P19" s="16">
        <f t="shared" si="6"/>
        <v>10576666.09</v>
      </c>
      <c r="Q19" s="16">
        <f t="shared" si="7"/>
        <v>161.38623033076601</v>
      </c>
    </row>
    <row r="20" spans="1:17" ht="36" customHeight="1" x14ac:dyDescent="0.2">
      <c r="A20" s="52" t="s">
        <v>32</v>
      </c>
      <c r="B20" s="52"/>
      <c r="C20" s="24" t="s">
        <v>0</v>
      </c>
      <c r="D20" s="24" t="s">
        <v>0</v>
      </c>
      <c r="E20" s="24" t="s">
        <v>33</v>
      </c>
      <c r="F20" s="16">
        <f>F21+F22</f>
        <v>12255000</v>
      </c>
      <c r="G20" s="16">
        <f t="shared" ref="G20:L20" si="11">G21+G22</f>
        <v>6503336</v>
      </c>
      <c r="H20" s="16">
        <f t="shared" si="11"/>
        <v>10074583.74</v>
      </c>
      <c r="I20" s="22">
        <f t="shared" si="3"/>
        <v>154.91408932277218</v>
      </c>
      <c r="J20" s="14">
        <f t="shared" si="11"/>
        <v>0</v>
      </c>
      <c r="K20" s="14">
        <f t="shared" si="11"/>
        <v>0</v>
      </c>
      <c r="L20" s="14">
        <f t="shared" si="11"/>
        <v>0</v>
      </c>
      <c r="M20" s="14">
        <v>0</v>
      </c>
      <c r="N20" s="15">
        <f t="shared" si="4"/>
        <v>12255000</v>
      </c>
      <c r="O20" s="16">
        <f t="shared" si="5"/>
        <v>6503336</v>
      </c>
      <c r="P20" s="16">
        <f t="shared" si="6"/>
        <v>10074583.74</v>
      </c>
      <c r="Q20" s="16">
        <f t="shared" si="7"/>
        <v>154.91408932277218</v>
      </c>
    </row>
    <row r="21" spans="1:17" ht="52.5" customHeight="1" x14ac:dyDescent="0.2">
      <c r="A21" s="53" t="s">
        <v>34</v>
      </c>
      <c r="B21" s="53"/>
      <c r="C21" s="19" t="s">
        <v>0</v>
      </c>
      <c r="D21" s="19" t="s">
        <v>0</v>
      </c>
      <c r="E21" s="19" t="s">
        <v>35</v>
      </c>
      <c r="F21" s="16">
        <v>7000000</v>
      </c>
      <c r="G21" s="25">
        <v>1890000</v>
      </c>
      <c r="H21" s="16">
        <v>3638980.25</v>
      </c>
      <c r="I21" s="22">
        <f t="shared" si="3"/>
        <v>192.53863756613757</v>
      </c>
      <c r="J21" s="14">
        <v>0</v>
      </c>
      <c r="K21" s="14">
        <v>0</v>
      </c>
      <c r="L21" s="14">
        <v>0</v>
      </c>
      <c r="M21" s="14">
        <v>0</v>
      </c>
      <c r="N21" s="15">
        <f t="shared" si="4"/>
        <v>7000000</v>
      </c>
      <c r="O21" s="16">
        <f t="shared" si="5"/>
        <v>1890000</v>
      </c>
      <c r="P21" s="16">
        <f t="shared" si="6"/>
        <v>3638980.25</v>
      </c>
      <c r="Q21" s="16">
        <f t="shared" si="7"/>
        <v>192.53863756613757</v>
      </c>
    </row>
    <row r="22" spans="1:17" ht="62" customHeight="1" x14ac:dyDescent="0.2">
      <c r="A22" s="53" t="s">
        <v>36</v>
      </c>
      <c r="B22" s="53"/>
      <c r="C22" s="19" t="s">
        <v>0</v>
      </c>
      <c r="D22" s="19" t="s">
        <v>0</v>
      </c>
      <c r="E22" s="19" t="s">
        <v>37</v>
      </c>
      <c r="F22" s="16">
        <v>5255000</v>
      </c>
      <c r="G22" s="25">
        <v>4613336</v>
      </c>
      <c r="H22" s="16">
        <v>6435603.4900000002</v>
      </c>
      <c r="I22" s="22">
        <f t="shared" si="3"/>
        <v>139.49999501445376</v>
      </c>
      <c r="J22" s="14">
        <v>0</v>
      </c>
      <c r="K22" s="14">
        <v>0</v>
      </c>
      <c r="L22" s="14">
        <v>0</v>
      </c>
      <c r="M22" s="14">
        <v>0</v>
      </c>
      <c r="N22" s="15">
        <f t="shared" si="4"/>
        <v>5255000</v>
      </c>
      <c r="O22" s="16">
        <f t="shared" si="5"/>
        <v>4613336</v>
      </c>
      <c r="P22" s="16">
        <f t="shared" si="6"/>
        <v>6435603.4900000002</v>
      </c>
      <c r="Q22" s="16">
        <f t="shared" si="7"/>
        <v>139.49999501445376</v>
      </c>
    </row>
    <row r="23" spans="1:17" ht="32" customHeight="1" x14ac:dyDescent="0.2">
      <c r="A23" s="52" t="s">
        <v>38</v>
      </c>
      <c r="B23" s="52"/>
      <c r="C23" s="24" t="s">
        <v>0</v>
      </c>
      <c r="D23" s="24" t="s">
        <v>0</v>
      </c>
      <c r="E23" s="24" t="s">
        <v>39</v>
      </c>
      <c r="F23" s="16">
        <f>F24+F25</f>
        <v>201300</v>
      </c>
      <c r="G23" s="16">
        <f t="shared" ref="G23:L23" si="12">G24+G25</f>
        <v>50300</v>
      </c>
      <c r="H23" s="16">
        <f t="shared" si="12"/>
        <v>502082.35</v>
      </c>
      <c r="I23" s="22">
        <f t="shared" si="3"/>
        <v>998.17564612326044</v>
      </c>
      <c r="J23" s="14">
        <f t="shared" si="12"/>
        <v>0</v>
      </c>
      <c r="K23" s="14">
        <f t="shared" si="12"/>
        <v>0</v>
      </c>
      <c r="L23" s="14">
        <f t="shared" si="12"/>
        <v>0</v>
      </c>
      <c r="M23" s="14">
        <v>0</v>
      </c>
      <c r="N23" s="15">
        <f t="shared" si="4"/>
        <v>201300</v>
      </c>
      <c r="O23" s="16">
        <f t="shared" si="5"/>
        <v>50300</v>
      </c>
      <c r="P23" s="16">
        <f t="shared" si="6"/>
        <v>502082.35</v>
      </c>
      <c r="Q23" s="16">
        <f t="shared" si="7"/>
        <v>998.17564612326044</v>
      </c>
    </row>
    <row r="24" spans="1:17" ht="41.5" customHeight="1" x14ac:dyDescent="0.2">
      <c r="A24" s="53" t="s">
        <v>40</v>
      </c>
      <c r="B24" s="53"/>
      <c r="C24" s="19" t="s">
        <v>0</v>
      </c>
      <c r="D24" s="19" t="s">
        <v>0</v>
      </c>
      <c r="E24" s="19" t="s">
        <v>41</v>
      </c>
      <c r="F24" s="16">
        <v>1300</v>
      </c>
      <c r="G24" s="25">
        <v>300</v>
      </c>
      <c r="H24" s="16">
        <v>1966.69</v>
      </c>
      <c r="I24" s="22">
        <f t="shared" si="3"/>
        <v>655.56333333333339</v>
      </c>
      <c r="J24" s="14">
        <v>0</v>
      </c>
      <c r="K24" s="14">
        <v>0</v>
      </c>
      <c r="L24" s="14">
        <v>0</v>
      </c>
      <c r="M24" s="14">
        <v>0</v>
      </c>
      <c r="N24" s="15">
        <f t="shared" si="4"/>
        <v>1300</v>
      </c>
      <c r="O24" s="16">
        <f t="shared" si="5"/>
        <v>300</v>
      </c>
      <c r="P24" s="16">
        <f t="shared" si="6"/>
        <v>1966.69</v>
      </c>
      <c r="Q24" s="16">
        <f t="shared" si="7"/>
        <v>655.56333333333339</v>
      </c>
    </row>
    <row r="25" spans="1:17" ht="29.5" customHeight="1" x14ac:dyDescent="0.2">
      <c r="A25" s="53" t="s">
        <v>42</v>
      </c>
      <c r="B25" s="53"/>
      <c r="C25" s="19" t="s">
        <v>0</v>
      </c>
      <c r="D25" s="19" t="s">
        <v>0</v>
      </c>
      <c r="E25" s="19" t="s">
        <v>43</v>
      </c>
      <c r="F25" s="16">
        <v>200000</v>
      </c>
      <c r="G25" s="25">
        <v>50000</v>
      </c>
      <c r="H25" s="16">
        <v>500115.66</v>
      </c>
      <c r="I25" s="22">
        <f t="shared" si="3"/>
        <v>1000.23132</v>
      </c>
      <c r="J25" s="14">
        <v>0</v>
      </c>
      <c r="K25" s="14">
        <v>0</v>
      </c>
      <c r="L25" s="14">
        <v>0</v>
      </c>
      <c r="M25" s="14">
        <v>0</v>
      </c>
      <c r="N25" s="15">
        <f t="shared" si="4"/>
        <v>200000</v>
      </c>
      <c r="O25" s="16">
        <f t="shared" si="5"/>
        <v>50000</v>
      </c>
      <c r="P25" s="16">
        <f t="shared" si="6"/>
        <v>500115.66</v>
      </c>
      <c r="Q25" s="16">
        <f t="shared" si="7"/>
        <v>1000.23132</v>
      </c>
    </row>
    <row r="26" spans="1:17" ht="30" customHeight="1" x14ac:dyDescent="0.2">
      <c r="A26" s="51" t="s">
        <v>44</v>
      </c>
      <c r="B26" s="51"/>
      <c r="C26" s="23" t="s">
        <v>0</v>
      </c>
      <c r="D26" s="23" t="s">
        <v>0</v>
      </c>
      <c r="E26" s="23" t="s">
        <v>45</v>
      </c>
      <c r="F26" s="16">
        <f>F27+F29+F31</f>
        <v>3100000</v>
      </c>
      <c r="G26" s="16">
        <f t="shared" ref="G26:L26" si="13">G27+G29+G31</f>
        <v>885900</v>
      </c>
      <c r="H26" s="16">
        <f t="shared" si="13"/>
        <v>1836659.08</v>
      </c>
      <c r="I26" s="22">
        <f t="shared" si="3"/>
        <v>207.32126425104414</v>
      </c>
      <c r="J26" s="14">
        <f t="shared" si="13"/>
        <v>0</v>
      </c>
      <c r="K26" s="14">
        <f t="shared" si="13"/>
        <v>0</v>
      </c>
      <c r="L26" s="14">
        <f t="shared" si="13"/>
        <v>0</v>
      </c>
      <c r="M26" s="14">
        <v>0</v>
      </c>
      <c r="N26" s="15">
        <f t="shared" si="4"/>
        <v>3100000</v>
      </c>
      <c r="O26" s="16">
        <f t="shared" si="5"/>
        <v>885900</v>
      </c>
      <c r="P26" s="16">
        <f t="shared" si="6"/>
        <v>1836659.08</v>
      </c>
      <c r="Q26" s="16">
        <f t="shared" si="7"/>
        <v>207.32126425104414</v>
      </c>
    </row>
    <row r="27" spans="1:17" ht="31.5" customHeight="1" x14ac:dyDescent="0.2">
      <c r="A27" s="52" t="s">
        <v>46</v>
      </c>
      <c r="B27" s="52"/>
      <c r="C27" s="24" t="s">
        <v>0</v>
      </c>
      <c r="D27" s="24" t="s">
        <v>0</v>
      </c>
      <c r="E27" s="24" t="s">
        <v>47</v>
      </c>
      <c r="F27" s="16">
        <f>F28</f>
        <v>300000</v>
      </c>
      <c r="G27" s="16">
        <f t="shared" ref="G27:L27" si="14">G28</f>
        <v>75000</v>
      </c>
      <c r="H27" s="16">
        <f t="shared" si="14"/>
        <v>184776.5</v>
      </c>
      <c r="I27" s="22">
        <f t="shared" si="3"/>
        <v>246.36866666666666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v>0</v>
      </c>
      <c r="N27" s="15">
        <f t="shared" si="4"/>
        <v>300000</v>
      </c>
      <c r="O27" s="16">
        <f t="shared" si="5"/>
        <v>75000</v>
      </c>
      <c r="P27" s="16">
        <f t="shared" si="6"/>
        <v>184776.5</v>
      </c>
      <c r="Q27" s="16">
        <f t="shared" si="7"/>
        <v>246.36866666666666</v>
      </c>
    </row>
    <row r="28" spans="1:17" ht="19.5" customHeight="1" x14ac:dyDescent="0.2">
      <c r="A28" s="53" t="s">
        <v>48</v>
      </c>
      <c r="B28" s="53"/>
      <c r="C28" s="19" t="s">
        <v>0</v>
      </c>
      <c r="D28" s="19" t="s">
        <v>0</v>
      </c>
      <c r="E28" s="19" t="s">
        <v>49</v>
      </c>
      <c r="F28" s="16">
        <v>300000</v>
      </c>
      <c r="G28" s="25">
        <v>75000</v>
      </c>
      <c r="H28" s="16">
        <v>184776.5</v>
      </c>
      <c r="I28" s="22">
        <f t="shared" si="3"/>
        <v>246.36866666666666</v>
      </c>
      <c r="J28" s="14">
        <v>0</v>
      </c>
      <c r="K28" s="14">
        <v>0</v>
      </c>
      <c r="L28" s="14">
        <v>0</v>
      </c>
      <c r="M28" s="14">
        <v>0</v>
      </c>
      <c r="N28" s="15">
        <f t="shared" si="4"/>
        <v>300000</v>
      </c>
      <c r="O28" s="16">
        <f t="shared" si="5"/>
        <v>75000</v>
      </c>
      <c r="P28" s="16">
        <f t="shared" si="6"/>
        <v>184776.5</v>
      </c>
      <c r="Q28" s="16">
        <f t="shared" si="7"/>
        <v>246.36866666666666</v>
      </c>
    </row>
    <row r="29" spans="1:17" ht="37" customHeight="1" x14ac:dyDescent="0.2">
      <c r="A29" s="52" t="s">
        <v>50</v>
      </c>
      <c r="B29" s="52"/>
      <c r="C29" s="24" t="s">
        <v>0</v>
      </c>
      <c r="D29" s="24" t="s">
        <v>0</v>
      </c>
      <c r="E29" s="24" t="s">
        <v>51</v>
      </c>
      <c r="F29" s="16">
        <f>F30</f>
        <v>1350000</v>
      </c>
      <c r="G29" s="16">
        <f t="shared" ref="G29:L29" si="15">G30</f>
        <v>437500</v>
      </c>
      <c r="H29" s="16">
        <f t="shared" si="15"/>
        <v>1095031.1200000001</v>
      </c>
      <c r="I29" s="22">
        <f t="shared" si="3"/>
        <v>250.29282742857146</v>
      </c>
      <c r="J29" s="14">
        <f t="shared" si="15"/>
        <v>0</v>
      </c>
      <c r="K29" s="14">
        <f t="shared" si="15"/>
        <v>0</v>
      </c>
      <c r="L29" s="14">
        <f t="shared" si="15"/>
        <v>0</v>
      </c>
      <c r="M29" s="14">
        <v>0</v>
      </c>
      <c r="N29" s="15">
        <f t="shared" si="4"/>
        <v>1350000</v>
      </c>
      <c r="O29" s="16">
        <f t="shared" si="5"/>
        <v>437500</v>
      </c>
      <c r="P29" s="16">
        <f t="shared" si="6"/>
        <v>1095031.1200000001</v>
      </c>
      <c r="Q29" s="16">
        <f t="shared" si="7"/>
        <v>250.29282742857146</v>
      </c>
    </row>
    <row r="30" spans="1:17" ht="22.5" customHeight="1" x14ac:dyDescent="0.2">
      <c r="A30" s="53" t="s">
        <v>48</v>
      </c>
      <c r="B30" s="53"/>
      <c r="C30" s="19" t="s">
        <v>0</v>
      </c>
      <c r="D30" s="19" t="s">
        <v>0</v>
      </c>
      <c r="E30" s="19" t="s">
        <v>52</v>
      </c>
      <c r="F30" s="16">
        <v>1350000</v>
      </c>
      <c r="G30" s="25">
        <v>437500</v>
      </c>
      <c r="H30" s="16">
        <v>1095031.1200000001</v>
      </c>
      <c r="I30" s="22">
        <f t="shared" si="3"/>
        <v>250.29282742857146</v>
      </c>
      <c r="J30" s="14">
        <v>0</v>
      </c>
      <c r="K30" s="14">
        <v>0</v>
      </c>
      <c r="L30" s="14">
        <v>0</v>
      </c>
      <c r="M30" s="14">
        <v>0</v>
      </c>
      <c r="N30" s="15">
        <f t="shared" si="4"/>
        <v>1350000</v>
      </c>
      <c r="O30" s="16">
        <f t="shared" si="5"/>
        <v>437500</v>
      </c>
      <c r="P30" s="16">
        <f t="shared" si="6"/>
        <v>1095031.1200000001</v>
      </c>
      <c r="Q30" s="16">
        <f t="shared" si="7"/>
        <v>250.29282742857146</v>
      </c>
    </row>
    <row r="31" spans="1:17" ht="47.5" customHeight="1" x14ac:dyDescent="0.2">
      <c r="A31" s="52" t="s">
        <v>53</v>
      </c>
      <c r="B31" s="52"/>
      <c r="C31" s="24" t="s">
        <v>0</v>
      </c>
      <c r="D31" s="24" t="s">
        <v>0</v>
      </c>
      <c r="E31" s="24" t="s">
        <v>54</v>
      </c>
      <c r="F31" s="16">
        <f>F32+F33</f>
        <v>1450000</v>
      </c>
      <c r="G31" s="16">
        <f t="shared" ref="G31:L31" si="16">G32+G33</f>
        <v>373400</v>
      </c>
      <c r="H31" s="16">
        <f t="shared" si="16"/>
        <v>556851.46</v>
      </c>
      <c r="I31" s="22">
        <f t="shared" si="3"/>
        <v>149.13001071237278</v>
      </c>
      <c r="J31" s="14">
        <f t="shared" si="16"/>
        <v>0</v>
      </c>
      <c r="K31" s="14">
        <f t="shared" si="16"/>
        <v>0</v>
      </c>
      <c r="L31" s="14">
        <f t="shared" si="16"/>
        <v>0</v>
      </c>
      <c r="M31" s="14">
        <v>0</v>
      </c>
      <c r="N31" s="15">
        <f t="shared" si="4"/>
        <v>1450000</v>
      </c>
      <c r="O31" s="16">
        <f t="shared" si="5"/>
        <v>373400</v>
      </c>
      <c r="P31" s="16">
        <f t="shared" si="6"/>
        <v>556851.46</v>
      </c>
      <c r="Q31" s="16">
        <f t="shared" si="7"/>
        <v>149.13001071237278</v>
      </c>
    </row>
    <row r="32" spans="1:17" ht="100.5" customHeight="1" x14ac:dyDescent="0.2">
      <c r="A32" s="53" t="s">
        <v>55</v>
      </c>
      <c r="B32" s="53"/>
      <c r="C32" s="19" t="s">
        <v>0</v>
      </c>
      <c r="D32" s="19" t="s">
        <v>0</v>
      </c>
      <c r="E32" s="19" t="s">
        <v>56</v>
      </c>
      <c r="F32" s="16">
        <v>300000</v>
      </c>
      <c r="G32" s="25">
        <v>92000</v>
      </c>
      <c r="H32" s="16">
        <v>264108.19</v>
      </c>
      <c r="I32" s="22">
        <f t="shared" si="3"/>
        <v>287.07411956521742</v>
      </c>
      <c r="J32" s="14">
        <v>0</v>
      </c>
      <c r="K32" s="14">
        <v>0</v>
      </c>
      <c r="L32" s="14">
        <v>0</v>
      </c>
      <c r="M32" s="14">
        <v>0</v>
      </c>
      <c r="N32" s="15">
        <f t="shared" si="4"/>
        <v>300000</v>
      </c>
      <c r="O32" s="16">
        <f t="shared" si="5"/>
        <v>92000</v>
      </c>
      <c r="P32" s="16">
        <f t="shared" si="6"/>
        <v>264108.19</v>
      </c>
      <c r="Q32" s="16">
        <f t="shared" si="7"/>
        <v>287.07411956521742</v>
      </c>
    </row>
    <row r="33" spans="1:17" ht="77" customHeight="1" x14ac:dyDescent="0.2">
      <c r="A33" s="53" t="s">
        <v>57</v>
      </c>
      <c r="B33" s="53"/>
      <c r="C33" s="19" t="s">
        <v>0</v>
      </c>
      <c r="D33" s="19" t="s">
        <v>0</v>
      </c>
      <c r="E33" s="19" t="s">
        <v>58</v>
      </c>
      <c r="F33" s="16">
        <v>1150000</v>
      </c>
      <c r="G33" s="25">
        <v>281400</v>
      </c>
      <c r="H33" s="16">
        <v>292743.27</v>
      </c>
      <c r="I33" s="22">
        <f t="shared" si="3"/>
        <v>104.03101279317698</v>
      </c>
      <c r="J33" s="14">
        <v>0</v>
      </c>
      <c r="K33" s="14">
        <v>0</v>
      </c>
      <c r="L33" s="14">
        <v>0</v>
      </c>
      <c r="M33" s="14">
        <v>0</v>
      </c>
      <c r="N33" s="15">
        <f t="shared" si="4"/>
        <v>1150000</v>
      </c>
      <c r="O33" s="16">
        <f t="shared" si="5"/>
        <v>281400</v>
      </c>
      <c r="P33" s="16">
        <f t="shared" si="6"/>
        <v>292743.27</v>
      </c>
      <c r="Q33" s="16">
        <f t="shared" si="7"/>
        <v>104.03101279317698</v>
      </c>
    </row>
    <row r="34" spans="1:17" ht="43" customHeight="1" x14ac:dyDescent="0.2">
      <c r="A34" s="51" t="s">
        <v>59</v>
      </c>
      <c r="B34" s="51"/>
      <c r="C34" s="23" t="s">
        <v>0</v>
      </c>
      <c r="D34" s="23" t="s">
        <v>0</v>
      </c>
      <c r="E34" s="23" t="s">
        <v>60</v>
      </c>
      <c r="F34" s="16">
        <f>F35+F46+F49</f>
        <v>33031100</v>
      </c>
      <c r="G34" s="16">
        <f t="shared" ref="G34:L34" si="17">G35+G46+G49</f>
        <v>7673513</v>
      </c>
      <c r="H34" s="16">
        <f t="shared" si="17"/>
        <v>9907486.5999999996</v>
      </c>
      <c r="I34" s="22">
        <f t="shared" si="3"/>
        <v>129.11278836694484</v>
      </c>
      <c r="J34" s="14">
        <f t="shared" si="17"/>
        <v>0</v>
      </c>
      <c r="K34" s="14">
        <f t="shared" si="17"/>
        <v>0</v>
      </c>
      <c r="L34" s="14">
        <f t="shared" si="17"/>
        <v>0</v>
      </c>
      <c r="M34" s="14">
        <v>0</v>
      </c>
      <c r="N34" s="15">
        <f t="shared" si="4"/>
        <v>33031100</v>
      </c>
      <c r="O34" s="16">
        <f t="shared" si="5"/>
        <v>7673513</v>
      </c>
      <c r="P34" s="16">
        <f t="shared" si="6"/>
        <v>9907486.5999999996</v>
      </c>
      <c r="Q34" s="16">
        <f t="shared" si="7"/>
        <v>129.11278836694484</v>
      </c>
    </row>
    <row r="35" spans="1:17" ht="17" customHeight="1" x14ac:dyDescent="0.2">
      <c r="A35" s="52" t="s">
        <v>61</v>
      </c>
      <c r="B35" s="52"/>
      <c r="C35" s="24" t="s">
        <v>0</v>
      </c>
      <c r="D35" s="24" t="s">
        <v>0</v>
      </c>
      <c r="E35" s="24" t="s">
        <v>62</v>
      </c>
      <c r="F35" s="16">
        <f>F36+F37+F38+F39+F40+F41+F42+F43+F44+F45</f>
        <v>16438000</v>
      </c>
      <c r="G35" s="16">
        <f t="shared" ref="G35:L35" si="18">G36+G37+G38+G39+G40+G41+G42+G43+G44+G45</f>
        <v>3508113</v>
      </c>
      <c r="H35" s="16">
        <f t="shared" si="18"/>
        <v>5169773.1399999997</v>
      </c>
      <c r="I35" s="22">
        <f t="shared" si="3"/>
        <v>147.36620912724305</v>
      </c>
      <c r="J35" s="14">
        <f t="shared" si="18"/>
        <v>0</v>
      </c>
      <c r="K35" s="14">
        <f t="shared" si="18"/>
        <v>0</v>
      </c>
      <c r="L35" s="14">
        <f t="shared" si="18"/>
        <v>0</v>
      </c>
      <c r="M35" s="14">
        <v>0</v>
      </c>
      <c r="N35" s="15">
        <f t="shared" si="4"/>
        <v>16438000</v>
      </c>
      <c r="O35" s="16">
        <f t="shared" si="5"/>
        <v>3508113</v>
      </c>
      <c r="P35" s="16">
        <f t="shared" si="6"/>
        <v>5169773.1399999997</v>
      </c>
      <c r="Q35" s="16">
        <f t="shared" si="7"/>
        <v>147.36620912724305</v>
      </c>
    </row>
    <row r="36" spans="1:17" ht="52" customHeight="1" x14ac:dyDescent="0.2">
      <c r="A36" s="53" t="s">
        <v>63</v>
      </c>
      <c r="B36" s="53"/>
      <c r="C36" s="19" t="s">
        <v>0</v>
      </c>
      <c r="D36" s="19" t="s">
        <v>0</v>
      </c>
      <c r="E36" s="19" t="s">
        <v>64</v>
      </c>
      <c r="F36" s="16">
        <v>40000</v>
      </c>
      <c r="G36" s="25">
        <v>5000</v>
      </c>
      <c r="H36" s="16">
        <v>-5576.79</v>
      </c>
      <c r="I36" s="22">
        <f t="shared" si="3"/>
        <v>-111.53579999999999</v>
      </c>
      <c r="J36" s="14">
        <v>0</v>
      </c>
      <c r="K36" s="14">
        <v>0</v>
      </c>
      <c r="L36" s="14">
        <v>0</v>
      </c>
      <c r="M36" s="14">
        <v>0</v>
      </c>
      <c r="N36" s="15">
        <f t="shared" si="4"/>
        <v>40000</v>
      </c>
      <c r="O36" s="16">
        <f t="shared" si="5"/>
        <v>5000</v>
      </c>
      <c r="P36" s="16">
        <f t="shared" si="6"/>
        <v>-5576.79</v>
      </c>
      <c r="Q36" s="16">
        <f t="shared" si="7"/>
        <v>-111.53579999999999</v>
      </c>
    </row>
    <row r="37" spans="1:17" ht="46" customHeight="1" x14ac:dyDescent="0.2">
      <c r="A37" s="53" t="s">
        <v>65</v>
      </c>
      <c r="B37" s="53"/>
      <c r="C37" s="19" t="s">
        <v>0</v>
      </c>
      <c r="D37" s="19" t="s">
        <v>0</v>
      </c>
      <c r="E37" s="19" t="s">
        <v>66</v>
      </c>
      <c r="F37" s="16">
        <v>100000</v>
      </c>
      <c r="G37" s="25">
        <v>0</v>
      </c>
      <c r="H37" s="16">
        <v>63205.31</v>
      </c>
      <c r="I37" s="22">
        <v>0</v>
      </c>
      <c r="J37" s="14">
        <v>0</v>
      </c>
      <c r="K37" s="14">
        <v>0</v>
      </c>
      <c r="L37" s="14">
        <v>0</v>
      </c>
      <c r="M37" s="14">
        <v>0</v>
      </c>
      <c r="N37" s="15">
        <f t="shared" si="4"/>
        <v>100000</v>
      </c>
      <c r="O37" s="16">
        <f t="shared" si="5"/>
        <v>0</v>
      </c>
      <c r="P37" s="16">
        <f t="shared" si="6"/>
        <v>63205.31</v>
      </c>
      <c r="Q37" s="16" t="e">
        <f t="shared" si="7"/>
        <v>#DIV/0!</v>
      </c>
    </row>
    <row r="38" spans="1:17" ht="55.5" customHeight="1" x14ac:dyDescent="0.2">
      <c r="A38" s="53" t="s">
        <v>67</v>
      </c>
      <c r="B38" s="53"/>
      <c r="C38" s="19" t="s">
        <v>0</v>
      </c>
      <c r="D38" s="19" t="s">
        <v>0</v>
      </c>
      <c r="E38" s="19" t="s">
        <v>68</v>
      </c>
      <c r="F38" s="16">
        <v>150000</v>
      </c>
      <c r="G38" s="25">
        <v>60000</v>
      </c>
      <c r="H38" s="16">
        <v>186975.35999999999</v>
      </c>
      <c r="I38" s="22">
        <f t="shared" si="3"/>
        <v>311.62559999999996</v>
      </c>
      <c r="J38" s="14">
        <v>0</v>
      </c>
      <c r="K38" s="14">
        <v>0</v>
      </c>
      <c r="L38" s="14">
        <v>0</v>
      </c>
      <c r="M38" s="14">
        <v>0</v>
      </c>
      <c r="N38" s="15">
        <f t="shared" si="4"/>
        <v>150000</v>
      </c>
      <c r="O38" s="16">
        <f t="shared" si="5"/>
        <v>60000</v>
      </c>
      <c r="P38" s="16">
        <f t="shared" si="6"/>
        <v>186975.35999999999</v>
      </c>
      <c r="Q38" s="16">
        <f t="shared" si="7"/>
        <v>311.62559999999996</v>
      </c>
    </row>
    <row r="39" spans="1:17" ht="46" customHeight="1" x14ac:dyDescent="0.2">
      <c r="A39" s="53" t="s">
        <v>69</v>
      </c>
      <c r="B39" s="53"/>
      <c r="C39" s="19" t="s">
        <v>0</v>
      </c>
      <c r="D39" s="19" t="s">
        <v>0</v>
      </c>
      <c r="E39" s="19" t="s">
        <v>70</v>
      </c>
      <c r="F39" s="16">
        <v>1000000</v>
      </c>
      <c r="G39" s="25">
        <v>241613</v>
      </c>
      <c r="H39" s="16">
        <v>235615.63</v>
      </c>
      <c r="I39" s="22">
        <f t="shared" si="3"/>
        <v>97.517778430796355</v>
      </c>
      <c r="J39" s="14">
        <v>0</v>
      </c>
      <c r="K39" s="14">
        <v>0</v>
      </c>
      <c r="L39" s="14">
        <v>0</v>
      </c>
      <c r="M39" s="14">
        <v>0</v>
      </c>
      <c r="N39" s="15">
        <f t="shared" si="4"/>
        <v>1000000</v>
      </c>
      <c r="O39" s="16">
        <f t="shared" si="5"/>
        <v>241613</v>
      </c>
      <c r="P39" s="16">
        <f t="shared" si="6"/>
        <v>235615.63</v>
      </c>
      <c r="Q39" s="16">
        <f t="shared" si="7"/>
        <v>97.517778430796355</v>
      </c>
    </row>
    <row r="40" spans="1:17" ht="21.5" customHeight="1" x14ac:dyDescent="0.2">
      <c r="A40" s="53" t="s">
        <v>71</v>
      </c>
      <c r="B40" s="53"/>
      <c r="C40" s="19" t="s">
        <v>0</v>
      </c>
      <c r="D40" s="19" t="s">
        <v>0</v>
      </c>
      <c r="E40" s="19" t="s">
        <v>72</v>
      </c>
      <c r="F40" s="16">
        <v>7900000</v>
      </c>
      <c r="G40" s="25">
        <v>1624000</v>
      </c>
      <c r="H40" s="16">
        <v>2736546.13</v>
      </c>
      <c r="I40" s="22">
        <f t="shared" si="3"/>
        <v>168.50653509852216</v>
      </c>
      <c r="J40" s="14">
        <v>0</v>
      </c>
      <c r="K40" s="14">
        <v>0</v>
      </c>
      <c r="L40" s="14">
        <v>0</v>
      </c>
      <c r="M40" s="14">
        <v>0</v>
      </c>
      <c r="N40" s="15">
        <f t="shared" si="4"/>
        <v>7900000</v>
      </c>
      <c r="O40" s="16">
        <f t="shared" si="5"/>
        <v>1624000</v>
      </c>
      <c r="P40" s="16">
        <f t="shared" si="6"/>
        <v>2736546.13</v>
      </c>
      <c r="Q40" s="16">
        <f t="shared" si="7"/>
        <v>168.50653509852216</v>
      </c>
    </row>
    <row r="41" spans="1:17" ht="28.5" customHeight="1" x14ac:dyDescent="0.2">
      <c r="A41" s="53" t="s">
        <v>73</v>
      </c>
      <c r="B41" s="53"/>
      <c r="C41" s="19" t="s">
        <v>0</v>
      </c>
      <c r="D41" s="19" t="s">
        <v>0</v>
      </c>
      <c r="E41" s="19" t="s">
        <v>74</v>
      </c>
      <c r="F41" s="16">
        <v>6440000</v>
      </c>
      <c r="G41" s="25">
        <v>1390000</v>
      </c>
      <c r="H41" s="16">
        <v>1565362.36</v>
      </c>
      <c r="I41" s="22">
        <f t="shared" si="3"/>
        <v>112.61599712230216</v>
      </c>
      <c r="J41" s="14">
        <v>0</v>
      </c>
      <c r="K41" s="14">
        <v>0</v>
      </c>
      <c r="L41" s="14">
        <v>0</v>
      </c>
      <c r="M41" s="14">
        <v>0</v>
      </c>
      <c r="N41" s="15">
        <f t="shared" si="4"/>
        <v>6440000</v>
      </c>
      <c r="O41" s="16">
        <f t="shared" si="5"/>
        <v>1390000</v>
      </c>
      <c r="P41" s="16">
        <f t="shared" si="6"/>
        <v>1565362.36</v>
      </c>
      <c r="Q41" s="16">
        <f t="shared" si="7"/>
        <v>112.61599712230216</v>
      </c>
    </row>
    <row r="42" spans="1:17" ht="19.5" customHeight="1" x14ac:dyDescent="0.2">
      <c r="A42" s="53" t="s">
        <v>75</v>
      </c>
      <c r="B42" s="53"/>
      <c r="C42" s="19" t="s">
        <v>0</v>
      </c>
      <c r="D42" s="19" t="s">
        <v>0</v>
      </c>
      <c r="E42" s="19" t="s">
        <v>76</v>
      </c>
      <c r="F42" s="16">
        <v>8000</v>
      </c>
      <c r="G42" s="25">
        <v>1500</v>
      </c>
      <c r="H42" s="16">
        <v>7850.04</v>
      </c>
      <c r="I42" s="22">
        <f t="shared" si="3"/>
        <v>523.33600000000001</v>
      </c>
      <c r="J42" s="14">
        <v>0</v>
      </c>
      <c r="K42" s="14">
        <v>0</v>
      </c>
      <c r="L42" s="14">
        <v>0</v>
      </c>
      <c r="M42" s="14">
        <v>0</v>
      </c>
      <c r="N42" s="15">
        <f t="shared" si="4"/>
        <v>8000</v>
      </c>
      <c r="O42" s="16">
        <f t="shared" si="5"/>
        <v>1500</v>
      </c>
      <c r="P42" s="16">
        <f t="shared" si="6"/>
        <v>7850.04</v>
      </c>
      <c r="Q42" s="16">
        <f t="shared" si="7"/>
        <v>523.33600000000001</v>
      </c>
    </row>
    <row r="43" spans="1:17" ht="21.5" customHeight="1" x14ac:dyDescent="0.2">
      <c r="A43" s="53" t="s">
        <v>77</v>
      </c>
      <c r="B43" s="53"/>
      <c r="C43" s="19" t="s">
        <v>0</v>
      </c>
      <c r="D43" s="19" t="s">
        <v>0</v>
      </c>
      <c r="E43" s="19" t="s">
        <v>78</v>
      </c>
      <c r="F43" s="16">
        <v>800000</v>
      </c>
      <c r="G43" s="25">
        <v>186000</v>
      </c>
      <c r="H43" s="16">
        <v>341821.46</v>
      </c>
      <c r="I43" s="22">
        <f t="shared" si="3"/>
        <v>183.77497849462367</v>
      </c>
      <c r="J43" s="14">
        <v>0</v>
      </c>
      <c r="K43" s="14">
        <v>0</v>
      </c>
      <c r="L43" s="14">
        <v>0</v>
      </c>
      <c r="M43" s="14">
        <v>0</v>
      </c>
      <c r="N43" s="15">
        <f t="shared" si="4"/>
        <v>800000</v>
      </c>
      <c r="O43" s="16">
        <f t="shared" si="5"/>
        <v>186000</v>
      </c>
      <c r="P43" s="16">
        <f t="shared" si="6"/>
        <v>341821.46</v>
      </c>
      <c r="Q43" s="16">
        <f t="shared" si="7"/>
        <v>183.77497849462367</v>
      </c>
    </row>
    <row r="44" spans="1:17" ht="28.5" customHeight="1" x14ac:dyDescent="0.2">
      <c r="A44" s="53" t="s">
        <v>79</v>
      </c>
      <c r="B44" s="53"/>
      <c r="C44" s="19" t="s">
        <v>0</v>
      </c>
      <c r="D44" s="19" t="s">
        <v>0</v>
      </c>
      <c r="E44" s="19" t="s">
        <v>80</v>
      </c>
      <c r="F44" s="16">
        <v>0</v>
      </c>
      <c r="G44" s="25">
        <v>0</v>
      </c>
      <c r="H44" s="16">
        <v>25473.64</v>
      </c>
      <c r="I44" s="22">
        <v>0</v>
      </c>
      <c r="J44" s="14">
        <v>0</v>
      </c>
      <c r="K44" s="14">
        <v>0</v>
      </c>
      <c r="L44" s="14">
        <v>0</v>
      </c>
      <c r="M44" s="14">
        <v>0</v>
      </c>
      <c r="N44" s="15">
        <f t="shared" si="4"/>
        <v>0</v>
      </c>
      <c r="O44" s="16">
        <f t="shared" si="5"/>
        <v>0</v>
      </c>
      <c r="P44" s="16">
        <f t="shared" si="6"/>
        <v>25473.64</v>
      </c>
      <c r="Q44" s="16" t="e">
        <f t="shared" si="7"/>
        <v>#DIV/0!</v>
      </c>
    </row>
    <row r="45" spans="1:17" ht="21.5" customHeight="1" x14ac:dyDescent="0.2">
      <c r="A45" s="53" t="s">
        <v>81</v>
      </c>
      <c r="B45" s="53"/>
      <c r="C45" s="19" t="s">
        <v>0</v>
      </c>
      <c r="D45" s="19" t="s">
        <v>0</v>
      </c>
      <c r="E45" s="19" t="s">
        <v>82</v>
      </c>
      <c r="F45" s="16">
        <v>0</v>
      </c>
      <c r="G45" s="25">
        <v>0</v>
      </c>
      <c r="H45" s="16">
        <v>12500</v>
      </c>
      <c r="I45" s="22">
        <v>0</v>
      </c>
      <c r="J45" s="14">
        <v>0</v>
      </c>
      <c r="K45" s="14">
        <v>0</v>
      </c>
      <c r="L45" s="14">
        <v>0</v>
      </c>
      <c r="M45" s="14">
        <v>0</v>
      </c>
      <c r="N45" s="15">
        <f t="shared" si="4"/>
        <v>0</v>
      </c>
      <c r="O45" s="16">
        <f t="shared" si="5"/>
        <v>0</v>
      </c>
      <c r="P45" s="16">
        <f t="shared" si="6"/>
        <v>12500</v>
      </c>
      <c r="Q45" s="16" t="e">
        <f t="shared" si="7"/>
        <v>#DIV/0!</v>
      </c>
    </row>
    <row r="46" spans="1:17" ht="19" customHeight="1" x14ac:dyDescent="0.2">
      <c r="A46" s="52" t="s">
        <v>83</v>
      </c>
      <c r="B46" s="52"/>
      <c r="C46" s="24" t="s">
        <v>0</v>
      </c>
      <c r="D46" s="24" t="s">
        <v>0</v>
      </c>
      <c r="E46" s="24" t="s">
        <v>84</v>
      </c>
      <c r="F46" s="16">
        <f>F47+F48</f>
        <v>6100</v>
      </c>
      <c r="G46" s="16">
        <f t="shared" ref="G46:L46" si="19">G47+G48</f>
        <v>1400</v>
      </c>
      <c r="H46" s="16">
        <f t="shared" si="19"/>
        <v>2063.75</v>
      </c>
      <c r="I46" s="22">
        <f t="shared" si="3"/>
        <v>147.41071428571428</v>
      </c>
      <c r="J46" s="14">
        <f t="shared" si="19"/>
        <v>0</v>
      </c>
      <c r="K46" s="14">
        <f t="shared" si="19"/>
        <v>0</v>
      </c>
      <c r="L46" s="14">
        <f t="shared" si="19"/>
        <v>0</v>
      </c>
      <c r="M46" s="14">
        <v>0</v>
      </c>
      <c r="N46" s="15">
        <f t="shared" si="4"/>
        <v>6100</v>
      </c>
      <c r="O46" s="16">
        <f t="shared" si="5"/>
        <v>1400</v>
      </c>
      <c r="P46" s="16">
        <f t="shared" si="6"/>
        <v>2063.75</v>
      </c>
      <c r="Q46" s="16">
        <f t="shared" si="7"/>
        <v>147.41071428571428</v>
      </c>
    </row>
    <row r="47" spans="1:17" ht="33.5" customHeight="1" x14ac:dyDescent="0.2">
      <c r="A47" s="53" t="s">
        <v>85</v>
      </c>
      <c r="B47" s="53"/>
      <c r="C47" s="19" t="s">
        <v>0</v>
      </c>
      <c r="D47" s="19" t="s">
        <v>0</v>
      </c>
      <c r="E47" s="19" t="s">
        <v>86</v>
      </c>
      <c r="F47" s="16">
        <v>3500</v>
      </c>
      <c r="G47" s="25">
        <v>800</v>
      </c>
      <c r="H47" s="16">
        <v>1105</v>
      </c>
      <c r="I47" s="22">
        <f t="shared" si="3"/>
        <v>138.125</v>
      </c>
      <c r="J47" s="14">
        <v>0</v>
      </c>
      <c r="K47" s="14">
        <v>0</v>
      </c>
      <c r="L47" s="14">
        <v>0</v>
      </c>
      <c r="M47" s="14">
        <v>0</v>
      </c>
      <c r="N47" s="15">
        <f t="shared" si="4"/>
        <v>3500</v>
      </c>
      <c r="O47" s="16">
        <f t="shared" si="5"/>
        <v>800</v>
      </c>
      <c r="P47" s="16">
        <f t="shared" si="6"/>
        <v>1105</v>
      </c>
      <c r="Q47" s="16">
        <f t="shared" si="7"/>
        <v>138.125</v>
      </c>
    </row>
    <row r="48" spans="1:17" ht="23" customHeight="1" x14ac:dyDescent="0.2">
      <c r="A48" s="53" t="s">
        <v>87</v>
      </c>
      <c r="B48" s="53"/>
      <c r="C48" s="19" t="s">
        <v>0</v>
      </c>
      <c r="D48" s="19" t="s">
        <v>0</v>
      </c>
      <c r="E48" s="19" t="s">
        <v>88</v>
      </c>
      <c r="F48" s="16">
        <v>2600</v>
      </c>
      <c r="G48" s="25">
        <v>600</v>
      </c>
      <c r="H48" s="16">
        <v>958.75</v>
      </c>
      <c r="I48" s="22">
        <f t="shared" si="3"/>
        <v>159.79166666666666</v>
      </c>
      <c r="J48" s="14">
        <v>0</v>
      </c>
      <c r="K48" s="14">
        <v>0</v>
      </c>
      <c r="L48" s="14">
        <v>0</v>
      </c>
      <c r="M48" s="14">
        <v>0</v>
      </c>
      <c r="N48" s="15">
        <f t="shared" si="4"/>
        <v>2600</v>
      </c>
      <c r="O48" s="16">
        <f t="shared" si="5"/>
        <v>600</v>
      </c>
      <c r="P48" s="16">
        <f t="shared" si="6"/>
        <v>958.75</v>
      </c>
      <c r="Q48" s="16">
        <f t="shared" si="7"/>
        <v>159.79166666666666</v>
      </c>
    </row>
    <row r="49" spans="1:17" ht="21.5" customHeight="1" x14ac:dyDescent="0.2">
      <c r="A49" s="52" t="s">
        <v>89</v>
      </c>
      <c r="B49" s="52"/>
      <c r="C49" s="24" t="s">
        <v>0</v>
      </c>
      <c r="D49" s="24" t="s">
        <v>0</v>
      </c>
      <c r="E49" s="24" t="s">
        <v>90</v>
      </c>
      <c r="F49" s="16">
        <f>F50+F51+F52</f>
        <v>16587000</v>
      </c>
      <c r="G49" s="16">
        <f t="shared" ref="G49:L49" si="20">G50+G51+G52</f>
        <v>4164000</v>
      </c>
      <c r="H49" s="16">
        <f t="shared" si="20"/>
        <v>4735649.71</v>
      </c>
      <c r="I49" s="22">
        <f t="shared" si="3"/>
        <v>113.72837920268972</v>
      </c>
      <c r="J49" s="14">
        <f t="shared" si="20"/>
        <v>0</v>
      </c>
      <c r="K49" s="14">
        <f t="shared" si="20"/>
        <v>0</v>
      </c>
      <c r="L49" s="14">
        <f t="shared" si="20"/>
        <v>0</v>
      </c>
      <c r="M49" s="14">
        <v>0</v>
      </c>
      <c r="N49" s="15">
        <f t="shared" si="4"/>
        <v>16587000</v>
      </c>
      <c r="O49" s="16">
        <f t="shared" si="5"/>
        <v>4164000</v>
      </c>
      <c r="P49" s="16">
        <f t="shared" si="6"/>
        <v>4735649.71</v>
      </c>
      <c r="Q49" s="16">
        <f t="shared" si="7"/>
        <v>113.72837920268972</v>
      </c>
    </row>
    <row r="50" spans="1:17" ht="26.5" customHeight="1" x14ac:dyDescent="0.2">
      <c r="A50" s="53" t="s">
        <v>91</v>
      </c>
      <c r="B50" s="53"/>
      <c r="C50" s="19" t="s">
        <v>0</v>
      </c>
      <c r="D50" s="19" t="s">
        <v>0</v>
      </c>
      <c r="E50" s="19" t="s">
        <v>92</v>
      </c>
      <c r="F50" s="16">
        <v>2500000</v>
      </c>
      <c r="G50" s="25">
        <v>624000</v>
      </c>
      <c r="H50" s="16">
        <v>745686.12</v>
      </c>
      <c r="I50" s="22">
        <f t="shared" si="3"/>
        <v>119.50098076923076</v>
      </c>
      <c r="J50" s="14">
        <v>0</v>
      </c>
      <c r="K50" s="14">
        <v>0</v>
      </c>
      <c r="L50" s="14">
        <v>0</v>
      </c>
      <c r="M50" s="14">
        <v>0</v>
      </c>
      <c r="N50" s="15">
        <f t="shared" si="4"/>
        <v>2500000</v>
      </c>
      <c r="O50" s="16">
        <f t="shared" si="5"/>
        <v>624000</v>
      </c>
      <c r="P50" s="16">
        <f t="shared" si="6"/>
        <v>745686.12</v>
      </c>
      <c r="Q50" s="16">
        <f t="shared" si="7"/>
        <v>119.50098076923076</v>
      </c>
    </row>
    <row r="51" spans="1:17" ht="22" customHeight="1" x14ac:dyDescent="0.2">
      <c r="A51" s="53" t="s">
        <v>93</v>
      </c>
      <c r="B51" s="53"/>
      <c r="C51" s="19" t="s">
        <v>0</v>
      </c>
      <c r="D51" s="19" t="s">
        <v>0</v>
      </c>
      <c r="E51" s="19" t="s">
        <v>94</v>
      </c>
      <c r="F51" s="16">
        <v>13600000</v>
      </c>
      <c r="G51" s="25">
        <v>3390000</v>
      </c>
      <c r="H51" s="16">
        <v>3743856.92</v>
      </c>
      <c r="I51" s="22">
        <f t="shared" si="3"/>
        <v>110.43825722713864</v>
      </c>
      <c r="J51" s="14">
        <v>0</v>
      </c>
      <c r="K51" s="14">
        <v>0</v>
      </c>
      <c r="L51" s="14">
        <v>0</v>
      </c>
      <c r="M51" s="14">
        <v>0</v>
      </c>
      <c r="N51" s="15">
        <f t="shared" si="4"/>
        <v>13600000</v>
      </c>
      <c r="O51" s="16">
        <f t="shared" si="5"/>
        <v>3390000</v>
      </c>
      <c r="P51" s="16">
        <f t="shared" si="6"/>
        <v>3743856.92</v>
      </c>
      <c r="Q51" s="16">
        <f t="shared" si="7"/>
        <v>110.43825722713864</v>
      </c>
    </row>
    <row r="52" spans="1:17" ht="71" customHeight="1" x14ac:dyDescent="0.2">
      <c r="A52" s="53" t="s">
        <v>95</v>
      </c>
      <c r="B52" s="53"/>
      <c r="C52" s="19" t="s">
        <v>0</v>
      </c>
      <c r="D52" s="19" t="s">
        <v>0</v>
      </c>
      <c r="E52" s="19" t="s">
        <v>96</v>
      </c>
      <c r="F52" s="16">
        <v>487000</v>
      </c>
      <c r="G52" s="25">
        <v>150000</v>
      </c>
      <c r="H52" s="16">
        <v>246106.67</v>
      </c>
      <c r="I52" s="22">
        <f t="shared" si="3"/>
        <v>164.07111333333333</v>
      </c>
      <c r="J52" s="14">
        <v>0</v>
      </c>
      <c r="K52" s="14">
        <v>0</v>
      </c>
      <c r="L52" s="14">
        <v>0</v>
      </c>
      <c r="M52" s="14">
        <v>0</v>
      </c>
      <c r="N52" s="15">
        <f t="shared" si="4"/>
        <v>487000</v>
      </c>
      <c r="O52" s="16">
        <f t="shared" si="5"/>
        <v>150000</v>
      </c>
      <c r="P52" s="16">
        <f t="shared" si="6"/>
        <v>246106.67</v>
      </c>
      <c r="Q52" s="16">
        <f t="shared" si="7"/>
        <v>164.07111333333333</v>
      </c>
    </row>
    <row r="53" spans="1:17" ht="22" customHeight="1" x14ac:dyDescent="0.2">
      <c r="A53" s="51" t="s">
        <v>97</v>
      </c>
      <c r="B53" s="51"/>
      <c r="C53" s="23" t="s">
        <v>0</v>
      </c>
      <c r="D53" s="23" t="s">
        <v>0</v>
      </c>
      <c r="E53" s="23" t="s">
        <v>98</v>
      </c>
      <c r="F53" s="16">
        <f>F54</f>
        <v>0</v>
      </c>
      <c r="G53" s="16">
        <f t="shared" ref="G53:L53" si="21">G54</f>
        <v>0</v>
      </c>
      <c r="H53" s="16">
        <f t="shared" si="21"/>
        <v>0</v>
      </c>
      <c r="I53" s="22">
        <v>0</v>
      </c>
      <c r="J53" s="14">
        <f t="shared" si="21"/>
        <v>63000</v>
      </c>
      <c r="K53" s="14">
        <f t="shared" si="21"/>
        <v>15000</v>
      </c>
      <c r="L53" s="14">
        <f t="shared" si="21"/>
        <v>18149.900000000001</v>
      </c>
      <c r="M53" s="14">
        <f t="shared" ref="M53:M58" si="22">L53/K53%</f>
        <v>120.99933333333334</v>
      </c>
      <c r="N53" s="15">
        <f t="shared" si="4"/>
        <v>63000</v>
      </c>
      <c r="O53" s="16">
        <f t="shared" si="5"/>
        <v>15000</v>
      </c>
      <c r="P53" s="16">
        <f t="shared" si="6"/>
        <v>18149.900000000001</v>
      </c>
      <c r="Q53" s="16">
        <f t="shared" si="7"/>
        <v>120.99933333333334</v>
      </c>
    </row>
    <row r="54" spans="1:17" ht="21.5" customHeight="1" x14ac:dyDescent="0.2">
      <c r="A54" s="52" t="s">
        <v>99</v>
      </c>
      <c r="B54" s="52"/>
      <c r="C54" s="24" t="s">
        <v>0</v>
      </c>
      <c r="D54" s="24" t="s">
        <v>0</v>
      </c>
      <c r="E54" s="24" t="s">
        <v>100</v>
      </c>
      <c r="F54" s="20">
        <f>F55+F56+F57</f>
        <v>0</v>
      </c>
      <c r="G54" s="20">
        <f t="shared" ref="G54:L54" si="23">G55+G56+G57</f>
        <v>0</v>
      </c>
      <c r="H54" s="20">
        <f t="shared" si="23"/>
        <v>0</v>
      </c>
      <c r="I54" s="22">
        <v>0</v>
      </c>
      <c r="J54" s="81">
        <f t="shared" si="23"/>
        <v>63000</v>
      </c>
      <c r="K54" s="81">
        <f t="shared" si="23"/>
        <v>15000</v>
      </c>
      <c r="L54" s="21">
        <f t="shared" si="23"/>
        <v>18149.900000000001</v>
      </c>
      <c r="M54" s="14">
        <f t="shared" si="22"/>
        <v>120.99933333333334</v>
      </c>
      <c r="N54" s="15">
        <f t="shared" si="4"/>
        <v>63000</v>
      </c>
      <c r="O54" s="16">
        <f t="shared" si="5"/>
        <v>15000</v>
      </c>
      <c r="P54" s="16">
        <f t="shared" si="6"/>
        <v>18149.900000000001</v>
      </c>
      <c r="Q54" s="16">
        <f t="shared" si="7"/>
        <v>120.99933333333334</v>
      </c>
    </row>
    <row r="55" spans="1:17" ht="62" customHeight="1" x14ac:dyDescent="0.2">
      <c r="A55" s="53" t="s">
        <v>101</v>
      </c>
      <c r="B55" s="53"/>
      <c r="C55" s="19" t="s">
        <v>0</v>
      </c>
      <c r="D55" s="19" t="s">
        <v>0</v>
      </c>
      <c r="E55" s="19" t="s">
        <v>102</v>
      </c>
      <c r="F55" s="16">
        <v>0</v>
      </c>
      <c r="G55" s="16">
        <v>0</v>
      </c>
      <c r="H55" s="16">
        <v>0</v>
      </c>
      <c r="I55" s="22">
        <v>0</v>
      </c>
      <c r="J55" s="14">
        <v>30000</v>
      </c>
      <c r="K55" s="26">
        <v>7000</v>
      </c>
      <c r="L55" s="14">
        <v>7152.97</v>
      </c>
      <c r="M55" s="14">
        <f t="shared" si="22"/>
        <v>102.18528571428571</v>
      </c>
      <c r="N55" s="15">
        <f t="shared" si="4"/>
        <v>30000</v>
      </c>
      <c r="O55" s="16">
        <f t="shared" si="5"/>
        <v>7000</v>
      </c>
      <c r="P55" s="16">
        <f t="shared" si="6"/>
        <v>7152.97</v>
      </c>
      <c r="Q55" s="16">
        <f t="shared" si="7"/>
        <v>102.18528571428571</v>
      </c>
    </row>
    <row r="56" spans="1:17" ht="39.5" customHeight="1" x14ac:dyDescent="0.2">
      <c r="A56" s="53" t="s">
        <v>103</v>
      </c>
      <c r="B56" s="53"/>
      <c r="C56" s="19" t="s">
        <v>0</v>
      </c>
      <c r="D56" s="19" t="s">
        <v>0</v>
      </c>
      <c r="E56" s="19" t="s">
        <v>104</v>
      </c>
      <c r="F56" s="16">
        <v>0</v>
      </c>
      <c r="G56" s="16">
        <v>0</v>
      </c>
      <c r="H56" s="16">
        <v>0</v>
      </c>
      <c r="I56" s="22">
        <v>0</v>
      </c>
      <c r="J56" s="14">
        <v>3000</v>
      </c>
      <c r="K56" s="26">
        <v>1000</v>
      </c>
      <c r="L56" s="14">
        <v>552.41</v>
      </c>
      <c r="M56" s="14">
        <f t="shared" si="22"/>
        <v>55.241</v>
      </c>
      <c r="N56" s="15">
        <f t="shared" si="4"/>
        <v>3000</v>
      </c>
      <c r="O56" s="16">
        <f t="shared" si="5"/>
        <v>1000</v>
      </c>
      <c r="P56" s="16">
        <f t="shared" si="6"/>
        <v>552.41</v>
      </c>
      <c r="Q56" s="16">
        <f t="shared" si="7"/>
        <v>55.241</v>
      </c>
    </row>
    <row r="57" spans="1:17" ht="55.5" customHeight="1" x14ac:dyDescent="0.2">
      <c r="A57" s="53" t="s">
        <v>105</v>
      </c>
      <c r="B57" s="53"/>
      <c r="C57" s="19" t="s">
        <v>0</v>
      </c>
      <c r="D57" s="19" t="s">
        <v>0</v>
      </c>
      <c r="E57" s="19" t="s">
        <v>106</v>
      </c>
      <c r="F57" s="16">
        <v>0</v>
      </c>
      <c r="G57" s="16">
        <v>0</v>
      </c>
      <c r="H57" s="16">
        <v>0</v>
      </c>
      <c r="I57" s="22">
        <v>0</v>
      </c>
      <c r="J57" s="14">
        <v>30000</v>
      </c>
      <c r="K57" s="26">
        <v>7000</v>
      </c>
      <c r="L57" s="14">
        <v>10444.52</v>
      </c>
      <c r="M57" s="14">
        <f t="shared" si="22"/>
        <v>149.20742857142858</v>
      </c>
      <c r="N57" s="15">
        <f t="shared" si="4"/>
        <v>30000</v>
      </c>
      <c r="O57" s="16">
        <f t="shared" si="5"/>
        <v>7000</v>
      </c>
      <c r="P57" s="16">
        <f t="shared" si="6"/>
        <v>10444.52</v>
      </c>
      <c r="Q57" s="16">
        <f t="shared" si="7"/>
        <v>149.20742857142858</v>
      </c>
    </row>
    <row r="58" spans="1:17" ht="20.5" customHeight="1" x14ac:dyDescent="0.2">
      <c r="A58" s="50" t="s">
        <v>107</v>
      </c>
      <c r="B58" s="50"/>
      <c r="C58" s="23" t="s">
        <v>0</v>
      </c>
      <c r="D58" s="23" t="s">
        <v>0</v>
      </c>
      <c r="E58" s="23" t="s">
        <v>108</v>
      </c>
      <c r="F58" s="20">
        <f>F59+F64+F74+F78</f>
        <v>1582100</v>
      </c>
      <c r="G58" s="20">
        <f t="shared" ref="G58:L58" si="24">G59+G64+G74+G78</f>
        <v>357450</v>
      </c>
      <c r="H58" s="20">
        <f t="shared" si="24"/>
        <v>784913.0199999999</v>
      </c>
      <c r="I58" s="22">
        <f t="shared" si="3"/>
        <v>219.58680095118194</v>
      </c>
      <c r="J58" s="21">
        <f t="shared" si="24"/>
        <v>2527300</v>
      </c>
      <c r="K58" s="21">
        <f t="shared" si="24"/>
        <v>2527300</v>
      </c>
      <c r="L58" s="21">
        <f t="shared" si="24"/>
        <v>13139124.68</v>
      </c>
      <c r="M58" s="14">
        <f t="shared" si="22"/>
        <v>519.88781228979542</v>
      </c>
      <c r="N58" s="15">
        <f t="shared" si="4"/>
        <v>4109400</v>
      </c>
      <c r="O58" s="16">
        <f t="shared" si="5"/>
        <v>2884750</v>
      </c>
      <c r="P58" s="16">
        <f t="shared" si="6"/>
        <v>13924037.699999999</v>
      </c>
      <c r="Q58" s="16">
        <f t="shared" si="7"/>
        <v>482.67744865239621</v>
      </c>
    </row>
    <row r="59" spans="1:17" ht="25.5" customHeight="1" x14ac:dyDescent="0.2">
      <c r="A59" s="51" t="s">
        <v>109</v>
      </c>
      <c r="B59" s="51"/>
      <c r="C59" s="23" t="s">
        <v>0</v>
      </c>
      <c r="D59" s="23" t="s">
        <v>0</v>
      </c>
      <c r="E59" s="23" t="s">
        <v>110</v>
      </c>
      <c r="F59" s="16">
        <f>F60</f>
        <v>0</v>
      </c>
      <c r="G59" s="16">
        <f t="shared" ref="G59:L59" si="25">G60</f>
        <v>0</v>
      </c>
      <c r="H59" s="16">
        <f t="shared" si="25"/>
        <v>18470</v>
      </c>
      <c r="I59" s="22">
        <v>0</v>
      </c>
      <c r="J59" s="14">
        <f t="shared" si="25"/>
        <v>0</v>
      </c>
      <c r="K59" s="14">
        <f t="shared" si="25"/>
        <v>0</v>
      </c>
      <c r="L59" s="14">
        <f t="shared" si="25"/>
        <v>0</v>
      </c>
      <c r="M59" s="14">
        <v>0</v>
      </c>
      <c r="N59" s="15">
        <f t="shared" si="4"/>
        <v>0</v>
      </c>
      <c r="O59" s="16">
        <f t="shared" si="5"/>
        <v>0</v>
      </c>
      <c r="P59" s="16">
        <f t="shared" si="6"/>
        <v>18470</v>
      </c>
      <c r="Q59" s="16" t="e">
        <f t="shared" si="7"/>
        <v>#DIV/0!</v>
      </c>
    </row>
    <row r="60" spans="1:17" ht="15" customHeight="1" x14ac:dyDescent="0.2">
      <c r="A60" s="52" t="s">
        <v>111</v>
      </c>
      <c r="B60" s="52"/>
      <c r="C60" s="24" t="s">
        <v>0</v>
      </c>
      <c r="D60" s="24" t="s">
        <v>0</v>
      </c>
      <c r="E60" s="24" t="s">
        <v>112</v>
      </c>
      <c r="F60" s="20">
        <f>F61+F62+F63</f>
        <v>0</v>
      </c>
      <c r="G60" s="20">
        <f t="shared" ref="G60:L60" si="26">G61+G62+G63</f>
        <v>0</v>
      </c>
      <c r="H60" s="20">
        <f t="shared" si="26"/>
        <v>18470</v>
      </c>
      <c r="I60" s="22">
        <v>0</v>
      </c>
      <c r="J60" s="21">
        <f t="shared" si="26"/>
        <v>0</v>
      </c>
      <c r="K60" s="21">
        <f t="shared" si="26"/>
        <v>0</v>
      </c>
      <c r="L60" s="21">
        <f t="shared" si="26"/>
        <v>0</v>
      </c>
      <c r="M60" s="14">
        <v>0</v>
      </c>
      <c r="N60" s="15">
        <f t="shared" si="4"/>
        <v>0</v>
      </c>
      <c r="O60" s="16">
        <f t="shared" si="5"/>
        <v>0</v>
      </c>
      <c r="P60" s="16">
        <f t="shared" si="6"/>
        <v>18470</v>
      </c>
      <c r="Q60" s="16" t="e">
        <f t="shared" si="7"/>
        <v>#DIV/0!</v>
      </c>
    </row>
    <row r="61" spans="1:17" ht="27" customHeight="1" x14ac:dyDescent="0.2">
      <c r="A61" s="53" t="s">
        <v>113</v>
      </c>
      <c r="B61" s="53"/>
      <c r="C61" s="19" t="s">
        <v>0</v>
      </c>
      <c r="D61" s="19" t="s">
        <v>0</v>
      </c>
      <c r="E61" s="19" t="s">
        <v>114</v>
      </c>
      <c r="F61" s="16">
        <v>0</v>
      </c>
      <c r="G61" s="25">
        <v>0</v>
      </c>
      <c r="H61" s="16">
        <v>7820</v>
      </c>
      <c r="I61" s="22">
        <v>0</v>
      </c>
      <c r="J61" s="14">
        <v>0</v>
      </c>
      <c r="K61" s="14">
        <v>0</v>
      </c>
      <c r="L61" s="14">
        <v>0</v>
      </c>
      <c r="M61" s="14">
        <v>0</v>
      </c>
      <c r="N61" s="15">
        <f t="shared" si="4"/>
        <v>0</v>
      </c>
      <c r="O61" s="16">
        <f t="shared" si="5"/>
        <v>0</v>
      </c>
      <c r="P61" s="16">
        <f t="shared" si="6"/>
        <v>7820</v>
      </c>
      <c r="Q61" s="16" t="e">
        <f t="shared" si="7"/>
        <v>#DIV/0!</v>
      </c>
    </row>
    <row r="62" spans="1:17" ht="86" customHeight="1" x14ac:dyDescent="0.2">
      <c r="A62" s="53" t="s">
        <v>115</v>
      </c>
      <c r="B62" s="53"/>
      <c r="C62" s="19" t="s">
        <v>0</v>
      </c>
      <c r="D62" s="19" t="s">
        <v>0</v>
      </c>
      <c r="E62" s="19" t="s">
        <v>116</v>
      </c>
      <c r="F62" s="16">
        <v>0</v>
      </c>
      <c r="G62" s="25">
        <v>0</v>
      </c>
      <c r="H62" s="16">
        <v>10000</v>
      </c>
      <c r="I62" s="22">
        <v>0</v>
      </c>
      <c r="J62" s="14">
        <v>0</v>
      </c>
      <c r="K62" s="14">
        <v>0</v>
      </c>
      <c r="L62" s="14">
        <v>0</v>
      </c>
      <c r="M62" s="14">
        <v>0</v>
      </c>
      <c r="N62" s="15">
        <f t="shared" si="4"/>
        <v>0</v>
      </c>
      <c r="O62" s="16">
        <f t="shared" si="5"/>
        <v>0</v>
      </c>
      <c r="P62" s="16">
        <f t="shared" si="6"/>
        <v>10000</v>
      </c>
      <c r="Q62" s="16" t="e">
        <f t="shared" si="7"/>
        <v>#DIV/0!</v>
      </c>
    </row>
    <row r="63" spans="1:17" ht="78.5" customHeight="1" x14ac:dyDescent="0.2">
      <c r="A63" s="53" t="s">
        <v>117</v>
      </c>
      <c r="B63" s="53"/>
      <c r="C63" s="19" t="s">
        <v>0</v>
      </c>
      <c r="D63" s="19" t="s">
        <v>0</v>
      </c>
      <c r="E63" s="19" t="s">
        <v>118</v>
      </c>
      <c r="F63" s="16">
        <v>0</v>
      </c>
      <c r="G63" s="25">
        <v>0</v>
      </c>
      <c r="H63" s="16">
        <v>650</v>
      </c>
      <c r="I63" s="22">
        <v>0</v>
      </c>
      <c r="J63" s="14">
        <v>0</v>
      </c>
      <c r="K63" s="14">
        <v>0</v>
      </c>
      <c r="L63" s="14">
        <v>0</v>
      </c>
      <c r="M63" s="14">
        <v>0</v>
      </c>
      <c r="N63" s="15">
        <f t="shared" si="4"/>
        <v>0</v>
      </c>
      <c r="O63" s="16">
        <f t="shared" si="5"/>
        <v>0</v>
      </c>
      <c r="P63" s="16">
        <f t="shared" si="6"/>
        <v>650</v>
      </c>
      <c r="Q63" s="16" t="e">
        <f t="shared" si="7"/>
        <v>#DIV/0!</v>
      </c>
    </row>
    <row r="64" spans="1:17" ht="33" customHeight="1" x14ac:dyDescent="0.2">
      <c r="A64" s="51" t="s">
        <v>119</v>
      </c>
      <c r="B64" s="51"/>
      <c r="C64" s="23" t="s">
        <v>0</v>
      </c>
      <c r="D64" s="23" t="s">
        <v>0</v>
      </c>
      <c r="E64" s="23" t="s">
        <v>120</v>
      </c>
      <c r="F64" s="16">
        <f>F65+F69+F71</f>
        <v>1382100</v>
      </c>
      <c r="G64" s="16">
        <f t="shared" ref="G64:L64" si="27">G65+G69+G71</f>
        <v>307250</v>
      </c>
      <c r="H64" s="16">
        <f t="shared" si="27"/>
        <v>559322.64999999991</v>
      </c>
      <c r="I64" s="22">
        <f t="shared" si="3"/>
        <v>182.0415459723352</v>
      </c>
      <c r="J64" s="14">
        <f t="shared" si="27"/>
        <v>0</v>
      </c>
      <c r="K64" s="14">
        <f t="shared" si="27"/>
        <v>0</v>
      </c>
      <c r="L64" s="14">
        <f t="shared" si="27"/>
        <v>0</v>
      </c>
      <c r="M64" s="14">
        <v>0</v>
      </c>
      <c r="N64" s="15">
        <f t="shared" si="4"/>
        <v>1382100</v>
      </c>
      <c r="O64" s="16">
        <f t="shared" si="5"/>
        <v>307250</v>
      </c>
      <c r="P64" s="16">
        <f t="shared" si="6"/>
        <v>559322.64999999991</v>
      </c>
      <c r="Q64" s="16">
        <f t="shared" si="7"/>
        <v>182.0415459723352</v>
      </c>
    </row>
    <row r="65" spans="1:17" ht="23.5" customHeight="1" x14ac:dyDescent="0.2">
      <c r="A65" s="52" t="s">
        <v>121</v>
      </c>
      <c r="B65" s="52"/>
      <c r="C65" s="24" t="s">
        <v>0</v>
      </c>
      <c r="D65" s="24" t="s">
        <v>0</v>
      </c>
      <c r="E65" s="24" t="s">
        <v>122</v>
      </c>
      <c r="F65" s="16">
        <f>F66+F67+F68</f>
        <v>472000</v>
      </c>
      <c r="G65" s="16">
        <f t="shared" ref="G65:L65" si="28">G66+G67+G68</f>
        <v>106000</v>
      </c>
      <c r="H65" s="16">
        <f t="shared" si="28"/>
        <v>360046.14</v>
      </c>
      <c r="I65" s="22">
        <f t="shared" si="3"/>
        <v>339.66616981132074</v>
      </c>
      <c r="J65" s="14">
        <f t="shared" si="28"/>
        <v>0</v>
      </c>
      <c r="K65" s="14">
        <f t="shared" si="28"/>
        <v>0</v>
      </c>
      <c r="L65" s="14">
        <f t="shared" si="28"/>
        <v>0</v>
      </c>
      <c r="M65" s="14">
        <v>0</v>
      </c>
      <c r="N65" s="15">
        <f t="shared" si="4"/>
        <v>472000</v>
      </c>
      <c r="O65" s="16">
        <f t="shared" si="5"/>
        <v>106000</v>
      </c>
      <c r="P65" s="16">
        <f t="shared" si="6"/>
        <v>360046.14</v>
      </c>
      <c r="Q65" s="16">
        <f t="shared" si="7"/>
        <v>339.66616981132074</v>
      </c>
    </row>
    <row r="66" spans="1:17" ht="48" customHeight="1" x14ac:dyDescent="0.2">
      <c r="A66" s="53" t="s">
        <v>123</v>
      </c>
      <c r="B66" s="53"/>
      <c r="C66" s="19" t="s">
        <v>0</v>
      </c>
      <c r="D66" s="19" t="s">
        <v>0</v>
      </c>
      <c r="E66" s="19" t="s">
        <v>124</v>
      </c>
      <c r="F66" s="16">
        <v>22000</v>
      </c>
      <c r="G66" s="25">
        <v>4500</v>
      </c>
      <c r="H66" s="16">
        <v>31100</v>
      </c>
      <c r="I66" s="22">
        <f t="shared" si="3"/>
        <v>691.11111111111109</v>
      </c>
      <c r="J66" s="14">
        <v>0</v>
      </c>
      <c r="K66" s="14">
        <v>0</v>
      </c>
      <c r="L66" s="14">
        <v>0</v>
      </c>
      <c r="M66" s="14">
        <v>0</v>
      </c>
      <c r="N66" s="15">
        <f t="shared" si="4"/>
        <v>22000</v>
      </c>
      <c r="O66" s="16">
        <f t="shared" si="5"/>
        <v>4500</v>
      </c>
      <c r="P66" s="16">
        <f t="shared" si="6"/>
        <v>31100</v>
      </c>
      <c r="Q66" s="16">
        <f t="shared" si="7"/>
        <v>691.11111111111109</v>
      </c>
    </row>
    <row r="67" spans="1:17" ht="27" customHeight="1" x14ac:dyDescent="0.2">
      <c r="A67" s="53" t="s">
        <v>125</v>
      </c>
      <c r="B67" s="53"/>
      <c r="C67" s="19" t="s">
        <v>0</v>
      </c>
      <c r="D67" s="19" t="s">
        <v>0</v>
      </c>
      <c r="E67" s="19" t="s">
        <v>126</v>
      </c>
      <c r="F67" s="16">
        <v>300000</v>
      </c>
      <c r="G67" s="25">
        <v>65000</v>
      </c>
      <c r="H67" s="16">
        <v>168828.62</v>
      </c>
      <c r="I67" s="22">
        <f t="shared" si="3"/>
        <v>259.73633846153848</v>
      </c>
      <c r="J67" s="14">
        <v>0</v>
      </c>
      <c r="K67" s="14">
        <v>0</v>
      </c>
      <c r="L67" s="14">
        <v>0</v>
      </c>
      <c r="M67" s="14">
        <v>0</v>
      </c>
      <c r="N67" s="15">
        <f t="shared" si="4"/>
        <v>300000</v>
      </c>
      <c r="O67" s="16">
        <f t="shared" si="5"/>
        <v>65000</v>
      </c>
      <c r="P67" s="16">
        <f t="shared" si="6"/>
        <v>168828.62</v>
      </c>
      <c r="Q67" s="16">
        <f t="shared" si="7"/>
        <v>259.73633846153848</v>
      </c>
    </row>
    <row r="68" spans="1:17" ht="41.5" customHeight="1" x14ac:dyDescent="0.2">
      <c r="A68" s="53" t="s">
        <v>127</v>
      </c>
      <c r="B68" s="53"/>
      <c r="C68" s="19" t="s">
        <v>0</v>
      </c>
      <c r="D68" s="19" t="s">
        <v>0</v>
      </c>
      <c r="E68" s="19" t="s">
        <v>128</v>
      </c>
      <c r="F68" s="16">
        <v>150000</v>
      </c>
      <c r="G68" s="25">
        <v>36500</v>
      </c>
      <c r="H68" s="16">
        <v>160117.51999999999</v>
      </c>
      <c r="I68" s="22">
        <f t="shared" si="3"/>
        <v>438.67813698630135</v>
      </c>
      <c r="J68" s="14">
        <v>0</v>
      </c>
      <c r="K68" s="14">
        <v>0</v>
      </c>
      <c r="L68" s="14">
        <v>0</v>
      </c>
      <c r="M68" s="14">
        <v>0</v>
      </c>
      <c r="N68" s="15">
        <f t="shared" si="4"/>
        <v>150000</v>
      </c>
      <c r="O68" s="16">
        <f t="shared" si="5"/>
        <v>36500</v>
      </c>
      <c r="P68" s="16">
        <f t="shared" si="6"/>
        <v>160117.51999999999</v>
      </c>
      <c r="Q68" s="16">
        <f t="shared" si="7"/>
        <v>438.67813698630135</v>
      </c>
    </row>
    <row r="69" spans="1:17" ht="45.5" customHeight="1" x14ac:dyDescent="0.2">
      <c r="A69" s="52" t="s">
        <v>129</v>
      </c>
      <c r="B69" s="52"/>
      <c r="C69" s="24" t="s">
        <v>0</v>
      </c>
      <c r="D69" s="24" t="s">
        <v>0</v>
      </c>
      <c r="E69" s="24" t="s">
        <v>130</v>
      </c>
      <c r="F69" s="16">
        <f>F70</f>
        <v>897000</v>
      </c>
      <c r="G69" s="16">
        <f t="shared" ref="G69:L69" si="29">G70</f>
        <v>198750</v>
      </c>
      <c r="H69" s="16">
        <f t="shared" si="29"/>
        <v>188795.8</v>
      </c>
      <c r="I69" s="22">
        <f t="shared" si="3"/>
        <v>94.991597484276724</v>
      </c>
      <c r="J69" s="14">
        <f t="shared" si="29"/>
        <v>0</v>
      </c>
      <c r="K69" s="14">
        <f t="shared" si="29"/>
        <v>0</v>
      </c>
      <c r="L69" s="14">
        <f t="shared" si="29"/>
        <v>0</v>
      </c>
      <c r="M69" s="14">
        <v>0</v>
      </c>
      <c r="N69" s="15">
        <f t="shared" si="4"/>
        <v>897000</v>
      </c>
      <c r="O69" s="16">
        <f t="shared" si="5"/>
        <v>198750</v>
      </c>
      <c r="P69" s="16">
        <f t="shared" si="6"/>
        <v>188795.8</v>
      </c>
      <c r="Q69" s="16">
        <f t="shared" si="7"/>
        <v>94.991597484276724</v>
      </c>
    </row>
    <row r="70" spans="1:17" ht="50" customHeight="1" x14ac:dyDescent="0.2">
      <c r="A70" s="53" t="s">
        <v>131</v>
      </c>
      <c r="B70" s="53"/>
      <c r="C70" s="19" t="s">
        <v>0</v>
      </c>
      <c r="D70" s="19" t="s">
        <v>0</v>
      </c>
      <c r="E70" s="19" t="s">
        <v>132</v>
      </c>
      <c r="F70" s="16">
        <v>897000</v>
      </c>
      <c r="G70" s="25">
        <v>198750</v>
      </c>
      <c r="H70" s="16">
        <v>188795.8</v>
      </c>
      <c r="I70" s="22">
        <f t="shared" si="3"/>
        <v>94.991597484276724</v>
      </c>
      <c r="J70" s="14">
        <v>0</v>
      </c>
      <c r="K70" s="14">
        <v>0</v>
      </c>
      <c r="L70" s="14">
        <v>0</v>
      </c>
      <c r="M70" s="14">
        <v>0</v>
      </c>
      <c r="N70" s="15">
        <f t="shared" si="4"/>
        <v>897000</v>
      </c>
      <c r="O70" s="16">
        <f t="shared" si="5"/>
        <v>198750</v>
      </c>
      <c r="P70" s="16">
        <f t="shared" si="6"/>
        <v>188795.8</v>
      </c>
      <c r="Q70" s="16">
        <f t="shared" si="7"/>
        <v>94.991597484276724</v>
      </c>
    </row>
    <row r="71" spans="1:17" ht="27" customHeight="1" x14ac:dyDescent="0.2">
      <c r="A71" s="52" t="s">
        <v>133</v>
      </c>
      <c r="B71" s="52"/>
      <c r="C71" s="24" t="s">
        <v>0</v>
      </c>
      <c r="D71" s="24" t="s">
        <v>0</v>
      </c>
      <c r="E71" s="24" t="s">
        <v>134</v>
      </c>
      <c r="F71" s="16">
        <f>F72+F73</f>
        <v>13100</v>
      </c>
      <c r="G71" s="16">
        <f t="shared" ref="G71:L71" si="30">G72+G73</f>
        <v>2500</v>
      </c>
      <c r="H71" s="16">
        <f t="shared" si="30"/>
        <v>10480.709999999999</v>
      </c>
      <c r="I71" s="22">
        <f t="shared" si="3"/>
        <v>419.22839999999997</v>
      </c>
      <c r="J71" s="14">
        <f t="shared" si="30"/>
        <v>0</v>
      </c>
      <c r="K71" s="14">
        <f t="shared" si="30"/>
        <v>0</v>
      </c>
      <c r="L71" s="14">
        <f t="shared" si="30"/>
        <v>0</v>
      </c>
      <c r="M71" s="14">
        <v>0</v>
      </c>
      <c r="N71" s="15">
        <f t="shared" si="4"/>
        <v>13100</v>
      </c>
      <c r="O71" s="16">
        <f t="shared" si="5"/>
        <v>2500</v>
      </c>
      <c r="P71" s="16">
        <f t="shared" si="6"/>
        <v>10480.709999999999</v>
      </c>
      <c r="Q71" s="16">
        <f t="shared" si="7"/>
        <v>419.22839999999997</v>
      </c>
    </row>
    <row r="72" spans="1:17" ht="55" customHeight="1" x14ac:dyDescent="0.2">
      <c r="A72" s="53" t="s">
        <v>135</v>
      </c>
      <c r="B72" s="53"/>
      <c r="C72" s="19" t="s">
        <v>0</v>
      </c>
      <c r="D72" s="19" t="s">
        <v>0</v>
      </c>
      <c r="E72" s="19" t="s">
        <v>136</v>
      </c>
      <c r="F72" s="16">
        <v>10000</v>
      </c>
      <c r="G72" s="25">
        <v>2000</v>
      </c>
      <c r="H72" s="16">
        <v>9749.7099999999991</v>
      </c>
      <c r="I72" s="22">
        <f t="shared" si="3"/>
        <v>487.48549999999994</v>
      </c>
      <c r="J72" s="14">
        <v>0</v>
      </c>
      <c r="K72" s="14">
        <v>0</v>
      </c>
      <c r="L72" s="14">
        <v>0</v>
      </c>
      <c r="M72" s="14">
        <v>0</v>
      </c>
      <c r="N72" s="15">
        <f t="shared" si="4"/>
        <v>10000</v>
      </c>
      <c r="O72" s="16">
        <f t="shared" si="5"/>
        <v>2000</v>
      </c>
      <c r="P72" s="16">
        <f t="shared" si="6"/>
        <v>9749.7099999999991</v>
      </c>
      <c r="Q72" s="16">
        <f t="shared" si="7"/>
        <v>487.48549999999994</v>
      </c>
    </row>
    <row r="73" spans="1:17" ht="46.5" customHeight="1" x14ac:dyDescent="0.2">
      <c r="A73" s="53" t="s">
        <v>137</v>
      </c>
      <c r="B73" s="53"/>
      <c r="C73" s="19" t="s">
        <v>0</v>
      </c>
      <c r="D73" s="19" t="s">
        <v>0</v>
      </c>
      <c r="E73" s="19" t="s">
        <v>138</v>
      </c>
      <c r="F73" s="16">
        <v>3100</v>
      </c>
      <c r="G73" s="25">
        <v>500</v>
      </c>
      <c r="H73" s="16">
        <v>731</v>
      </c>
      <c r="I73" s="22">
        <f t="shared" si="3"/>
        <v>146.19999999999999</v>
      </c>
      <c r="J73" s="14">
        <v>0</v>
      </c>
      <c r="K73" s="14">
        <v>0</v>
      </c>
      <c r="L73" s="14">
        <v>0</v>
      </c>
      <c r="M73" s="14">
        <v>0</v>
      </c>
      <c r="N73" s="15">
        <f t="shared" si="4"/>
        <v>3100</v>
      </c>
      <c r="O73" s="16">
        <f t="shared" si="5"/>
        <v>500</v>
      </c>
      <c r="P73" s="16">
        <f t="shared" si="6"/>
        <v>731</v>
      </c>
      <c r="Q73" s="16">
        <f t="shared" si="7"/>
        <v>146.19999999999999</v>
      </c>
    </row>
    <row r="74" spans="1:17" ht="23" customHeight="1" x14ac:dyDescent="0.2">
      <c r="A74" s="51" t="s">
        <v>139</v>
      </c>
      <c r="B74" s="51"/>
      <c r="C74" s="23" t="s">
        <v>0</v>
      </c>
      <c r="D74" s="23" t="s">
        <v>0</v>
      </c>
      <c r="E74" s="23" t="s">
        <v>140</v>
      </c>
      <c r="F74" s="16">
        <f>F75</f>
        <v>200000</v>
      </c>
      <c r="G74" s="16">
        <f t="shared" ref="G74:L74" si="31">G75</f>
        <v>50200</v>
      </c>
      <c r="H74" s="16">
        <f t="shared" si="31"/>
        <v>207120.37</v>
      </c>
      <c r="I74" s="22">
        <f t="shared" si="3"/>
        <v>412.59037848605578</v>
      </c>
      <c r="J74" s="14">
        <f t="shared" si="31"/>
        <v>0</v>
      </c>
      <c r="K74" s="14">
        <f t="shared" si="31"/>
        <v>0</v>
      </c>
      <c r="L74" s="14">
        <f t="shared" si="31"/>
        <v>25820.42</v>
      </c>
      <c r="M74" s="14">
        <v>0</v>
      </c>
      <c r="N74" s="15">
        <f t="shared" si="4"/>
        <v>200000</v>
      </c>
      <c r="O74" s="16">
        <f t="shared" si="5"/>
        <v>50200</v>
      </c>
      <c r="P74" s="16">
        <f t="shared" si="6"/>
        <v>232940.78999999998</v>
      </c>
      <c r="Q74" s="16">
        <f t="shared" si="7"/>
        <v>464.02547808764933</v>
      </c>
    </row>
    <row r="75" spans="1:17" ht="20" customHeight="1" x14ac:dyDescent="0.2">
      <c r="A75" s="52" t="s">
        <v>111</v>
      </c>
      <c r="B75" s="52"/>
      <c r="C75" s="24" t="s">
        <v>0</v>
      </c>
      <c r="D75" s="24" t="s">
        <v>0</v>
      </c>
      <c r="E75" s="24" t="s">
        <v>141</v>
      </c>
      <c r="F75" s="20">
        <f>F76+F77</f>
        <v>200000</v>
      </c>
      <c r="G75" s="20">
        <f t="shared" ref="G75:L75" si="32">G76+G77</f>
        <v>50200</v>
      </c>
      <c r="H75" s="20">
        <f t="shared" si="32"/>
        <v>207120.37</v>
      </c>
      <c r="I75" s="22">
        <f t="shared" ref="I75:I138" si="33">H75/G75%</f>
        <v>412.59037848605578</v>
      </c>
      <c r="J75" s="21">
        <f t="shared" si="32"/>
        <v>0</v>
      </c>
      <c r="K75" s="21">
        <f t="shared" si="32"/>
        <v>0</v>
      </c>
      <c r="L75" s="21">
        <f t="shared" si="32"/>
        <v>25820.42</v>
      </c>
      <c r="M75" s="14">
        <v>0</v>
      </c>
      <c r="N75" s="15">
        <f t="shared" ref="N75:N138" si="34">F75+J75</f>
        <v>200000</v>
      </c>
      <c r="O75" s="16">
        <f t="shared" ref="O75:O138" si="35">G75+K75</f>
        <v>50200</v>
      </c>
      <c r="P75" s="16">
        <f t="shared" ref="P75:P138" si="36">L75+H75</f>
        <v>232940.78999999998</v>
      </c>
      <c r="Q75" s="16">
        <f t="shared" ref="Q75:Q138" si="37">P75/O75%</f>
        <v>464.02547808764933</v>
      </c>
    </row>
    <row r="76" spans="1:17" ht="26" customHeight="1" x14ac:dyDescent="0.2">
      <c r="A76" s="53" t="s">
        <v>111</v>
      </c>
      <c r="B76" s="53"/>
      <c r="C76" s="19" t="s">
        <v>0</v>
      </c>
      <c r="D76" s="19" t="s">
        <v>0</v>
      </c>
      <c r="E76" s="19" t="s">
        <v>142</v>
      </c>
      <c r="F76" s="16">
        <v>200000</v>
      </c>
      <c r="G76" s="25">
        <v>50200</v>
      </c>
      <c r="H76" s="16">
        <v>207120.37</v>
      </c>
      <c r="I76" s="22">
        <f t="shared" si="33"/>
        <v>412.59037848605578</v>
      </c>
      <c r="J76" s="14">
        <v>0</v>
      </c>
      <c r="K76" s="14">
        <v>0</v>
      </c>
      <c r="L76" s="14">
        <v>0</v>
      </c>
      <c r="M76" s="14">
        <v>0</v>
      </c>
      <c r="N76" s="15">
        <f t="shared" si="34"/>
        <v>200000</v>
      </c>
      <c r="O76" s="16">
        <f t="shared" si="35"/>
        <v>50200</v>
      </c>
      <c r="P76" s="16">
        <f t="shared" si="36"/>
        <v>207120.37</v>
      </c>
      <c r="Q76" s="16">
        <f t="shared" si="37"/>
        <v>412.59037848605578</v>
      </c>
    </row>
    <row r="77" spans="1:17" ht="65.5" customHeight="1" x14ac:dyDescent="0.2">
      <c r="A77" s="53" t="s">
        <v>143</v>
      </c>
      <c r="B77" s="53"/>
      <c r="C77" s="19" t="s">
        <v>0</v>
      </c>
      <c r="D77" s="19" t="s">
        <v>0</v>
      </c>
      <c r="E77" s="19" t="s">
        <v>144</v>
      </c>
      <c r="F77" s="16">
        <v>0</v>
      </c>
      <c r="G77" s="16">
        <v>0</v>
      </c>
      <c r="H77" s="16">
        <v>0</v>
      </c>
      <c r="I77" s="22">
        <v>0</v>
      </c>
      <c r="J77" s="14">
        <v>0</v>
      </c>
      <c r="K77" s="14">
        <v>0</v>
      </c>
      <c r="L77" s="14">
        <v>25820.42</v>
      </c>
      <c r="M77" s="14">
        <v>0</v>
      </c>
      <c r="N77" s="15">
        <f t="shared" si="34"/>
        <v>0</v>
      </c>
      <c r="O77" s="16">
        <f t="shared" si="35"/>
        <v>0</v>
      </c>
      <c r="P77" s="16">
        <f t="shared" si="36"/>
        <v>25820.42</v>
      </c>
      <c r="Q77" s="16" t="e">
        <f t="shared" si="37"/>
        <v>#DIV/0!</v>
      </c>
    </row>
    <row r="78" spans="1:17" ht="35.5" customHeight="1" x14ac:dyDescent="0.2">
      <c r="A78" s="51" t="s">
        <v>145</v>
      </c>
      <c r="B78" s="51"/>
      <c r="C78" s="23" t="s">
        <v>0</v>
      </c>
      <c r="D78" s="23" t="s">
        <v>0</v>
      </c>
      <c r="E78" s="23" t="s">
        <v>146</v>
      </c>
      <c r="F78" s="20">
        <f>F79+F83</f>
        <v>0</v>
      </c>
      <c r="G78" s="20">
        <f t="shared" ref="G78:L78" si="38">G79+G83</f>
        <v>0</v>
      </c>
      <c r="H78" s="20">
        <f t="shared" si="38"/>
        <v>0</v>
      </c>
      <c r="I78" s="22">
        <v>0</v>
      </c>
      <c r="J78" s="81">
        <f t="shared" si="38"/>
        <v>2527300</v>
      </c>
      <c r="K78" s="81">
        <f t="shared" si="38"/>
        <v>2527300</v>
      </c>
      <c r="L78" s="21">
        <f t="shared" si="38"/>
        <v>13113304.26</v>
      </c>
      <c r="M78" s="14">
        <f t="shared" ref="M78:M138" si="39">L78/K78%</f>
        <v>518.86615201994221</v>
      </c>
      <c r="N78" s="15">
        <f t="shared" si="34"/>
        <v>2527300</v>
      </c>
      <c r="O78" s="16">
        <f t="shared" si="35"/>
        <v>2527300</v>
      </c>
      <c r="P78" s="16">
        <f t="shared" si="36"/>
        <v>13113304.26</v>
      </c>
      <c r="Q78" s="16">
        <f t="shared" si="37"/>
        <v>518.86615201994221</v>
      </c>
    </row>
    <row r="79" spans="1:17" ht="41.5" customHeight="1" x14ac:dyDescent="0.2">
      <c r="A79" s="52" t="s">
        <v>147</v>
      </c>
      <c r="B79" s="52"/>
      <c r="C79" s="24" t="s">
        <v>0</v>
      </c>
      <c r="D79" s="24" t="s">
        <v>0</v>
      </c>
      <c r="E79" s="24" t="s">
        <v>148</v>
      </c>
      <c r="F79" s="20">
        <f>F80+F81+F82</f>
        <v>0</v>
      </c>
      <c r="G79" s="20">
        <f t="shared" ref="G79:L79" si="40">G80+G81+G82</f>
        <v>0</v>
      </c>
      <c r="H79" s="20">
        <f t="shared" si="40"/>
        <v>0</v>
      </c>
      <c r="I79" s="22">
        <v>0</v>
      </c>
      <c r="J79" s="81">
        <f t="shared" si="40"/>
        <v>2527300</v>
      </c>
      <c r="K79" s="81">
        <f t="shared" si="40"/>
        <v>2527300</v>
      </c>
      <c r="L79" s="21">
        <f t="shared" si="40"/>
        <v>594924.99</v>
      </c>
      <c r="M79" s="14">
        <f t="shared" si="39"/>
        <v>23.539943417876785</v>
      </c>
      <c r="N79" s="15">
        <f t="shared" si="34"/>
        <v>2527300</v>
      </c>
      <c r="O79" s="16">
        <f t="shared" si="35"/>
        <v>2527300</v>
      </c>
      <c r="P79" s="16">
        <f t="shared" si="36"/>
        <v>594924.99</v>
      </c>
      <c r="Q79" s="16">
        <f t="shared" si="37"/>
        <v>23.539943417876785</v>
      </c>
    </row>
    <row r="80" spans="1:17" ht="36" customHeight="1" x14ac:dyDescent="0.2">
      <c r="A80" s="53" t="s">
        <v>149</v>
      </c>
      <c r="B80" s="53"/>
      <c r="C80" s="19" t="s">
        <v>0</v>
      </c>
      <c r="D80" s="19" t="s">
        <v>0</v>
      </c>
      <c r="E80" s="19" t="s">
        <v>150</v>
      </c>
      <c r="F80" s="16">
        <v>0</v>
      </c>
      <c r="G80" s="16">
        <v>0</v>
      </c>
      <c r="H80" s="16">
        <v>0</v>
      </c>
      <c r="I80" s="22">
        <v>0</v>
      </c>
      <c r="J80" s="14">
        <v>2413200</v>
      </c>
      <c r="K80" s="26">
        <v>2413200</v>
      </c>
      <c r="L80" s="14">
        <v>508867.6</v>
      </c>
      <c r="M80" s="14">
        <f t="shared" si="39"/>
        <v>21.08683905188132</v>
      </c>
      <c r="N80" s="15">
        <f t="shared" si="34"/>
        <v>2413200</v>
      </c>
      <c r="O80" s="16">
        <f t="shared" si="35"/>
        <v>2413200</v>
      </c>
      <c r="P80" s="16">
        <f t="shared" si="36"/>
        <v>508867.6</v>
      </c>
      <c r="Q80" s="16">
        <f t="shared" si="37"/>
        <v>21.08683905188132</v>
      </c>
    </row>
    <row r="81" spans="1:17" ht="49.5" customHeight="1" x14ac:dyDescent="0.2">
      <c r="A81" s="53" t="s">
        <v>151</v>
      </c>
      <c r="B81" s="53"/>
      <c r="C81" s="19" t="s">
        <v>0</v>
      </c>
      <c r="D81" s="19" t="s">
        <v>0</v>
      </c>
      <c r="E81" s="19" t="s">
        <v>152</v>
      </c>
      <c r="F81" s="16">
        <v>0</v>
      </c>
      <c r="G81" s="16">
        <v>0</v>
      </c>
      <c r="H81" s="16">
        <v>0</v>
      </c>
      <c r="I81" s="22">
        <v>0</v>
      </c>
      <c r="J81" s="14">
        <v>114100</v>
      </c>
      <c r="K81" s="26">
        <v>114100</v>
      </c>
      <c r="L81" s="14">
        <v>70636.73</v>
      </c>
      <c r="M81" s="14">
        <f t="shared" si="39"/>
        <v>61.907738825591579</v>
      </c>
      <c r="N81" s="15">
        <f t="shared" si="34"/>
        <v>114100</v>
      </c>
      <c r="O81" s="16">
        <f t="shared" si="35"/>
        <v>114100</v>
      </c>
      <c r="P81" s="16">
        <f t="shared" si="36"/>
        <v>70636.73</v>
      </c>
      <c r="Q81" s="16">
        <f t="shared" si="37"/>
        <v>61.907738825591579</v>
      </c>
    </row>
    <row r="82" spans="1:17" ht="45.5" customHeight="1" x14ac:dyDescent="0.2">
      <c r="A82" s="53" t="s">
        <v>153</v>
      </c>
      <c r="B82" s="53"/>
      <c r="C82" s="19" t="s">
        <v>0</v>
      </c>
      <c r="D82" s="19" t="s">
        <v>0</v>
      </c>
      <c r="E82" s="19" t="s">
        <v>154</v>
      </c>
      <c r="F82" s="16">
        <v>0</v>
      </c>
      <c r="G82" s="16">
        <v>0</v>
      </c>
      <c r="H82" s="16">
        <v>0</v>
      </c>
      <c r="I82" s="22">
        <v>0</v>
      </c>
      <c r="J82" s="14">
        <v>0</v>
      </c>
      <c r="K82" s="26">
        <v>0</v>
      </c>
      <c r="L82" s="14">
        <v>15420.66</v>
      </c>
      <c r="M82" s="14">
        <v>0</v>
      </c>
      <c r="N82" s="15">
        <f t="shared" si="34"/>
        <v>0</v>
      </c>
      <c r="O82" s="16">
        <f t="shared" si="35"/>
        <v>0</v>
      </c>
      <c r="P82" s="16">
        <f t="shared" si="36"/>
        <v>15420.66</v>
      </c>
      <c r="Q82" s="16" t="e">
        <f t="shared" si="37"/>
        <v>#DIV/0!</v>
      </c>
    </row>
    <row r="83" spans="1:17" ht="35.5" customHeight="1" x14ac:dyDescent="0.2">
      <c r="A83" s="52" t="s">
        <v>155</v>
      </c>
      <c r="B83" s="52"/>
      <c r="C83" s="24" t="s">
        <v>0</v>
      </c>
      <c r="D83" s="24" t="s">
        <v>0</v>
      </c>
      <c r="E83" s="24" t="s">
        <v>156</v>
      </c>
      <c r="F83" s="20">
        <f>F84+F85</f>
        <v>0</v>
      </c>
      <c r="G83" s="20">
        <f t="shared" ref="G83:L83" si="41">G84+G85</f>
        <v>0</v>
      </c>
      <c r="H83" s="20">
        <f t="shared" si="41"/>
        <v>0</v>
      </c>
      <c r="I83" s="22">
        <v>0</v>
      </c>
      <c r="J83" s="21">
        <f t="shared" si="41"/>
        <v>0</v>
      </c>
      <c r="K83" s="21">
        <f t="shared" si="41"/>
        <v>0</v>
      </c>
      <c r="L83" s="21">
        <f t="shared" si="41"/>
        <v>12518379.27</v>
      </c>
      <c r="M83" s="14">
        <v>0</v>
      </c>
      <c r="N83" s="15">
        <f t="shared" si="34"/>
        <v>0</v>
      </c>
      <c r="O83" s="16">
        <f t="shared" si="35"/>
        <v>0</v>
      </c>
      <c r="P83" s="16">
        <f t="shared" si="36"/>
        <v>12518379.27</v>
      </c>
      <c r="Q83" s="16" t="e">
        <f t="shared" si="37"/>
        <v>#DIV/0!</v>
      </c>
    </row>
    <row r="84" spans="1:17" ht="29" customHeight="1" x14ac:dyDescent="0.2">
      <c r="A84" s="53" t="s">
        <v>157</v>
      </c>
      <c r="B84" s="53"/>
      <c r="C84" s="19" t="s">
        <v>0</v>
      </c>
      <c r="D84" s="19" t="s">
        <v>0</v>
      </c>
      <c r="E84" s="19" t="s">
        <v>158</v>
      </c>
      <c r="F84" s="16">
        <v>0</v>
      </c>
      <c r="G84" s="16">
        <v>0</v>
      </c>
      <c r="H84" s="16">
        <v>0</v>
      </c>
      <c r="I84" s="22">
        <v>0</v>
      </c>
      <c r="J84" s="14">
        <v>0</v>
      </c>
      <c r="K84" s="26">
        <v>0</v>
      </c>
      <c r="L84" s="14">
        <v>7471041.0999999996</v>
      </c>
      <c r="M84" s="14">
        <v>0</v>
      </c>
      <c r="N84" s="15">
        <f t="shared" si="34"/>
        <v>0</v>
      </c>
      <c r="O84" s="16">
        <f t="shared" si="35"/>
        <v>0</v>
      </c>
      <c r="P84" s="16">
        <f t="shared" si="36"/>
        <v>7471041.0999999996</v>
      </c>
      <c r="Q84" s="16" t="e">
        <f t="shared" si="37"/>
        <v>#DIV/0!</v>
      </c>
    </row>
    <row r="85" spans="1:17" ht="112" customHeight="1" x14ac:dyDescent="0.2">
      <c r="A85" s="53" t="s">
        <v>159</v>
      </c>
      <c r="B85" s="53"/>
      <c r="C85" s="19" t="s">
        <v>0</v>
      </c>
      <c r="D85" s="19" t="s">
        <v>0</v>
      </c>
      <c r="E85" s="19" t="s">
        <v>160</v>
      </c>
      <c r="F85" s="16">
        <v>0</v>
      </c>
      <c r="G85" s="16">
        <v>0</v>
      </c>
      <c r="H85" s="16">
        <v>0</v>
      </c>
      <c r="I85" s="22">
        <v>0</v>
      </c>
      <c r="J85" s="14">
        <v>0</v>
      </c>
      <c r="K85" s="26">
        <v>0</v>
      </c>
      <c r="L85" s="14">
        <v>5047338.17</v>
      </c>
      <c r="M85" s="14">
        <v>0</v>
      </c>
      <c r="N85" s="15">
        <f t="shared" si="34"/>
        <v>0</v>
      </c>
      <c r="O85" s="16">
        <f t="shared" si="35"/>
        <v>0</v>
      </c>
      <c r="P85" s="16">
        <f t="shared" si="36"/>
        <v>5047338.17</v>
      </c>
      <c r="Q85" s="16" t="e">
        <f t="shared" si="37"/>
        <v>#DIV/0!</v>
      </c>
    </row>
    <row r="86" spans="1:17" ht="21" customHeight="1" x14ac:dyDescent="0.2">
      <c r="A86" s="50" t="s">
        <v>161</v>
      </c>
      <c r="B86" s="50"/>
      <c r="C86" s="23" t="s">
        <v>0</v>
      </c>
      <c r="D86" s="23" t="s">
        <v>0</v>
      </c>
      <c r="E86" s="23" t="s">
        <v>162</v>
      </c>
      <c r="F86" s="20">
        <f>F87+F89</f>
        <v>0</v>
      </c>
      <c r="G86" s="20">
        <f t="shared" ref="G86:L86" si="42">G87+G89</f>
        <v>0</v>
      </c>
      <c r="H86" s="20">
        <f t="shared" si="42"/>
        <v>0</v>
      </c>
      <c r="I86" s="22">
        <v>0</v>
      </c>
      <c r="J86" s="21">
        <f t="shared" si="42"/>
        <v>400000</v>
      </c>
      <c r="K86" s="21">
        <f t="shared" si="42"/>
        <v>0</v>
      </c>
      <c r="L86" s="21">
        <f t="shared" si="42"/>
        <v>22841.57</v>
      </c>
      <c r="M86" s="14">
        <v>0</v>
      </c>
      <c r="N86" s="15">
        <f t="shared" si="34"/>
        <v>400000</v>
      </c>
      <c r="O86" s="16">
        <f t="shared" si="35"/>
        <v>0</v>
      </c>
      <c r="P86" s="16">
        <f t="shared" si="36"/>
        <v>22841.57</v>
      </c>
      <c r="Q86" s="16" t="e">
        <f t="shared" si="37"/>
        <v>#DIV/0!</v>
      </c>
    </row>
    <row r="87" spans="1:17" ht="28" customHeight="1" x14ac:dyDescent="0.2">
      <c r="A87" s="51" t="s">
        <v>163</v>
      </c>
      <c r="B87" s="51"/>
      <c r="C87" s="23" t="s">
        <v>0</v>
      </c>
      <c r="D87" s="23" t="s">
        <v>0</v>
      </c>
      <c r="E87" s="23" t="s">
        <v>164</v>
      </c>
      <c r="F87" s="16">
        <f>F88</f>
        <v>0</v>
      </c>
      <c r="G87" s="16">
        <f t="shared" ref="G87:L87" si="43">G88</f>
        <v>0</v>
      </c>
      <c r="H87" s="16">
        <f t="shared" si="43"/>
        <v>0</v>
      </c>
      <c r="I87" s="22">
        <v>0</v>
      </c>
      <c r="J87" s="14">
        <f t="shared" si="43"/>
        <v>0</v>
      </c>
      <c r="K87" s="14">
        <f t="shared" si="43"/>
        <v>0</v>
      </c>
      <c r="L87" s="14">
        <f t="shared" si="43"/>
        <v>142.57</v>
      </c>
      <c r="M87" s="14">
        <v>0</v>
      </c>
      <c r="N87" s="15">
        <f t="shared" si="34"/>
        <v>0</v>
      </c>
      <c r="O87" s="16">
        <f t="shared" si="35"/>
        <v>0</v>
      </c>
      <c r="P87" s="16">
        <f t="shared" si="36"/>
        <v>142.57</v>
      </c>
      <c r="Q87" s="16" t="e">
        <f t="shared" si="37"/>
        <v>#DIV/0!</v>
      </c>
    </row>
    <row r="88" spans="1:17" ht="51" customHeight="1" x14ac:dyDescent="0.2">
      <c r="A88" s="52" t="s">
        <v>165</v>
      </c>
      <c r="B88" s="52"/>
      <c r="C88" s="24" t="s">
        <v>0</v>
      </c>
      <c r="D88" s="24" t="s">
        <v>0</v>
      </c>
      <c r="E88" s="24" t="s">
        <v>166</v>
      </c>
      <c r="F88" s="16">
        <v>0</v>
      </c>
      <c r="G88" s="16">
        <v>0</v>
      </c>
      <c r="H88" s="16">
        <v>0</v>
      </c>
      <c r="I88" s="22">
        <v>0</v>
      </c>
      <c r="J88" s="14">
        <v>0</v>
      </c>
      <c r="K88" s="26">
        <v>0</v>
      </c>
      <c r="L88" s="14">
        <v>142.57</v>
      </c>
      <c r="M88" s="14">
        <v>0</v>
      </c>
      <c r="N88" s="15">
        <f t="shared" si="34"/>
        <v>0</v>
      </c>
      <c r="O88" s="16">
        <f t="shared" si="35"/>
        <v>0</v>
      </c>
      <c r="P88" s="16">
        <f t="shared" si="36"/>
        <v>142.57</v>
      </c>
      <c r="Q88" s="16" t="e">
        <f t="shared" si="37"/>
        <v>#DIV/0!</v>
      </c>
    </row>
    <row r="89" spans="1:17" ht="41" customHeight="1" x14ac:dyDescent="0.2">
      <c r="A89" s="51" t="s">
        <v>167</v>
      </c>
      <c r="B89" s="51"/>
      <c r="C89" s="23" t="s">
        <v>0</v>
      </c>
      <c r="D89" s="23" t="s">
        <v>0</v>
      </c>
      <c r="E89" s="23" t="s">
        <v>168</v>
      </c>
      <c r="F89" s="16">
        <f>F90</f>
        <v>0</v>
      </c>
      <c r="G89" s="16">
        <f t="shared" ref="G89:L90" si="44">G90</f>
        <v>0</v>
      </c>
      <c r="H89" s="16">
        <f t="shared" si="44"/>
        <v>0</v>
      </c>
      <c r="I89" s="22">
        <v>0</v>
      </c>
      <c r="J89" s="14">
        <f t="shared" si="44"/>
        <v>400000</v>
      </c>
      <c r="K89" s="14">
        <f t="shared" si="44"/>
        <v>0</v>
      </c>
      <c r="L89" s="14">
        <f t="shared" si="44"/>
        <v>22699</v>
      </c>
      <c r="M89" s="14">
        <v>0</v>
      </c>
      <c r="N89" s="15">
        <f t="shared" si="34"/>
        <v>400000</v>
      </c>
      <c r="O89" s="16">
        <f t="shared" si="35"/>
        <v>0</v>
      </c>
      <c r="P89" s="16">
        <f t="shared" si="36"/>
        <v>22699</v>
      </c>
      <c r="Q89" s="16" t="e">
        <f t="shared" si="37"/>
        <v>#DIV/0!</v>
      </c>
    </row>
    <row r="90" spans="1:17" ht="27.5" customHeight="1" x14ac:dyDescent="0.2">
      <c r="A90" s="52" t="s">
        <v>169</v>
      </c>
      <c r="B90" s="52"/>
      <c r="C90" s="24" t="s">
        <v>0</v>
      </c>
      <c r="D90" s="24" t="s">
        <v>0</v>
      </c>
      <c r="E90" s="24" t="s">
        <v>170</v>
      </c>
      <c r="F90" s="16">
        <f>F91</f>
        <v>0</v>
      </c>
      <c r="G90" s="16">
        <f t="shared" si="44"/>
        <v>0</v>
      </c>
      <c r="H90" s="16">
        <f t="shared" si="44"/>
        <v>0</v>
      </c>
      <c r="I90" s="22">
        <v>0</v>
      </c>
      <c r="J90" s="14">
        <f t="shared" si="44"/>
        <v>400000</v>
      </c>
      <c r="K90" s="14">
        <f t="shared" si="44"/>
        <v>0</v>
      </c>
      <c r="L90" s="14">
        <f t="shared" si="44"/>
        <v>22699</v>
      </c>
      <c r="M90" s="14">
        <v>0</v>
      </c>
      <c r="N90" s="15">
        <f t="shared" si="34"/>
        <v>400000</v>
      </c>
      <c r="O90" s="16">
        <f t="shared" si="35"/>
        <v>0</v>
      </c>
      <c r="P90" s="16">
        <f t="shared" si="36"/>
        <v>22699</v>
      </c>
      <c r="Q90" s="16" t="e">
        <f t="shared" si="37"/>
        <v>#DIV/0!</v>
      </c>
    </row>
    <row r="91" spans="1:17" ht="76" customHeight="1" x14ac:dyDescent="0.2">
      <c r="A91" s="53" t="s">
        <v>171</v>
      </c>
      <c r="B91" s="53"/>
      <c r="C91" s="19" t="s">
        <v>0</v>
      </c>
      <c r="D91" s="19" t="s">
        <v>0</v>
      </c>
      <c r="E91" s="19" t="s">
        <v>172</v>
      </c>
      <c r="F91" s="16">
        <v>0</v>
      </c>
      <c r="G91" s="16">
        <v>0</v>
      </c>
      <c r="H91" s="16">
        <v>0</v>
      </c>
      <c r="I91" s="22">
        <v>0</v>
      </c>
      <c r="J91" s="14">
        <v>400000</v>
      </c>
      <c r="K91" s="26">
        <v>0</v>
      </c>
      <c r="L91" s="14">
        <v>22699</v>
      </c>
      <c r="M91" s="14">
        <v>0</v>
      </c>
      <c r="N91" s="15">
        <f t="shared" si="34"/>
        <v>400000</v>
      </c>
      <c r="O91" s="16">
        <f t="shared" si="35"/>
        <v>0</v>
      </c>
      <c r="P91" s="16">
        <f t="shared" si="36"/>
        <v>22699</v>
      </c>
      <c r="Q91" s="16" t="e">
        <f t="shared" si="37"/>
        <v>#DIV/0!</v>
      </c>
    </row>
    <row r="92" spans="1:17" ht="42.5" customHeight="1" x14ac:dyDescent="0.2">
      <c r="A92" s="62" t="s">
        <v>173</v>
      </c>
      <c r="B92" s="62"/>
      <c r="C92" s="63" t="s">
        <v>0</v>
      </c>
      <c r="D92" s="63" t="s">
        <v>0</v>
      </c>
      <c r="E92" s="63" t="s">
        <v>174</v>
      </c>
      <c r="F92" s="79">
        <f>F86+F58+F10</f>
        <v>131600000</v>
      </c>
      <c r="G92" s="79">
        <f t="shared" ref="G92:L92" si="45">G86+G58+G10</f>
        <v>35250590</v>
      </c>
      <c r="H92" s="76">
        <f t="shared" si="45"/>
        <v>44003158.130000003</v>
      </c>
      <c r="I92" s="64">
        <f t="shared" si="33"/>
        <v>124.82956492359419</v>
      </c>
      <c r="J92" s="80">
        <f t="shared" si="45"/>
        <v>2990300</v>
      </c>
      <c r="K92" s="80">
        <f t="shared" si="45"/>
        <v>2542300</v>
      </c>
      <c r="L92" s="77">
        <f t="shared" si="45"/>
        <v>13180116.15</v>
      </c>
      <c r="M92" s="65">
        <f t="shared" si="39"/>
        <v>518.43276363922439</v>
      </c>
      <c r="N92" s="66">
        <f t="shared" si="34"/>
        <v>134590300</v>
      </c>
      <c r="O92" s="67">
        <f t="shared" si="35"/>
        <v>37792890</v>
      </c>
      <c r="P92" s="67">
        <f t="shared" si="36"/>
        <v>57183274.280000001</v>
      </c>
      <c r="Q92" s="67">
        <f t="shared" si="37"/>
        <v>151.30696350556943</v>
      </c>
    </row>
    <row r="93" spans="1:17" ht="19.5" customHeight="1" x14ac:dyDescent="0.2">
      <c r="A93" s="50" t="s">
        <v>175</v>
      </c>
      <c r="B93" s="50"/>
      <c r="C93" s="23" t="s">
        <v>0</v>
      </c>
      <c r="D93" s="23" t="s">
        <v>0</v>
      </c>
      <c r="E93" s="23" t="s">
        <v>176</v>
      </c>
      <c r="F93" s="16">
        <f>F94</f>
        <v>191696900</v>
      </c>
      <c r="G93" s="16">
        <f t="shared" ref="G93:L93" si="46">G94</f>
        <v>45798500</v>
      </c>
      <c r="H93" s="16">
        <f t="shared" si="46"/>
        <v>45798500</v>
      </c>
      <c r="I93" s="22">
        <f t="shared" si="33"/>
        <v>100</v>
      </c>
      <c r="J93" s="14">
        <f t="shared" si="46"/>
        <v>0</v>
      </c>
      <c r="K93" s="14">
        <f t="shared" si="46"/>
        <v>0</v>
      </c>
      <c r="L93" s="14">
        <f t="shared" si="46"/>
        <v>0</v>
      </c>
      <c r="M93" s="14">
        <v>0</v>
      </c>
      <c r="N93" s="15">
        <f t="shared" si="34"/>
        <v>191696900</v>
      </c>
      <c r="O93" s="16">
        <f t="shared" si="35"/>
        <v>45798500</v>
      </c>
      <c r="P93" s="16">
        <f t="shared" si="36"/>
        <v>45798500</v>
      </c>
      <c r="Q93" s="16">
        <f t="shared" si="37"/>
        <v>100</v>
      </c>
    </row>
    <row r="94" spans="1:17" ht="21.5" customHeight="1" x14ac:dyDescent="0.2">
      <c r="A94" s="51" t="s">
        <v>177</v>
      </c>
      <c r="B94" s="51"/>
      <c r="C94" s="23" t="s">
        <v>0</v>
      </c>
      <c r="D94" s="23" t="s">
        <v>0</v>
      </c>
      <c r="E94" s="23" t="s">
        <v>178</v>
      </c>
      <c r="F94" s="16">
        <f>F95+F97</f>
        <v>191696900</v>
      </c>
      <c r="G94" s="16">
        <f t="shared" ref="G94:L94" si="47">G95+G97</f>
        <v>45798500</v>
      </c>
      <c r="H94" s="16">
        <f t="shared" si="47"/>
        <v>45798500</v>
      </c>
      <c r="I94" s="22">
        <f t="shared" si="33"/>
        <v>100</v>
      </c>
      <c r="J94" s="14">
        <f t="shared" si="47"/>
        <v>0</v>
      </c>
      <c r="K94" s="14">
        <f t="shared" si="47"/>
        <v>0</v>
      </c>
      <c r="L94" s="14">
        <f t="shared" si="47"/>
        <v>0</v>
      </c>
      <c r="M94" s="14">
        <v>0</v>
      </c>
      <c r="N94" s="15">
        <f t="shared" si="34"/>
        <v>191696900</v>
      </c>
      <c r="O94" s="16">
        <f t="shared" si="35"/>
        <v>45798500</v>
      </c>
      <c r="P94" s="16">
        <f t="shared" si="36"/>
        <v>45798500</v>
      </c>
      <c r="Q94" s="16">
        <f t="shared" si="37"/>
        <v>100</v>
      </c>
    </row>
    <row r="95" spans="1:17" ht="19.5" customHeight="1" x14ac:dyDescent="0.2">
      <c r="A95" s="52" t="s">
        <v>179</v>
      </c>
      <c r="B95" s="52"/>
      <c r="C95" s="24" t="s">
        <v>0</v>
      </c>
      <c r="D95" s="24" t="s">
        <v>0</v>
      </c>
      <c r="E95" s="24" t="s">
        <v>180</v>
      </c>
      <c r="F95" s="16">
        <f>F96</f>
        <v>54621400</v>
      </c>
      <c r="G95" s="16">
        <f t="shared" ref="G95:L95" si="48">G96</f>
        <v>13655400</v>
      </c>
      <c r="H95" s="16">
        <f t="shared" si="48"/>
        <v>13655400</v>
      </c>
      <c r="I95" s="22">
        <f t="shared" si="33"/>
        <v>100</v>
      </c>
      <c r="J95" s="14">
        <f t="shared" si="48"/>
        <v>0</v>
      </c>
      <c r="K95" s="14">
        <f t="shared" si="48"/>
        <v>0</v>
      </c>
      <c r="L95" s="14">
        <f t="shared" si="48"/>
        <v>0</v>
      </c>
      <c r="M95" s="14">
        <v>0</v>
      </c>
      <c r="N95" s="15">
        <f t="shared" si="34"/>
        <v>54621400</v>
      </c>
      <c r="O95" s="16">
        <f t="shared" si="35"/>
        <v>13655400</v>
      </c>
      <c r="P95" s="16">
        <f t="shared" si="36"/>
        <v>13655400</v>
      </c>
      <c r="Q95" s="16">
        <f t="shared" si="37"/>
        <v>100</v>
      </c>
    </row>
    <row r="96" spans="1:17" ht="21.5" customHeight="1" x14ac:dyDescent="0.2">
      <c r="A96" s="53" t="s">
        <v>181</v>
      </c>
      <c r="B96" s="53"/>
      <c r="C96" s="19" t="s">
        <v>0</v>
      </c>
      <c r="D96" s="19" t="s">
        <v>0</v>
      </c>
      <c r="E96" s="19" t="s">
        <v>182</v>
      </c>
      <c r="F96" s="16">
        <v>54621400</v>
      </c>
      <c r="G96" s="16">
        <v>13655400</v>
      </c>
      <c r="H96" s="16">
        <v>13655400</v>
      </c>
      <c r="I96" s="22">
        <f t="shared" si="33"/>
        <v>100</v>
      </c>
      <c r="J96" s="14">
        <v>0</v>
      </c>
      <c r="K96" s="14">
        <v>0</v>
      </c>
      <c r="L96" s="14">
        <v>0</v>
      </c>
      <c r="M96" s="14">
        <v>0</v>
      </c>
      <c r="N96" s="15">
        <f t="shared" si="34"/>
        <v>54621400</v>
      </c>
      <c r="O96" s="16">
        <f t="shared" si="35"/>
        <v>13655400</v>
      </c>
      <c r="P96" s="16">
        <f t="shared" si="36"/>
        <v>13655400</v>
      </c>
      <c r="Q96" s="16">
        <f t="shared" si="37"/>
        <v>100</v>
      </c>
    </row>
    <row r="97" spans="1:17" ht="20.5" customHeight="1" x14ac:dyDescent="0.2">
      <c r="A97" s="52" t="s">
        <v>183</v>
      </c>
      <c r="B97" s="52"/>
      <c r="C97" s="24" t="s">
        <v>0</v>
      </c>
      <c r="D97" s="24" t="s">
        <v>0</v>
      </c>
      <c r="E97" s="24" t="s">
        <v>184</v>
      </c>
      <c r="F97" s="16">
        <f>F98</f>
        <v>137075500</v>
      </c>
      <c r="G97" s="16">
        <f t="shared" ref="G97:L97" si="49">G98</f>
        <v>32143100</v>
      </c>
      <c r="H97" s="16">
        <f t="shared" si="49"/>
        <v>32143100</v>
      </c>
      <c r="I97" s="22">
        <f t="shared" si="33"/>
        <v>100</v>
      </c>
      <c r="J97" s="14">
        <f t="shared" si="49"/>
        <v>0</v>
      </c>
      <c r="K97" s="14">
        <f t="shared" si="49"/>
        <v>0</v>
      </c>
      <c r="L97" s="14">
        <f t="shared" si="49"/>
        <v>0</v>
      </c>
      <c r="M97" s="14">
        <v>0</v>
      </c>
      <c r="N97" s="15">
        <f t="shared" si="34"/>
        <v>137075500</v>
      </c>
      <c r="O97" s="16">
        <f t="shared" si="35"/>
        <v>32143100</v>
      </c>
      <c r="P97" s="16">
        <f t="shared" si="36"/>
        <v>32143100</v>
      </c>
      <c r="Q97" s="16">
        <f t="shared" si="37"/>
        <v>100</v>
      </c>
    </row>
    <row r="98" spans="1:17" ht="28.5" customHeight="1" x14ac:dyDescent="0.2">
      <c r="A98" s="53" t="s">
        <v>185</v>
      </c>
      <c r="B98" s="53"/>
      <c r="C98" s="19" t="s">
        <v>0</v>
      </c>
      <c r="D98" s="19" t="s">
        <v>0</v>
      </c>
      <c r="E98" s="19" t="s">
        <v>186</v>
      </c>
      <c r="F98" s="16">
        <v>137075500</v>
      </c>
      <c r="G98" s="16">
        <v>32143100</v>
      </c>
      <c r="H98" s="16">
        <v>32143100</v>
      </c>
      <c r="I98" s="22">
        <f t="shared" si="33"/>
        <v>100</v>
      </c>
      <c r="J98" s="14">
        <v>0</v>
      </c>
      <c r="K98" s="14">
        <v>0</v>
      </c>
      <c r="L98" s="14">
        <v>0</v>
      </c>
      <c r="M98" s="14">
        <v>0</v>
      </c>
      <c r="N98" s="15">
        <f t="shared" si="34"/>
        <v>137075500</v>
      </c>
      <c r="O98" s="16">
        <f t="shared" si="35"/>
        <v>32143100</v>
      </c>
      <c r="P98" s="16">
        <f t="shared" si="36"/>
        <v>32143100</v>
      </c>
      <c r="Q98" s="16">
        <f t="shared" si="37"/>
        <v>100</v>
      </c>
    </row>
    <row r="99" spans="1:17" ht="33" customHeight="1" x14ac:dyDescent="0.2">
      <c r="A99" s="50" t="s">
        <v>187</v>
      </c>
      <c r="B99" s="50"/>
      <c r="C99" s="23" t="s">
        <v>0</v>
      </c>
      <c r="D99" s="23" t="s">
        <v>0</v>
      </c>
      <c r="E99" s="23" t="s">
        <v>188</v>
      </c>
      <c r="F99" s="16">
        <f>F93+F92</f>
        <v>323296900</v>
      </c>
      <c r="G99" s="16">
        <f t="shared" ref="G99:L99" si="50">G93+G92</f>
        <v>81049090</v>
      </c>
      <c r="H99" s="16">
        <f t="shared" si="50"/>
        <v>89801658.129999995</v>
      </c>
      <c r="I99" s="22">
        <f t="shared" si="33"/>
        <v>110.7990948818796</v>
      </c>
      <c r="J99" s="14">
        <f t="shared" si="50"/>
        <v>2990300</v>
      </c>
      <c r="K99" s="14">
        <f t="shared" si="50"/>
        <v>2542300</v>
      </c>
      <c r="L99" s="14">
        <f t="shared" si="50"/>
        <v>13180116.15</v>
      </c>
      <c r="M99" s="14">
        <f t="shared" si="39"/>
        <v>518.43276363922439</v>
      </c>
      <c r="N99" s="15">
        <f t="shared" si="34"/>
        <v>326287200</v>
      </c>
      <c r="O99" s="16">
        <f t="shared" si="35"/>
        <v>83591390</v>
      </c>
      <c r="P99" s="16">
        <f t="shared" si="36"/>
        <v>102981774.28</v>
      </c>
      <c r="Q99" s="16">
        <f t="shared" si="37"/>
        <v>123.1966286001465</v>
      </c>
    </row>
    <row r="100" spans="1:17" ht="36" customHeight="1" x14ac:dyDescent="0.2">
      <c r="A100" s="52" t="s">
        <v>189</v>
      </c>
      <c r="B100" s="52"/>
      <c r="C100" s="24" t="s">
        <v>0</v>
      </c>
      <c r="D100" s="24" t="s">
        <v>0</v>
      </c>
      <c r="E100" s="24" t="s">
        <v>190</v>
      </c>
      <c r="F100" s="16">
        <f>F101+F102+F103</f>
        <v>3741579</v>
      </c>
      <c r="G100" s="16">
        <f t="shared" ref="G100:L100" si="51">G101+G102+G103</f>
        <v>820945</v>
      </c>
      <c r="H100" s="16">
        <f t="shared" si="51"/>
        <v>820945</v>
      </c>
      <c r="I100" s="22">
        <f t="shared" si="33"/>
        <v>99.999999999999986</v>
      </c>
      <c r="J100" s="14">
        <f t="shared" si="51"/>
        <v>1000000</v>
      </c>
      <c r="K100" s="14">
        <f t="shared" si="51"/>
        <v>1000000</v>
      </c>
      <c r="L100" s="14">
        <f t="shared" si="51"/>
        <v>1000000</v>
      </c>
      <c r="M100" s="14">
        <f t="shared" si="39"/>
        <v>100</v>
      </c>
      <c r="N100" s="15">
        <f t="shared" si="34"/>
        <v>4741579</v>
      </c>
      <c r="O100" s="16">
        <f t="shared" si="35"/>
        <v>1820945</v>
      </c>
      <c r="P100" s="16">
        <f t="shared" si="36"/>
        <v>1820945</v>
      </c>
      <c r="Q100" s="16">
        <f t="shared" si="37"/>
        <v>100</v>
      </c>
    </row>
    <row r="101" spans="1:17" ht="47.5" customHeight="1" x14ac:dyDescent="0.2">
      <c r="A101" s="53" t="s">
        <v>191</v>
      </c>
      <c r="B101" s="53"/>
      <c r="C101" s="19" t="s">
        <v>0</v>
      </c>
      <c r="D101" s="19" t="s">
        <v>0</v>
      </c>
      <c r="E101" s="19" t="s">
        <v>192</v>
      </c>
      <c r="F101" s="16">
        <v>1116369</v>
      </c>
      <c r="G101" s="16">
        <v>261902</v>
      </c>
      <c r="H101" s="16">
        <v>261902</v>
      </c>
      <c r="I101" s="22">
        <f t="shared" si="33"/>
        <v>100</v>
      </c>
      <c r="J101" s="14">
        <v>0</v>
      </c>
      <c r="K101" s="14">
        <v>0</v>
      </c>
      <c r="L101" s="14">
        <v>0</v>
      </c>
      <c r="M101" s="14">
        <v>0</v>
      </c>
      <c r="N101" s="15">
        <f t="shared" si="34"/>
        <v>1116369</v>
      </c>
      <c r="O101" s="16">
        <f t="shared" si="35"/>
        <v>261902</v>
      </c>
      <c r="P101" s="16">
        <f t="shared" si="36"/>
        <v>261902</v>
      </c>
      <c r="Q101" s="16">
        <f t="shared" si="37"/>
        <v>100</v>
      </c>
    </row>
    <row r="102" spans="1:17" ht="55" customHeight="1" x14ac:dyDescent="0.2">
      <c r="A102" s="53" t="s">
        <v>193</v>
      </c>
      <c r="B102" s="53"/>
      <c r="C102" s="19" t="s">
        <v>0</v>
      </c>
      <c r="D102" s="19" t="s">
        <v>0</v>
      </c>
      <c r="E102" s="19" t="s">
        <v>194</v>
      </c>
      <c r="F102" s="16">
        <v>673300</v>
      </c>
      <c r="G102" s="16">
        <v>168323</v>
      </c>
      <c r="H102" s="16">
        <v>168323</v>
      </c>
      <c r="I102" s="22">
        <f t="shared" si="33"/>
        <v>100</v>
      </c>
      <c r="J102" s="14">
        <v>0</v>
      </c>
      <c r="K102" s="14">
        <v>0</v>
      </c>
      <c r="L102" s="14">
        <v>0</v>
      </c>
      <c r="M102" s="14">
        <v>0</v>
      </c>
      <c r="N102" s="15">
        <f t="shared" si="34"/>
        <v>673300</v>
      </c>
      <c r="O102" s="16">
        <f t="shared" si="35"/>
        <v>168323</v>
      </c>
      <c r="P102" s="16">
        <f t="shared" si="36"/>
        <v>168323</v>
      </c>
      <c r="Q102" s="16">
        <f t="shared" si="37"/>
        <v>100</v>
      </c>
    </row>
    <row r="103" spans="1:17" ht="24.5" customHeight="1" x14ac:dyDescent="0.2">
      <c r="A103" s="53" t="s">
        <v>195</v>
      </c>
      <c r="B103" s="53"/>
      <c r="C103" s="19" t="s">
        <v>0</v>
      </c>
      <c r="D103" s="19" t="s">
        <v>0</v>
      </c>
      <c r="E103" s="19" t="s">
        <v>196</v>
      </c>
      <c r="F103" s="16">
        <v>1951910</v>
      </c>
      <c r="G103" s="16">
        <v>390720</v>
      </c>
      <c r="H103" s="16">
        <v>390720</v>
      </c>
      <c r="I103" s="22">
        <f t="shared" si="33"/>
        <v>100</v>
      </c>
      <c r="J103" s="14">
        <v>1000000</v>
      </c>
      <c r="K103" s="14">
        <v>1000000</v>
      </c>
      <c r="L103" s="14">
        <v>1000000</v>
      </c>
      <c r="M103" s="14">
        <f t="shared" si="39"/>
        <v>100</v>
      </c>
      <c r="N103" s="15">
        <f t="shared" si="34"/>
        <v>2951910</v>
      </c>
      <c r="O103" s="16">
        <f t="shared" si="35"/>
        <v>1390720</v>
      </c>
      <c r="P103" s="16">
        <f t="shared" si="36"/>
        <v>1390720</v>
      </c>
      <c r="Q103" s="16">
        <f t="shared" si="37"/>
        <v>100</v>
      </c>
    </row>
    <row r="104" spans="1:17" ht="32" customHeight="1" x14ac:dyDescent="0.2">
      <c r="A104" s="56" t="s">
        <v>197</v>
      </c>
      <c r="B104" s="56"/>
      <c r="C104" s="57" t="s">
        <v>0</v>
      </c>
      <c r="D104" s="57" t="s">
        <v>0</v>
      </c>
      <c r="E104" s="57" t="s">
        <v>198</v>
      </c>
      <c r="F104" s="61">
        <f>F100+F99</f>
        <v>327038479</v>
      </c>
      <c r="G104" s="61">
        <f t="shared" ref="G104:L104" si="52">G100+G99</f>
        <v>81870035</v>
      </c>
      <c r="H104" s="61">
        <f t="shared" si="52"/>
        <v>90622603.129999995</v>
      </c>
      <c r="I104" s="58">
        <f t="shared" si="33"/>
        <v>110.6908078517372</v>
      </c>
      <c r="J104" s="59">
        <f t="shared" si="52"/>
        <v>3990300</v>
      </c>
      <c r="K104" s="59">
        <f t="shared" si="52"/>
        <v>3542300</v>
      </c>
      <c r="L104" s="59">
        <f t="shared" si="52"/>
        <v>14180116.15</v>
      </c>
      <c r="M104" s="59">
        <f t="shared" si="39"/>
        <v>400.3081655986224</v>
      </c>
      <c r="N104" s="60">
        <f t="shared" si="34"/>
        <v>331028779</v>
      </c>
      <c r="O104" s="61">
        <f t="shared" si="35"/>
        <v>85412335</v>
      </c>
      <c r="P104" s="61">
        <f t="shared" si="36"/>
        <v>104802719.28</v>
      </c>
      <c r="Q104" s="61">
        <f t="shared" si="37"/>
        <v>122.70208896642389</v>
      </c>
    </row>
    <row r="105" spans="1:17" ht="20" customHeight="1" x14ac:dyDescent="0.2">
      <c r="A105" s="78" t="s">
        <v>199</v>
      </c>
      <c r="B105" s="78"/>
      <c r="C105" s="68" t="s">
        <v>0</v>
      </c>
      <c r="D105" s="68" t="s">
        <v>0</v>
      </c>
      <c r="E105" s="69" t="s">
        <v>0</v>
      </c>
      <c r="F105" s="70" t="s">
        <v>0</v>
      </c>
      <c r="G105" s="70"/>
      <c r="H105" s="71" t="s">
        <v>0</v>
      </c>
      <c r="I105" s="72" t="s">
        <v>0</v>
      </c>
      <c r="J105" s="73" t="s">
        <v>0</v>
      </c>
      <c r="K105" s="73" t="s">
        <v>0</v>
      </c>
      <c r="L105" s="73" t="s">
        <v>0</v>
      </c>
      <c r="M105" s="73" t="s">
        <v>0</v>
      </c>
      <c r="N105" s="74"/>
      <c r="O105" s="75"/>
      <c r="P105" s="75"/>
      <c r="Q105" s="75"/>
    </row>
    <row r="106" spans="1:17" ht="26" customHeight="1" x14ac:dyDescent="0.2">
      <c r="A106" s="50" t="s">
        <v>200</v>
      </c>
      <c r="B106" s="50"/>
      <c r="C106" s="23" t="s">
        <v>0</v>
      </c>
      <c r="D106" s="23" t="s">
        <v>201</v>
      </c>
      <c r="E106" s="23" t="s">
        <v>0</v>
      </c>
      <c r="F106" s="16">
        <v>30452330</v>
      </c>
      <c r="G106" s="16">
        <v>7983641</v>
      </c>
      <c r="H106" s="16">
        <v>6865643.54</v>
      </c>
      <c r="I106" s="22">
        <f t="shared" si="33"/>
        <v>85.996396130537434</v>
      </c>
      <c r="J106" s="14">
        <v>199000</v>
      </c>
      <c r="K106" s="14">
        <v>199000</v>
      </c>
      <c r="L106" s="14">
        <v>2549655.98</v>
      </c>
      <c r="M106" s="14">
        <f t="shared" si="39"/>
        <v>1281.2341608040201</v>
      </c>
      <c r="N106" s="15">
        <f t="shared" si="34"/>
        <v>30651330</v>
      </c>
      <c r="O106" s="16">
        <f t="shared" si="35"/>
        <v>8182641</v>
      </c>
      <c r="P106" s="16">
        <f t="shared" si="36"/>
        <v>9415299.5199999996</v>
      </c>
      <c r="Q106" s="16">
        <f t="shared" si="37"/>
        <v>115.06431138797363</v>
      </c>
    </row>
    <row r="107" spans="1:17" ht="74" customHeight="1" x14ac:dyDescent="0.2">
      <c r="A107" s="54" t="s">
        <v>202</v>
      </c>
      <c r="B107" s="54"/>
      <c r="C107" s="23" t="s">
        <v>203</v>
      </c>
      <c r="D107" s="23" t="s">
        <v>204</v>
      </c>
      <c r="E107" s="23" t="s">
        <v>205</v>
      </c>
      <c r="F107" s="16">
        <v>24160000</v>
      </c>
      <c r="G107" s="16">
        <v>6323000</v>
      </c>
      <c r="H107" s="16">
        <v>5554923.2999999998</v>
      </c>
      <c r="I107" s="22">
        <f t="shared" si="33"/>
        <v>87.852653803574256</v>
      </c>
      <c r="J107" s="14">
        <v>129000</v>
      </c>
      <c r="K107" s="14">
        <v>129000</v>
      </c>
      <c r="L107" s="14">
        <v>16546.62</v>
      </c>
      <c r="M107" s="14">
        <f t="shared" si="39"/>
        <v>12.826837209302324</v>
      </c>
      <c r="N107" s="15">
        <f t="shared" si="34"/>
        <v>24289000</v>
      </c>
      <c r="O107" s="16">
        <f t="shared" si="35"/>
        <v>6452000</v>
      </c>
      <c r="P107" s="16">
        <f t="shared" si="36"/>
        <v>5571469.9199999999</v>
      </c>
      <c r="Q107" s="16">
        <f t="shared" si="37"/>
        <v>86.352602603843764</v>
      </c>
    </row>
    <row r="108" spans="1:17" ht="44.5" customHeight="1" x14ac:dyDescent="0.2">
      <c r="A108" s="54" t="s">
        <v>206</v>
      </c>
      <c r="B108" s="54"/>
      <c r="C108" s="23" t="s">
        <v>203</v>
      </c>
      <c r="D108" s="23" t="s">
        <v>207</v>
      </c>
      <c r="E108" s="23" t="s">
        <v>208</v>
      </c>
      <c r="F108" s="16">
        <v>2258480</v>
      </c>
      <c r="G108" s="16">
        <v>539770</v>
      </c>
      <c r="H108" s="16">
        <v>480888.79</v>
      </c>
      <c r="I108" s="22">
        <f t="shared" si="33"/>
        <v>89.091425977731248</v>
      </c>
      <c r="J108" s="14"/>
      <c r="K108" s="14"/>
      <c r="L108" s="14"/>
      <c r="M108" s="14"/>
      <c r="N108" s="15">
        <f t="shared" si="34"/>
        <v>2258480</v>
      </c>
      <c r="O108" s="16">
        <f t="shared" si="35"/>
        <v>539770</v>
      </c>
      <c r="P108" s="16">
        <f t="shared" si="36"/>
        <v>480888.79</v>
      </c>
      <c r="Q108" s="16">
        <f t="shared" si="37"/>
        <v>89.091425977731248</v>
      </c>
    </row>
    <row r="109" spans="1:17" ht="42" customHeight="1" x14ac:dyDescent="0.2">
      <c r="A109" s="54" t="s">
        <v>206</v>
      </c>
      <c r="B109" s="54"/>
      <c r="C109" s="23" t="s">
        <v>203</v>
      </c>
      <c r="D109" s="23" t="s">
        <v>207</v>
      </c>
      <c r="E109" s="23" t="s">
        <v>209</v>
      </c>
      <c r="F109" s="16">
        <v>1030000</v>
      </c>
      <c r="G109" s="16">
        <v>264325</v>
      </c>
      <c r="H109" s="16">
        <v>201003.32</v>
      </c>
      <c r="I109" s="22">
        <f t="shared" si="33"/>
        <v>76.044006431476404</v>
      </c>
      <c r="J109" s="14"/>
      <c r="K109" s="14"/>
      <c r="L109" s="14"/>
      <c r="M109" s="14"/>
      <c r="N109" s="15">
        <f t="shared" si="34"/>
        <v>1030000</v>
      </c>
      <c r="O109" s="16">
        <f t="shared" si="35"/>
        <v>264325</v>
      </c>
      <c r="P109" s="16">
        <f t="shared" si="36"/>
        <v>201003.32</v>
      </c>
      <c r="Q109" s="16">
        <f t="shared" si="37"/>
        <v>76.044006431476404</v>
      </c>
    </row>
    <row r="110" spans="1:17" ht="46" customHeight="1" x14ac:dyDescent="0.2">
      <c r="A110" s="54" t="s">
        <v>206</v>
      </c>
      <c r="B110" s="54"/>
      <c r="C110" s="23" t="s">
        <v>203</v>
      </c>
      <c r="D110" s="23" t="s">
        <v>207</v>
      </c>
      <c r="E110" s="23" t="s">
        <v>210</v>
      </c>
      <c r="F110" s="16">
        <v>667300</v>
      </c>
      <c r="G110" s="16">
        <v>153840</v>
      </c>
      <c r="H110" s="16">
        <v>144557.71</v>
      </c>
      <c r="I110" s="22">
        <f t="shared" si="33"/>
        <v>93.966270150806025</v>
      </c>
      <c r="J110" s="14"/>
      <c r="K110" s="14"/>
      <c r="L110" s="14"/>
      <c r="M110" s="14"/>
      <c r="N110" s="15">
        <f t="shared" si="34"/>
        <v>667300</v>
      </c>
      <c r="O110" s="16">
        <f t="shared" si="35"/>
        <v>153840</v>
      </c>
      <c r="P110" s="16">
        <f t="shared" si="36"/>
        <v>144557.71</v>
      </c>
      <c r="Q110" s="16">
        <f t="shared" si="37"/>
        <v>93.966270150806025</v>
      </c>
    </row>
    <row r="111" spans="1:17" ht="37" customHeight="1" x14ac:dyDescent="0.2">
      <c r="A111" s="54" t="s">
        <v>206</v>
      </c>
      <c r="B111" s="54"/>
      <c r="C111" s="23" t="s">
        <v>203</v>
      </c>
      <c r="D111" s="23" t="s">
        <v>207</v>
      </c>
      <c r="E111" s="23" t="s">
        <v>211</v>
      </c>
      <c r="F111" s="16">
        <v>1999750</v>
      </c>
      <c r="G111" s="16">
        <v>550756</v>
      </c>
      <c r="H111" s="16">
        <v>374980.18</v>
      </c>
      <c r="I111" s="22">
        <f t="shared" si="33"/>
        <v>68.084629127962287</v>
      </c>
      <c r="J111" s="14"/>
      <c r="K111" s="14"/>
      <c r="L111" s="14"/>
      <c r="M111" s="14"/>
      <c r="N111" s="15">
        <f t="shared" si="34"/>
        <v>1999750</v>
      </c>
      <c r="O111" s="16">
        <f t="shared" si="35"/>
        <v>550756</v>
      </c>
      <c r="P111" s="16">
        <f t="shared" si="36"/>
        <v>374980.18</v>
      </c>
      <c r="Q111" s="16">
        <f t="shared" si="37"/>
        <v>68.084629127962287</v>
      </c>
    </row>
    <row r="112" spans="1:17" ht="33.5" customHeight="1" x14ac:dyDescent="0.2">
      <c r="A112" s="54" t="s">
        <v>212</v>
      </c>
      <c r="B112" s="54"/>
      <c r="C112" s="23" t="s">
        <v>213</v>
      </c>
      <c r="D112" s="23" t="s">
        <v>214</v>
      </c>
      <c r="E112" s="23" t="s">
        <v>215</v>
      </c>
      <c r="F112" s="16">
        <v>336800</v>
      </c>
      <c r="G112" s="16">
        <v>151950</v>
      </c>
      <c r="H112" s="16">
        <v>109290.24000000001</v>
      </c>
      <c r="I112" s="22">
        <f t="shared" si="33"/>
        <v>71.925133267522213</v>
      </c>
      <c r="J112" s="14">
        <v>70000</v>
      </c>
      <c r="K112" s="14">
        <v>70000</v>
      </c>
      <c r="L112" s="14">
        <v>2533109.36</v>
      </c>
      <c r="M112" s="14">
        <f t="shared" si="39"/>
        <v>3618.727657142857</v>
      </c>
      <c r="N112" s="15">
        <f t="shared" si="34"/>
        <v>406800</v>
      </c>
      <c r="O112" s="16">
        <f t="shared" si="35"/>
        <v>221950</v>
      </c>
      <c r="P112" s="16">
        <f t="shared" si="36"/>
        <v>2642399.6</v>
      </c>
      <c r="Q112" s="16">
        <f t="shared" si="37"/>
        <v>1190.5382293309303</v>
      </c>
    </row>
    <row r="113" spans="1:17" ht="29" customHeight="1" x14ac:dyDescent="0.2">
      <c r="A113" s="50" t="s">
        <v>216</v>
      </c>
      <c r="B113" s="50"/>
      <c r="C113" s="23" t="s">
        <v>0</v>
      </c>
      <c r="D113" s="23" t="s">
        <v>217</v>
      </c>
      <c r="E113" s="23" t="s">
        <v>0</v>
      </c>
      <c r="F113" s="16">
        <v>241562214</v>
      </c>
      <c r="G113" s="16">
        <v>58708605</v>
      </c>
      <c r="H113" s="16">
        <v>54154750.25</v>
      </c>
      <c r="I113" s="22">
        <f t="shared" si="33"/>
        <v>92.243292529263798</v>
      </c>
      <c r="J113" s="14">
        <v>5576100</v>
      </c>
      <c r="K113" s="14">
        <v>5576100</v>
      </c>
      <c r="L113" s="14">
        <v>6413258.9199999999</v>
      </c>
      <c r="M113" s="14">
        <f t="shared" si="39"/>
        <v>115.01334122415308</v>
      </c>
      <c r="N113" s="15">
        <f t="shared" si="34"/>
        <v>247138314</v>
      </c>
      <c r="O113" s="16">
        <f t="shared" si="35"/>
        <v>64284705</v>
      </c>
      <c r="P113" s="16">
        <f t="shared" si="36"/>
        <v>60568009.170000002</v>
      </c>
      <c r="Q113" s="16">
        <f t="shared" si="37"/>
        <v>94.218382381936721</v>
      </c>
    </row>
    <row r="114" spans="1:17" ht="28" customHeight="1" x14ac:dyDescent="0.2">
      <c r="A114" s="54" t="s">
        <v>218</v>
      </c>
      <c r="B114" s="54"/>
      <c r="C114" s="23" t="s">
        <v>219</v>
      </c>
      <c r="D114" s="23" t="s">
        <v>220</v>
      </c>
      <c r="E114" s="23" t="s">
        <v>221</v>
      </c>
      <c r="F114" s="16">
        <v>54994824</v>
      </c>
      <c r="G114" s="16">
        <v>13294724</v>
      </c>
      <c r="H114" s="16">
        <v>11050029.59</v>
      </c>
      <c r="I114" s="22">
        <f t="shared" si="33"/>
        <v>83.115900638478848</v>
      </c>
      <c r="J114" s="14">
        <v>2500000</v>
      </c>
      <c r="K114" s="14">
        <v>2500000</v>
      </c>
      <c r="L114" s="14">
        <v>456251.07</v>
      </c>
      <c r="M114" s="14">
        <f t="shared" si="39"/>
        <v>18.250042799999999</v>
      </c>
      <c r="N114" s="15">
        <f t="shared" si="34"/>
        <v>57494824</v>
      </c>
      <c r="O114" s="16">
        <f t="shared" si="35"/>
        <v>15794724</v>
      </c>
      <c r="P114" s="16">
        <f t="shared" si="36"/>
        <v>11506280.66</v>
      </c>
      <c r="Q114" s="16">
        <f t="shared" si="37"/>
        <v>72.848887134716634</v>
      </c>
    </row>
    <row r="115" spans="1:17" ht="35" customHeight="1" x14ac:dyDescent="0.2">
      <c r="A115" s="50" t="s">
        <v>222</v>
      </c>
      <c r="B115" s="50"/>
      <c r="C115" s="23" t="s">
        <v>0</v>
      </c>
      <c r="D115" s="23" t="s">
        <v>223</v>
      </c>
      <c r="E115" s="23" t="s">
        <v>0</v>
      </c>
      <c r="F115" s="16">
        <v>39359099</v>
      </c>
      <c r="G115" s="16">
        <f>G116+G117</f>
        <v>10456581</v>
      </c>
      <c r="H115" s="16">
        <v>8832700.6600000001</v>
      </c>
      <c r="I115" s="22">
        <f t="shared" si="33"/>
        <v>84.470255239260325</v>
      </c>
      <c r="J115" s="14">
        <v>3037100</v>
      </c>
      <c r="K115" s="14">
        <v>3037100</v>
      </c>
      <c r="L115" s="14">
        <v>5957007.8499999996</v>
      </c>
      <c r="M115" s="14">
        <f t="shared" si="39"/>
        <v>196.14131408251291</v>
      </c>
      <c r="N115" s="15">
        <f t="shared" si="34"/>
        <v>42396199</v>
      </c>
      <c r="O115" s="16">
        <f t="shared" si="35"/>
        <v>13493681</v>
      </c>
      <c r="P115" s="16">
        <f t="shared" si="36"/>
        <v>14789708.51</v>
      </c>
      <c r="Q115" s="16">
        <f t="shared" si="37"/>
        <v>109.60469948859766</v>
      </c>
    </row>
    <row r="116" spans="1:17" ht="48" customHeight="1" x14ac:dyDescent="0.2">
      <c r="A116" s="55" t="s">
        <v>224</v>
      </c>
      <c r="B116" s="55"/>
      <c r="C116" s="24" t="s">
        <v>225</v>
      </c>
      <c r="D116" s="24" t="s">
        <v>226</v>
      </c>
      <c r="E116" s="24" t="s">
        <v>227</v>
      </c>
      <c r="F116" s="16">
        <v>38429337</v>
      </c>
      <c r="G116" s="16">
        <v>10130264</v>
      </c>
      <c r="H116" s="16">
        <v>8549184.6999999993</v>
      </c>
      <c r="I116" s="22">
        <f t="shared" si="33"/>
        <v>84.392516325339585</v>
      </c>
      <c r="J116" s="14">
        <v>3037100</v>
      </c>
      <c r="K116" s="14">
        <v>3037100</v>
      </c>
      <c r="L116" s="14">
        <v>5912550.6399999997</v>
      </c>
      <c r="M116" s="14">
        <f t="shared" si="39"/>
        <v>194.67750946626714</v>
      </c>
      <c r="N116" s="15">
        <f t="shared" si="34"/>
        <v>41466437</v>
      </c>
      <c r="O116" s="16">
        <f t="shared" si="35"/>
        <v>13167364</v>
      </c>
      <c r="P116" s="16">
        <f t="shared" si="36"/>
        <v>14461735.34</v>
      </c>
      <c r="Q116" s="16">
        <f t="shared" si="37"/>
        <v>109.83014778052767</v>
      </c>
    </row>
    <row r="117" spans="1:17" ht="65.5" customHeight="1" x14ac:dyDescent="0.2">
      <c r="A117" s="55" t="s">
        <v>228</v>
      </c>
      <c r="B117" s="55"/>
      <c r="C117" s="24" t="s">
        <v>225</v>
      </c>
      <c r="D117" s="24" t="s">
        <v>229</v>
      </c>
      <c r="E117" s="24" t="s">
        <v>230</v>
      </c>
      <c r="F117" s="16">
        <v>929762</v>
      </c>
      <c r="G117" s="16">
        <v>326317</v>
      </c>
      <c r="H117" s="16">
        <v>283515.96000000002</v>
      </c>
      <c r="I117" s="22">
        <f t="shared" si="33"/>
        <v>86.883600915674023</v>
      </c>
      <c r="J117" s="14"/>
      <c r="K117" s="14"/>
      <c r="L117" s="14">
        <v>44457.21</v>
      </c>
      <c r="M117" s="14" t="e">
        <f t="shared" si="39"/>
        <v>#DIV/0!</v>
      </c>
      <c r="N117" s="15">
        <f t="shared" si="34"/>
        <v>929762</v>
      </c>
      <c r="O117" s="16">
        <f t="shared" si="35"/>
        <v>326317</v>
      </c>
      <c r="P117" s="16">
        <f t="shared" si="36"/>
        <v>327973.17000000004</v>
      </c>
      <c r="Q117" s="16">
        <f t="shared" si="37"/>
        <v>100.50753408495422</v>
      </c>
    </row>
    <row r="118" spans="1:17" ht="31" customHeight="1" x14ac:dyDescent="0.2">
      <c r="A118" s="50" t="s">
        <v>231</v>
      </c>
      <c r="B118" s="50"/>
      <c r="C118" s="23" t="s">
        <v>0</v>
      </c>
      <c r="D118" s="23" t="s">
        <v>232</v>
      </c>
      <c r="E118" s="23" t="s">
        <v>0</v>
      </c>
      <c r="F118" s="16">
        <v>137075500</v>
      </c>
      <c r="G118" s="16">
        <v>32143100</v>
      </c>
      <c r="H118" s="16">
        <v>31968333.699999999</v>
      </c>
      <c r="I118" s="22">
        <f t="shared" si="33"/>
        <v>99.456286730278038</v>
      </c>
      <c r="J118" s="14"/>
      <c r="K118" s="14"/>
      <c r="L118" s="14"/>
      <c r="M118" s="14"/>
      <c r="N118" s="15">
        <f t="shared" si="34"/>
        <v>137075500</v>
      </c>
      <c r="O118" s="16">
        <f t="shared" si="35"/>
        <v>32143100</v>
      </c>
      <c r="P118" s="16">
        <f t="shared" si="36"/>
        <v>31968333.699999999</v>
      </c>
      <c r="Q118" s="16">
        <f t="shared" si="37"/>
        <v>99.456286730278038</v>
      </c>
    </row>
    <row r="119" spans="1:17" ht="45.5" customHeight="1" x14ac:dyDescent="0.2">
      <c r="A119" s="55" t="s">
        <v>233</v>
      </c>
      <c r="B119" s="55"/>
      <c r="C119" s="24" t="s">
        <v>225</v>
      </c>
      <c r="D119" s="24" t="s">
        <v>234</v>
      </c>
      <c r="E119" s="24" t="s">
        <v>235</v>
      </c>
      <c r="F119" s="16">
        <v>137075500</v>
      </c>
      <c r="G119" s="16">
        <v>32143100</v>
      </c>
      <c r="H119" s="16">
        <v>31968333.699999999</v>
      </c>
      <c r="I119" s="22">
        <f t="shared" si="33"/>
        <v>99.456286730278038</v>
      </c>
      <c r="J119" s="14"/>
      <c r="K119" s="14"/>
      <c r="L119" s="14"/>
      <c r="M119" s="14"/>
      <c r="N119" s="15">
        <f t="shared" si="34"/>
        <v>137075500</v>
      </c>
      <c r="O119" s="16">
        <f t="shared" si="35"/>
        <v>32143100</v>
      </c>
      <c r="P119" s="16">
        <f t="shared" si="36"/>
        <v>31968333.699999999</v>
      </c>
      <c r="Q119" s="16">
        <f t="shared" si="37"/>
        <v>99.456286730278038</v>
      </c>
    </row>
    <row r="120" spans="1:17" ht="40.5" customHeight="1" x14ac:dyDescent="0.2">
      <c r="A120" s="54" t="s">
        <v>236</v>
      </c>
      <c r="B120" s="54"/>
      <c r="C120" s="23" t="s">
        <v>237</v>
      </c>
      <c r="D120" s="23" t="s">
        <v>238</v>
      </c>
      <c r="E120" s="23" t="s">
        <v>239</v>
      </c>
      <c r="F120" s="16">
        <v>2021160</v>
      </c>
      <c r="G120" s="16">
        <v>653125</v>
      </c>
      <c r="H120" s="16">
        <v>433537.09</v>
      </c>
      <c r="I120" s="22">
        <f t="shared" si="33"/>
        <v>66.378884593301436</v>
      </c>
      <c r="J120" s="14">
        <v>3000</v>
      </c>
      <c r="K120" s="14">
        <v>3000</v>
      </c>
      <c r="L120" s="14"/>
      <c r="M120" s="14">
        <f t="shared" si="39"/>
        <v>0</v>
      </c>
      <c r="N120" s="15">
        <f t="shared" si="34"/>
        <v>2024160</v>
      </c>
      <c r="O120" s="16">
        <f t="shared" si="35"/>
        <v>656125</v>
      </c>
      <c r="P120" s="16">
        <f t="shared" si="36"/>
        <v>433537.09</v>
      </c>
      <c r="Q120" s="16">
        <f t="shared" si="37"/>
        <v>66.075380453419697</v>
      </c>
    </row>
    <row r="121" spans="1:17" ht="27.5" customHeight="1" x14ac:dyDescent="0.2">
      <c r="A121" s="54" t="s">
        <v>240</v>
      </c>
      <c r="B121" s="54"/>
      <c r="C121" s="23" t="s">
        <v>237</v>
      </c>
      <c r="D121" s="23" t="s">
        <v>241</v>
      </c>
      <c r="E121" s="23" t="s">
        <v>242</v>
      </c>
      <c r="F121" s="16">
        <v>3315409</v>
      </c>
      <c r="G121" s="16">
        <v>908298</v>
      </c>
      <c r="H121" s="16">
        <v>843429.85</v>
      </c>
      <c r="I121" s="22">
        <f t="shared" si="33"/>
        <v>92.858274487007563</v>
      </c>
      <c r="J121" s="14">
        <v>36000</v>
      </c>
      <c r="K121" s="14">
        <v>36000</v>
      </c>
      <c r="L121" s="14"/>
      <c r="M121" s="14">
        <f t="shared" si="39"/>
        <v>0</v>
      </c>
      <c r="N121" s="15">
        <f t="shared" si="34"/>
        <v>3351409</v>
      </c>
      <c r="O121" s="16">
        <f t="shared" si="35"/>
        <v>944298</v>
      </c>
      <c r="P121" s="16">
        <f t="shared" si="36"/>
        <v>843429.85</v>
      </c>
      <c r="Q121" s="16">
        <f t="shared" si="37"/>
        <v>89.31818663176243</v>
      </c>
    </row>
    <row r="122" spans="1:17" ht="22" customHeight="1" x14ac:dyDescent="0.2">
      <c r="A122" s="50" t="s">
        <v>243</v>
      </c>
      <c r="B122" s="50"/>
      <c r="C122" s="23" t="s">
        <v>0</v>
      </c>
      <c r="D122" s="23" t="s">
        <v>244</v>
      </c>
      <c r="E122" s="23" t="s">
        <v>0</v>
      </c>
      <c r="F122" s="16">
        <v>2810602</v>
      </c>
      <c r="G122" s="16">
        <f>G123+G124</f>
        <v>772967</v>
      </c>
      <c r="H122" s="16">
        <v>656697.35</v>
      </c>
      <c r="I122" s="22">
        <f t="shared" si="33"/>
        <v>84.958005969206965</v>
      </c>
      <c r="J122" s="14"/>
      <c r="K122" s="14"/>
      <c r="L122" s="14"/>
      <c r="M122" s="14"/>
      <c r="N122" s="15">
        <f t="shared" si="34"/>
        <v>2810602</v>
      </c>
      <c r="O122" s="16">
        <f t="shared" si="35"/>
        <v>772967</v>
      </c>
      <c r="P122" s="16">
        <f t="shared" si="36"/>
        <v>656697.35</v>
      </c>
      <c r="Q122" s="16">
        <f t="shared" si="37"/>
        <v>84.958005969206965</v>
      </c>
    </row>
    <row r="123" spans="1:17" ht="41.5" customHeight="1" x14ac:dyDescent="0.2">
      <c r="A123" s="55" t="s">
        <v>245</v>
      </c>
      <c r="B123" s="55"/>
      <c r="C123" s="24" t="s">
        <v>246</v>
      </c>
      <c r="D123" s="24" t="s">
        <v>247</v>
      </c>
      <c r="E123" s="24" t="s">
        <v>248</v>
      </c>
      <c r="F123" s="16">
        <v>2744800</v>
      </c>
      <c r="G123" s="16">
        <v>721645</v>
      </c>
      <c r="H123" s="16">
        <v>653077.35</v>
      </c>
      <c r="I123" s="22">
        <f t="shared" si="33"/>
        <v>90.498423740204672</v>
      </c>
      <c r="J123" s="14"/>
      <c r="K123" s="14"/>
      <c r="L123" s="14"/>
      <c r="M123" s="14"/>
      <c r="N123" s="15">
        <f t="shared" si="34"/>
        <v>2744800</v>
      </c>
      <c r="O123" s="16">
        <f t="shared" si="35"/>
        <v>721645</v>
      </c>
      <c r="P123" s="16">
        <f t="shared" si="36"/>
        <v>653077.35</v>
      </c>
      <c r="Q123" s="16">
        <f t="shared" si="37"/>
        <v>90.498423740204672</v>
      </c>
    </row>
    <row r="124" spans="1:17" ht="32" customHeight="1" x14ac:dyDescent="0.2">
      <c r="A124" s="55" t="s">
        <v>249</v>
      </c>
      <c r="B124" s="55"/>
      <c r="C124" s="24" t="s">
        <v>246</v>
      </c>
      <c r="D124" s="24" t="s">
        <v>250</v>
      </c>
      <c r="E124" s="24" t="s">
        <v>251</v>
      </c>
      <c r="F124" s="16">
        <v>65802</v>
      </c>
      <c r="G124" s="16">
        <v>51322</v>
      </c>
      <c r="H124" s="16">
        <v>3620</v>
      </c>
      <c r="I124" s="22">
        <f t="shared" si="33"/>
        <v>7.0535053193562209</v>
      </c>
      <c r="J124" s="14"/>
      <c r="K124" s="14"/>
      <c r="L124" s="14"/>
      <c r="M124" s="14"/>
      <c r="N124" s="15">
        <f t="shared" si="34"/>
        <v>65802</v>
      </c>
      <c r="O124" s="16">
        <f t="shared" si="35"/>
        <v>51322</v>
      </c>
      <c r="P124" s="16">
        <f t="shared" si="36"/>
        <v>3620</v>
      </c>
      <c r="Q124" s="16">
        <f t="shared" si="37"/>
        <v>7.0535053193562209</v>
      </c>
    </row>
    <row r="125" spans="1:17" ht="30" customHeight="1" x14ac:dyDescent="0.2">
      <c r="A125" s="50" t="s">
        <v>252</v>
      </c>
      <c r="B125" s="50"/>
      <c r="C125" s="23" t="s">
        <v>0</v>
      </c>
      <c r="D125" s="23" t="s">
        <v>253</v>
      </c>
      <c r="E125" s="23" t="s">
        <v>0</v>
      </c>
      <c r="F125" s="16">
        <v>1312320</v>
      </c>
      <c r="G125" s="16">
        <f>G126+G127</f>
        <v>311487</v>
      </c>
      <c r="H125" s="16">
        <v>278584.15999999997</v>
      </c>
      <c r="I125" s="22">
        <f t="shared" si="33"/>
        <v>89.436849691961456</v>
      </c>
      <c r="J125" s="14"/>
      <c r="K125" s="14"/>
      <c r="L125" s="14"/>
      <c r="M125" s="14"/>
      <c r="N125" s="15">
        <f t="shared" si="34"/>
        <v>1312320</v>
      </c>
      <c r="O125" s="16">
        <f t="shared" si="35"/>
        <v>311487</v>
      </c>
      <c r="P125" s="16">
        <f t="shared" si="36"/>
        <v>278584.15999999997</v>
      </c>
      <c r="Q125" s="16">
        <f t="shared" si="37"/>
        <v>89.436849691961456</v>
      </c>
    </row>
    <row r="126" spans="1:17" ht="44" customHeight="1" x14ac:dyDescent="0.2">
      <c r="A126" s="55" t="s">
        <v>254</v>
      </c>
      <c r="B126" s="55"/>
      <c r="C126" s="24" t="s">
        <v>246</v>
      </c>
      <c r="D126" s="24" t="s">
        <v>255</v>
      </c>
      <c r="E126" s="24" t="s">
        <v>256</v>
      </c>
      <c r="F126" s="16">
        <v>195951</v>
      </c>
      <c r="G126" s="16">
        <v>49585</v>
      </c>
      <c r="H126" s="16">
        <v>28153.38</v>
      </c>
      <c r="I126" s="22">
        <f t="shared" si="33"/>
        <v>56.778017545628721</v>
      </c>
      <c r="J126" s="14"/>
      <c r="K126" s="14"/>
      <c r="L126" s="14"/>
      <c r="M126" s="14"/>
      <c r="N126" s="15">
        <f t="shared" si="34"/>
        <v>195951</v>
      </c>
      <c r="O126" s="16">
        <f t="shared" si="35"/>
        <v>49585</v>
      </c>
      <c r="P126" s="16">
        <f t="shared" si="36"/>
        <v>28153.38</v>
      </c>
      <c r="Q126" s="16">
        <f t="shared" si="37"/>
        <v>56.778017545628721</v>
      </c>
    </row>
    <row r="127" spans="1:17" ht="52" customHeight="1" x14ac:dyDescent="0.2">
      <c r="A127" s="55" t="s">
        <v>257</v>
      </c>
      <c r="B127" s="55"/>
      <c r="C127" s="24" t="s">
        <v>246</v>
      </c>
      <c r="D127" s="24" t="s">
        <v>258</v>
      </c>
      <c r="E127" s="24" t="s">
        <v>259</v>
      </c>
      <c r="F127" s="16">
        <v>1116369</v>
      </c>
      <c r="G127" s="16">
        <v>261902</v>
      </c>
      <c r="H127" s="16">
        <v>250430.78</v>
      </c>
      <c r="I127" s="22">
        <f t="shared" si="33"/>
        <v>95.620033447625445</v>
      </c>
      <c r="J127" s="14"/>
      <c r="K127" s="14"/>
      <c r="L127" s="14"/>
      <c r="M127" s="14"/>
      <c r="N127" s="15">
        <f t="shared" si="34"/>
        <v>1116369</v>
      </c>
      <c r="O127" s="16">
        <f t="shared" si="35"/>
        <v>261902</v>
      </c>
      <c r="P127" s="16">
        <f t="shared" si="36"/>
        <v>250430.78</v>
      </c>
      <c r="Q127" s="16">
        <f t="shared" si="37"/>
        <v>95.620033447625445</v>
      </c>
    </row>
    <row r="128" spans="1:17" ht="46.5" customHeight="1" x14ac:dyDescent="0.2">
      <c r="A128" s="54" t="s">
        <v>260</v>
      </c>
      <c r="B128" s="54"/>
      <c r="C128" s="23" t="s">
        <v>246</v>
      </c>
      <c r="D128" s="23" t="s">
        <v>261</v>
      </c>
      <c r="E128" s="23" t="s">
        <v>262</v>
      </c>
      <c r="F128" s="16">
        <v>673300</v>
      </c>
      <c r="G128" s="16">
        <v>168323</v>
      </c>
      <c r="H128" s="16">
        <v>91437.85</v>
      </c>
      <c r="I128" s="22">
        <f t="shared" si="33"/>
        <v>54.322849521455773</v>
      </c>
      <c r="J128" s="14"/>
      <c r="K128" s="14"/>
      <c r="L128" s="14"/>
      <c r="M128" s="14"/>
      <c r="N128" s="15">
        <f t="shared" si="34"/>
        <v>673300</v>
      </c>
      <c r="O128" s="16">
        <f t="shared" si="35"/>
        <v>168323</v>
      </c>
      <c r="P128" s="16">
        <f t="shared" si="36"/>
        <v>91437.85</v>
      </c>
      <c r="Q128" s="16">
        <f t="shared" si="37"/>
        <v>54.322849521455773</v>
      </c>
    </row>
    <row r="129" spans="1:17" ht="21" customHeight="1" x14ac:dyDescent="0.2">
      <c r="A129" s="50" t="s">
        <v>263</v>
      </c>
      <c r="B129" s="50"/>
      <c r="C129" s="23" t="s">
        <v>0</v>
      </c>
      <c r="D129" s="23" t="s">
        <v>264</v>
      </c>
      <c r="E129" s="23" t="s">
        <v>0</v>
      </c>
      <c r="F129" s="16">
        <v>10276963</v>
      </c>
      <c r="G129" s="16">
        <v>2808628</v>
      </c>
      <c r="H129" s="16">
        <v>1113310.28</v>
      </c>
      <c r="I129" s="22">
        <f t="shared" si="33"/>
        <v>39.638936875940857</v>
      </c>
      <c r="J129" s="14">
        <v>1000000</v>
      </c>
      <c r="K129" s="14">
        <v>1000000</v>
      </c>
      <c r="L129" s="14">
        <v>999666</v>
      </c>
      <c r="M129" s="14">
        <f t="shared" si="39"/>
        <v>99.9666</v>
      </c>
      <c r="N129" s="15">
        <f t="shared" si="34"/>
        <v>11276963</v>
      </c>
      <c r="O129" s="16">
        <f t="shared" si="35"/>
        <v>3808628</v>
      </c>
      <c r="P129" s="16">
        <f t="shared" si="36"/>
        <v>2112976.2800000003</v>
      </c>
      <c r="Q129" s="16">
        <f t="shared" si="37"/>
        <v>55.478673159993583</v>
      </c>
    </row>
    <row r="130" spans="1:17" ht="39.5" customHeight="1" x14ac:dyDescent="0.2">
      <c r="A130" s="54" t="s">
        <v>265</v>
      </c>
      <c r="B130" s="54"/>
      <c r="C130" s="23" t="s">
        <v>266</v>
      </c>
      <c r="D130" s="23" t="s">
        <v>267</v>
      </c>
      <c r="E130" s="23" t="s">
        <v>268</v>
      </c>
      <c r="F130" s="16">
        <v>5574563</v>
      </c>
      <c r="G130" s="16">
        <v>1601813</v>
      </c>
      <c r="H130" s="16">
        <v>436899.51</v>
      </c>
      <c r="I130" s="22">
        <f t="shared" si="33"/>
        <v>27.275313035916181</v>
      </c>
      <c r="J130" s="14">
        <v>1000000</v>
      </c>
      <c r="K130" s="14">
        <v>1000000</v>
      </c>
      <c r="L130" s="14">
        <v>999666</v>
      </c>
      <c r="M130" s="14">
        <f t="shared" si="39"/>
        <v>99.9666</v>
      </c>
      <c r="N130" s="15">
        <f t="shared" si="34"/>
        <v>6574563</v>
      </c>
      <c r="O130" s="16">
        <f t="shared" si="35"/>
        <v>2601813</v>
      </c>
      <c r="P130" s="16">
        <f t="shared" si="36"/>
        <v>1436565.51</v>
      </c>
      <c r="Q130" s="16">
        <f t="shared" si="37"/>
        <v>55.21401845559231</v>
      </c>
    </row>
    <row r="131" spans="1:17" ht="20.5" customHeight="1" x14ac:dyDescent="0.2">
      <c r="A131" s="50" t="s">
        <v>269</v>
      </c>
      <c r="B131" s="50"/>
      <c r="C131" s="23" t="s">
        <v>0</v>
      </c>
      <c r="D131" s="23" t="s">
        <v>270</v>
      </c>
      <c r="E131" s="23" t="s">
        <v>0</v>
      </c>
      <c r="F131" s="16">
        <v>3282400</v>
      </c>
      <c r="G131" s="16">
        <v>666815</v>
      </c>
      <c r="H131" s="16">
        <v>536365.56999999995</v>
      </c>
      <c r="I131" s="22">
        <f t="shared" si="33"/>
        <v>80.436938281232429</v>
      </c>
      <c r="J131" s="14"/>
      <c r="K131" s="14"/>
      <c r="L131" s="14"/>
      <c r="M131" s="14"/>
      <c r="N131" s="15">
        <f t="shared" si="34"/>
        <v>3282400</v>
      </c>
      <c r="O131" s="16">
        <f t="shared" si="35"/>
        <v>666815</v>
      </c>
      <c r="P131" s="16">
        <f t="shared" si="36"/>
        <v>536365.56999999995</v>
      </c>
      <c r="Q131" s="16">
        <f t="shared" si="37"/>
        <v>80.436938281232429</v>
      </c>
    </row>
    <row r="132" spans="1:17" ht="55.5" customHeight="1" x14ac:dyDescent="0.2">
      <c r="A132" s="55" t="s">
        <v>271</v>
      </c>
      <c r="B132" s="55"/>
      <c r="C132" s="24" t="s">
        <v>272</v>
      </c>
      <c r="D132" s="24" t="s">
        <v>273</v>
      </c>
      <c r="E132" s="24" t="s">
        <v>274</v>
      </c>
      <c r="F132" s="16">
        <v>3282400</v>
      </c>
      <c r="G132" s="16">
        <v>666815</v>
      </c>
      <c r="H132" s="16">
        <v>536365.56999999995</v>
      </c>
      <c r="I132" s="22">
        <f t="shared" si="33"/>
        <v>80.436938281232429</v>
      </c>
      <c r="J132" s="14"/>
      <c r="K132" s="14"/>
      <c r="L132" s="14"/>
      <c r="M132" s="14"/>
      <c r="N132" s="15">
        <f t="shared" si="34"/>
        <v>3282400</v>
      </c>
      <c r="O132" s="16">
        <f t="shared" si="35"/>
        <v>666815</v>
      </c>
      <c r="P132" s="16">
        <f t="shared" si="36"/>
        <v>536365.56999999995</v>
      </c>
      <c r="Q132" s="16">
        <f t="shared" si="37"/>
        <v>80.436938281232429</v>
      </c>
    </row>
    <row r="133" spans="1:17" ht="38.5" customHeight="1" x14ac:dyDescent="0.2">
      <c r="A133" s="50" t="s">
        <v>275</v>
      </c>
      <c r="B133" s="50"/>
      <c r="C133" s="23" t="s">
        <v>0</v>
      </c>
      <c r="D133" s="23" t="s">
        <v>276</v>
      </c>
      <c r="E133" s="23" t="s">
        <v>0</v>
      </c>
      <c r="F133" s="16">
        <v>1420000</v>
      </c>
      <c r="G133" s="16">
        <v>540000</v>
      </c>
      <c r="H133" s="16">
        <v>140045.20000000001</v>
      </c>
      <c r="I133" s="22">
        <f t="shared" si="33"/>
        <v>25.934296296296299</v>
      </c>
      <c r="J133" s="14"/>
      <c r="K133" s="14"/>
      <c r="L133" s="14"/>
      <c r="M133" s="14"/>
      <c r="N133" s="15">
        <f t="shared" si="34"/>
        <v>1420000</v>
      </c>
      <c r="O133" s="16">
        <f t="shared" si="35"/>
        <v>540000</v>
      </c>
      <c r="P133" s="16">
        <f t="shared" si="36"/>
        <v>140045.20000000001</v>
      </c>
      <c r="Q133" s="16">
        <f t="shared" si="37"/>
        <v>25.934296296296299</v>
      </c>
    </row>
    <row r="134" spans="1:17" ht="26.5" customHeight="1" x14ac:dyDescent="0.2">
      <c r="A134" s="55" t="s">
        <v>277</v>
      </c>
      <c r="B134" s="55"/>
      <c r="C134" s="24" t="s">
        <v>278</v>
      </c>
      <c r="D134" s="24" t="s">
        <v>279</v>
      </c>
      <c r="E134" s="24" t="s">
        <v>280</v>
      </c>
      <c r="F134" s="16">
        <v>1420000</v>
      </c>
      <c r="G134" s="16">
        <v>540000</v>
      </c>
      <c r="H134" s="16">
        <v>140045.20000000001</v>
      </c>
      <c r="I134" s="22">
        <f t="shared" si="33"/>
        <v>25.934296296296299</v>
      </c>
      <c r="J134" s="14"/>
      <c r="K134" s="14"/>
      <c r="L134" s="14"/>
      <c r="M134" s="14"/>
      <c r="N134" s="15">
        <f t="shared" si="34"/>
        <v>1420000</v>
      </c>
      <c r="O134" s="16">
        <f t="shared" si="35"/>
        <v>540000</v>
      </c>
      <c r="P134" s="16">
        <f t="shared" si="36"/>
        <v>140045.20000000001</v>
      </c>
      <c r="Q134" s="16">
        <f t="shared" si="37"/>
        <v>25.934296296296299</v>
      </c>
    </row>
    <row r="135" spans="1:17" ht="27.5" customHeight="1" x14ac:dyDescent="0.2">
      <c r="A135" s="50" t="s">
        <v>281</v>
      </c>
      <c r="B135" s="50"/>
      <c r="C135" s="23" t="s">
        <v>0</v>
      </c>
      <c r="D135" s="23" t="s">
        <v>282</v>
      </c>
      <c r="E135" s="23" t="s">
        <v>0</v>
      </c>
      <c r="F135" s="16">
        <v>16547497</v>
      </c>
      <c r="G135" s="16">
        <v>5897768</v>
      </c>
      <c r="H135" s="16">
        <v>3660428.8</v>
      </c>
      <c r="I135" s="22">
        <f t="shared" si="33"/>
        <v>62.06464547266016</v>
      </c>
      <c r="J135" s="14">
        <v>805000</v>
      </c>
      <c r="K135" s="14">
        <v>805000</v>
      </c>
      <c r="L135" s="14">
        <v>3925702.68</v>
      </c>
      <c r="M135" s="14">
        <f t="shared" si="39"/>
        <v>487.66492919254659</v>
      </c>
      <c r="N135" s="15">
        <f t="shared" si="34"/>
        <v>17352497</v>
      </c>
      <c r="O135" s="16">
        <f t="shared" si="35"/>
        <v>6702768</v>
      </c>
      <c r="P135" s="16">
        <f t="shared" si="36"/>
        <v>7586131.4800000004</v>
      </c>
      <c r="Q135" s="16">
        <f t="shared" si="37"/>
        <v>113.17908481988339</v>
      </c>
    </row>
    <row r="136" spans="1:17" ht="69.5" customHeight="1" x14ac:dyDescent="0.2">
      <c r="A136" s="50" t="s">
        <v>283</v>
      </c>
      <c r="B136" s="50"/>
      <c r="C136" s="23" t="s">
        <v>0</v>
      </c>
      <c r="D136" s="23" t="s">
        <v>284</v>
      </c>
      <c r="E136" s="23" t="s">
        <v>0</v>
      </c>
      <c r="F136" s="16">
        <v>800000</v>
      </c>
      <c r="G136" s="16">
        <f>G137+G138+G139+G140</f>
        <v>651930</v>
      </c>
      <c r="H136" s="16">
        <v>151534.29999999999</v>
      </c>
      <c r="I136" s="22">
        <f t="shared" si="33"/>
        <v>23.243952571595109</v>
      </c>
      <c r="J136" s="14"/>
      <c r="K136" s="14"/>
      <c r="L136" s="14"/>
      <c r="M136" s="14"/>
      <c r="N136" s="15">
        <f t="shared" si="34"/>
        <v>800000</v>
      </c>
      <c r="O136" s="16">
        <f t="shared" si="35"/>
        <v>651930</v>
      </c>
      <c r="P136" s="16">
        <f t="shared" si="36"/>
        <v>151534.29999999999</v>
      </c>
      <c r="Q136" s="16">
        <f t="shared" si="37"/>
        <v>23.243952571595109</v>
      </c>
    </row>
    <row r="137" spans="1:17" ht="43" customHeight="1" x14ac:dyDescent="0.2">
      <c r="A137" s="55" t="s">
        <v>285</v>
      </c>
      <c r="B137" s="55"/>
      <c r="C137" s="24" t="s">
        <v>238</v>
      </c>
      <c r="D137" s="24" t="s">
        <v>286</v>
      </c>
      <c r="E137" s="24" t="s">
        <v>287</v>
      </c>
      <c r="F137" s="16">
        <v>710000</v>
      </c>
      <c r="G137" s="16">
        <v>210000</v>
      </c>
      <c r="H137" s="16">
        <v>138685.9</v>
      </c>
      <c r="I137" s="22">
        <f t="shared" si="33"/>
        <v>66.040904761904756</v>
      </c>
      <c r="J137" s="14"/>
      <c r="K137" s="14"/>
      <c r="L137" s="14"/>
      <c r="M137" s="14"/>
      <c r="N137" s="15">
        <f t="shared" si="34"/>
        <v>710000</v>
      </c>
      <c r="O137" s="16">
        <f t="shared" si="35"/>
        <v>210000</v>
      </c>
      <c r="P137" s="16">
        <f t="shared" si="36"/>
        <v>138685.9</v>
      </c>
      <c r="Q137" s="16">
        <f t="shared" si="37"/>
        <v>66.040904761904756</v>
      </c>
    </row>
    <row r="138" spans="1:17" ht="51.5" customHeight="1" x14ac:dyDescent="0.2">
      <c r="A138" s="55" t="s">
        <v>288</v>
      </c>
      <c r="B138" s="55"/>
      <c r="C138" s="24" t="s">
        <v>238</v>
      </c>
      <c r="D138" s="24" t="s">
        <v>289</v>
      </c>
      <c r="E138" s="24" t="s">
        <v>290</v>
      </c>
      <c r="F138" s="16">
        <v>90000</v>
      </c>
      <c r="G138" s="16">
        <v>22500</v>
      </c>
      <c r="H138" s="16">
        <v>12848.4</v>
      </c>
      <c r="I138" s="22">
        <f t="shared" si="33"/>
        <v>57.103999999999999</v>
      </c>
      <c r="J138" s="14"/>
      <c r="K138" s="14"/>
      <c r="L138" s="14"/>
      <c r="M138" s="14"/>
      <c r="N138" s="15">
        <f t="shared" si="34"/>
        <v>90000</v>
      </c>
      <c r="O138" s="16">
        <f t="shared" si="35"/>
        <v>22500</v>
      </c>
      <c r="P138" s="16">
        <f t="shared" si="36"/>
        <v>12848.4</v>
      </c>
      <c r="Q138" s="16">
        <f t="shared" si="37"/>
        <v>57.103999999999999</v>
      </c>
    </row>
    <row r="139" spans="1:17" ht="38" customHeight="1" x14ac:dyDescent="0.2">
      <c r="A139" s="54" t="s">
        <v>291</v>
      </c>
      <c r="B139" s="54"/>
      <c r="C139" s="23" t="s">
        <v>238</v>
      </c>
      <c r="D139" s="23" t="s">
        <v>292</v>
      </c>
      <c r="E139" s="23" t="s">
        <v>293</v>
      </c>
      <c r="F139" s="16">
        <v>590400</v>
      </c>
      <c r="G139" s="16">
        <v>139430</v>
      </c>
      <c r="H139" s="16">
        <v>122210.21</v>
      </c>
      <c r="I139" s="22">
        <f t="shared" ref="I139:I202" si="53">H139/G139%</f>
        <v>87.649867316933239</v>
      </c>
      <c r="J139" s="14"/>
      <c r="K139" s="14"/>
      <c r="L139" s="14"/>
      <c r="M139" s="14"/>
      <c r="N139" s="15">
        <f t="shared" ref="N139:N202" si="54">F139+J139</f>
        <v>590400</v>
      </c>
      <c r="O139" s="16">
        <f t="shared" ref="O139:O202" si="55">G139+K139</f>
        <v>139430</v>
      </c>
      <c r="P139" s="16">
        <f t="shared" ref="P139:P202" si="56">L139+H139</f>
        <v>122210.21</v>
      </c>
      <c r="Q139" s="16">
        <f t="shared" ref="Q139:Q202" si="57">P139/O139%</f>
        <v>87.649867316933239</v>
      </c>
    </row>
    <row r="140" spans="1:17" ht="43.5" customHeight="1" x14ac:dyDescent="0.2">
      <c r="A140" s="54" t="s">
        <v>294</v>
      </c>
      <c r="B140" s="54"/>
      <c r="C140" s="23" t="s">
        <v>232</v>
      </c>
      <c r="D140" s="23" t="s">
        <v>295</v>
      </c>
      <c r="E140" s="23" t="s">
        <v>296</v>
      </c>
      <c r="F140" s="16">
        <v>300000</v>
      </c>
      <c r="G140" s="16">
        <v>280000</v>
      </c>
      <c r="H140" s="16">
        <v>36680</v>
      </c>
      <c r="I140" s="22">
        <f t="shared" si="53"/>
        <v>13.1</v>
      </c>
      <c r="J140" s="14"/>
      <c r="K140" s="14"/>
      <c r="L140" s="14"/>
      <c r="M140" s="14"/>
      <c r="N140" s="15">
        <f t="shared" si="54"/>
        <v>300000</v>
      </c>
      <c r="O140" s="16">
        <f t="shared" si="55"/>
        <v>280000</v>
      </c>
      <c r="P140" s="16">
        <f t="shared" si="56"/>
        <v>36680</v>
      </c>
      <c r="Q140" s="16">
        <f t="shared" si="57"/>
        <v>13.1</v>
      </c>
    </row>
    <row r="141" spans="1:17" ht="58" customHeight="1" x14ac:dyDescent="0.2">
      <c r="A141" s="50" t="s">
        <v>297</v>
      </c>
      <c r="B141" s="50"/>
      <c r="C141" s="23" t="s">
        <v>0</v>
      </c>
      <c r="D141" s="23" t="s">
        <v>298</v>
      </c>
      <c r="E141" s="23" t="s">
        <v>0</v>
      </c>
      <c r="F141" s="16">
        <v>7863350</v>
      </c>
      <c r="G141" s="16">
        <f>G142+G143</f>
        <v>1954130</v>
      </c>
      <c r="H141" s="16">
        <v>1735299.34</v>
      </c>
      <c r="I141" s="22">
        <f t="shared" si="53"/>
        <v>88.801632440011673</v>
      </c>
      <c r="J141" s="14">
        <v>805000</v>
      </c>
      <c r="K141" s="14">
        <v>805000</v>
      </c>
      <c r="L141" s="14">
        <v>279934.46999999997</v>
      </c>
      <c r="M141" s="14">
        <f t="shared" ref="M139:M202" si="58">L141/K141%</f>
        <v>34.774468322981363</v>
      </c>
      <c r="N141" s="15">
        <f t="shared" si="54"/>
        <v>8668350</v>
      </c>
      <c r="O141" s="16">
        <f t="shared" si="55"/>
        <v>2759130</v>
      </c>
      <c r="P141" s="16">
        <f t="shared" si="56"/>
        <v>2015233.81</v>
      </c>
      <c r="Q141" s="16">
        <f t="shared" si="57"/>
        <v>73.038740834973353</v>
      </c>
    </row>
    <row r="142" spans="1:17" ht="63" customHeight="1" x14ac:dyDescent="0.2">
      <c r="A142" s="55" t="s">
        <v>299</v>
      </c>
      <c r="B142" s="55"/>
      <c r="C142" s="24" t="s">
        <v>223</v>
      </c>
      <c r="D142" s="24" t="s">
        <v>300</v>
      </c>
      <c r="E142" s="24" t="s">
        <v>301</v>
      </c>
      <c r="F142" s="16">
        <v>6743350</v>
      </c>
      <c r="G142" s="16">
        <v>1691050</v>
      </c>
      <c r="H142" s="16">
        <v>1529841.45</v>
      </c>
      <c r="I142" s="22">
        <f t="shared" si="53"/>
        <v>90.466955441885219</v>
      </c>
      <c r="J142" s="14">
        <v>805000</v>
      </c>
      <c r="K142" s="14">
        <v>805000</v>
      </c>
      <c r="L142" s="14">
        <v>279934.46999999997</v>
      </c>
      <c r="M142" s="14">
        <f t="shared" si="58"/>
        <v>34.774468322981363</v>
      </c>
      <c r="N142" s="15">
        <f t="shared" si="54"/>
        <v>7548350</v>
      </c>
      <c r="O142" s="16">
        <f t="shared" si="55"/>
        <v>2496050</v>
      </c>
      <c r="P142" s="16">
        <f t="shared" si="56"/>
        <v>1809775.92</v>
      </c>
      <c r="Q142" s="16">
        <f t="shared" si="57"/>
        <v>72.505595641112961</v>
      </c>
    </row>
    <row r="143" spans="1:17" ht="34" customHeight="1" x14ac:dyDescent="0.2">
      <c r="A143" s="55" t="s">
        <v>302</v>
      </c>
      <c r="B143" s="55"/>
      <c r="C143" s="24" t="s">
        <v>220</v>
      </c>
      <c r="D143" s="24" t="s">
        <v>303</v>
      </c>
      <c r="E143" s="24" t="s">
        <v>304</v>
      </c>
      <c r="F143" s="16">
        <v>1120000</v>
      </c>
      <c r="G143" s="16">
        <v>263080</v>
      </c>
      <c r="H143" s="16">
        <v>205457.89</v>
      </c>
      <c r="I143" s="22">
        <f t="shared" si="53"/>
        <v>78.097114946024021</v>
      </c>
      <c r="J143" s="14"/>
      <c r="K143" s="14"/>
      <c r="L143" s="14"/>
      <c r="M143" s="14"/>
      <c r="N143" s="15">
        <f t="shared" si="54"/>
        <v>1120000</v>
      </c>
      <c r="O143" s="16">
        <f t="shared" si="55"/>
        <v>263080</v>
      </c>
      <c r="P143" s="16">
        <f t="shared" si="56"/>
        <v>205457.89</v>
      </c>
      <c r="Q143" s="16">
        <f t="shared" si="57"/>
        <v>78.097114946024021</v>
      </c>
    </row>
    <row r="144" spans="1:17" ht="36" customHeight="1" x14ac:dyDescent="0.2">
      <c r="A144" s="50" t="s">
        <v>305</v>
      </c>
      <c r="B144" s="50"/>
      <c r="C144" s="23" t="s">
        <v>0</v>
      </c>
      <c r="D144" s="23" t="s">
        <v>306</v>
      </c>
      <c r="E144" s="23" t="s">
        <v>0</v>
      </c>
      <c r="F144" s="16"/>
      <c r="G144" s="16"/>
      <c r="H144" s="16"/>
      <c r="I144" s="22" t="e">
        <f t="shared" si="53"/>
        <v>#DIV/0!</v>
      </c>
      <c r="J144" s="14"/>
      <c r="K144" s="14"/>
      <c r="L144" s="14">
        <v>6817.27</v>
      </c>
      <c r="M144" s="14" t="e">
        <f t="shared" si="58"/>
        <v>#DIV/0!</v>
      </c>
      <c r="N144" s="15">
        <f t="shared" si="54"/>
        <v>0</v>
      </c>
      <c r="O144" s="16">
        <f t="shared" si="55"/>
        <v>0</v>
      </c>
      <c r="P144" s="16">
        <f t="shared" si="56"/>
        <v>6817.27</v>
      </c>
      <c r="Q144" s="16" t="e">
        <f t="shared" si="57"/>
        <v>#DIV/0!</v>
      </c>
    </row>
    <row r="145" spans="1:17" ht="71.5" customHeight="1" x14ac:dyDescent="0.2">
      <c r="A145" s="55" t="s">
        <v>307</v>
      </c>
      <c r="B145" s="55"/>
      <c r="C145" s="24" t="s">
        <v>308</v>
      </c>
      <c r="D145" s="24" t="s">
        <v>309</v>
      </c>
      <c r="E145" s="24" t="s">
        <v>310</v>
      </c>
      <c r="F145" s="16"/>
      <c r="G145" s="16"/>
      <c r="H145" s="16"/>
      <c r="I145" s="22" t="e">
        <f t="shared" si="53"/>
        <v>#DIV/0!</v>
      </c>
      <c r="J145" s="14"/>
      <c r="K145" s="14"/>
      <c r="L145" s="14">
        <v>6817.27</v>
      </c>
      <c r="M145" s="14" t="e">
        <f t="shared" si="58"/>
        <v>#DIV/0!</v>
      </c>
      <c r="N145" s="15">
        <f t="shared" si="54"/>
        <v>0</v>
      </c>
      <c r="O145" s="16">
        <f t="shared" si="55"/>
        <v>0</v>
      </c>
      <c r="P145" s="16">
        <f t="shared" si="56"/>
        <v>6817.27</v>
      </c>
      <c r="Q145" s="16" t="e">
        <f t="shared" si="57"/>
        <v>#DIV/0!</v>
      </c>
    </row>
    <row r="146" spans="1:17" ht="36" customHeight="1" x14ac:dyDescent="0.2">
      <c r="A146" s="50" t="s">
        <v>311</v>
      </c>
      <c r="B146" s="50"/>
      <c r="C146" s="23" t="s">
        <v>0</v>
      </c>
      <c r="D146" s="23" t="s">
        <v>312</v>
      </c>
      <c r="E146" s="23" t="s">
        <v>0</v>
      </c>
      <c r="F146" s="16">
        <v>993747</v>
      </c>
      <c r="G146" s="16">
        <f>G147+G148</f>
        <v>329708</v>
      </c>
      <c r="H146" s="16">
        <v>172841.98</v>
      </c>
      <c r="I146" s="22">
        <f t="shared" si="53"/>
        <v>52.422743761146229</v>
      </c>
      <c r="J146" s="14"/>
      <c r="K146" s="14"/>
      <c r="L146" s="14">
        <v>344026.12</v>
      </c>
      <c r="M146" s="14" t="e">
        <f t="shared" si="58"/>
        <v>#DIV/0!</v>
      </c>
      <c r="N146" s="15">
        <f t="shared" si="54"/>
        <v>993747</v>
      </c>
      <c r="O146" s="16">
        <f t="shared" si="55"/>
        <v>329708</v>
      </c>
      <c r="P146" s="16">
        <f t="shared" si="56"/>
        <v>516868.1</v>
      </c>
      <c r="Q146" s="16">
        <f t="shared" si="57"/>
        <v>156.76541060574812</v>
      </c>
    </row>
    <row r="147" spans="1:17" ht="32" customHeight="1" x14ac:dyDescent="0.2">
      <c r="A147" s="55" t="s">
        <v>313</v>
      </c>
      <c r="B147" s="55"/>
      <c r="C147" s="24" t="s">
        <v>308</v>
      </c>
      <c r="D147" s="24" t="s">
        <v>314</v>
      </c>
      <c r="E147" s="24" t="s">
        <v>315</v>
      </c>
      <c r="F147" s="16">
        <v>624511</v>
      </c>
      <c r="G147" s="16">
        <v>188650</v>
      </c>
      <c r="H147" s="16">
        <v>147640.59</v>
      </c>
      <c r="I147" s="22">
        <f t="shared" si="53"/>
        <v>78.261643254704481</v>
      </c>
      <c r="J147" s="14" t="s">
        <v>0</v>
      </c>
      <c r="K147" s="14"/>
      <c r="L147" s="14">
        <v>344026.12</v>
      </c>
      <c r="M147" s="14" t="e">
        <f t="shared" si="58"/>
        <v>#DIV/0!</v>
      </c>
      <c r="N147" s="82">
        <v>624511</v>
      </c>
      <c r="O147" s="16">
        <f t="shared" si="55"/>
        <v>188650</v>
      </c>
      <c r="P147" s="16">
        <f t="shared" si="56"/>
        <v>491666.70999999996</v>
      </c>
      <c r="Q147" s="16">
        <f t="shared" si="57"/>
        <v>260.62375298171213</v>
      </c>
    </row>
    <row r="148" spans="1:17" ht="68.5" customHeight="1" x14ac:dyDescent="0.2">
      <c r="A148" s="55" t="s">
        <v>316</v>
      </c>
      <c r="B148" s="55"/>
      <c r="C148" s="24" t="s">
        <v>308</v>
      </c>
      <c r="D148" s="24" t="s">
        <v>317</v>
      </c>
      <c r="E148" s="24" t="s">
        <v>318</v>
      </c>
      <c r="F148" s="16">
        <v>369236</v>
      </c>
      <c r="G148" s="16">
        <v>141058</v>
      </c>
      <c r="H148" s="16">
        <v>25201.39</v>
      </c>
      <c r="I148" s="22">
        <f t="shared" si="53"/>
        <v>17.865977115796341</v>
      </c>
      <c r="J148" s="14"/>
      <c r="K148" s="14"/>
      <c r="L148" s="14"/>
      <c r="M148" s="14" t="e">
        <f t="shared" si="58"/>
        <v>#DIV/0!</v>
      </c>
      <c r="N148" s="15">
        <f t="shared" si="54"/>
        <v>369236</v>
      </c>
      <c r="O148" s="16">
        <f t="shared" si="55"/>
        <v>141058</v>
      </c>
      <c r="P148" s="16">
        <f t="shared" si="56"/>
        <v>25201.39</v>
      </c>
      <c r="Q148" s="16">
        <f t="shared" si="57"/>
        <v>17.865977115796341</v>
      </c>
    </row>
    <row r="149" spans="1:17" ht="79" customHeight="1" x14ac:dyDescent="0.2">
      <c r="A149" s="54" t="s">
        <v>319</v>
      </c>
      <c r="B149" s="54"/>
      <c r="C149" s="23" t="s">
        <v>220</v>
      </c>
      <c r="D149" s="23" t="s">
        <v>320</v>
      </c>
      <c r="E149" s="23" t="s">
        <v>321</v>
      </c>
      <c r="F149" s="16">
        <v>4000000</v>
      </c>
      <c r="G149" s="16">
        <v>1762000</v>
      </c>
      <c r="H149" s="16">
        <v>651862.97</v>
      </c>
      <c r="I149" s="22">
        <f t="shared" si="53"/>
        <v>36.995628263337117</v>
      </c>
      <c r="J149" s="14"/>
      <c r="K149" s="14"/>
      <c r="L149" s="14"/>
      <c r="M149" s="14" t="e">
        <f t="shared" si="58"/>
        <v>#DIV/0!</v>
      </c>
      <c r="N149" s="15">
        <f t="shared" si="54"/>
        <v>4000000</v>
      </c>
      <c r="O149" s="16">
        <f t="shared" si="55"/>
        <v>1762000</v>
      </c>
      <c r="P149" s="16">
        <f t="shared" si="56"/>
        <v>651862.97</v>
      </c>
      <c r="Q149" s="16">
        <f t="shared" si="57"/>
        <v>36.995628263337117</v>
      </c>
    </row>
    <row r="150" spans="1:17" ht="59.5" customHeight="1" x14ac:dyDescent="0.2">
      <c r="A150" s="54" t="s">
        <v>322</v>
      </c>
      <c r="B150" s="54"/>
      <c r="C150" s="23" t="s">
        <v>238</v>
      </c>
      <c r="D150" s="23" t="s">
        <v>323</v>
      </c>
      <c r="E150" s="23" t="s">
        <v>324</v>
      </c>
      <c r="F150" s="16"/>
      <c r="G150" s="16"/>
      <c r="H150" s="16"/>
      <c r="I150" s="22" t="e">
        <f t="shared" si="53"/>
        <v>#DIV/0!</v>
      </c>
      <c r="J150" s="14"/>
      <c r="K150" s="14"/>
      <c r="L150" s="14">
        <v>61578</v>
      </c>
      <c r="M150" s="14" t="e">
        <f t="shared" si="58"/>
        <v>#DIV/0!</v>
      </c>
      <c r="N150" s="15">
        <f t="shared" si="54"/>
        <v>0</v>
      </c>
      <c r="O150" s="16">
        <f t="shared" si="55"/>
        <v>0</v>
      </c>
      <c r="P150" s="16">
        <f t="shared" si="56"/>
        <v>61578</v>
      </c>
      <c r="Q150" s="16" t="e">
        <f t="shared" si="57"/>
        <v>#DIV/0!</v>
      </c>
    </row>
    <row r="151" spans="1:17" ht="24.5" customHeight="1" x14ac:dyDescent="0.2">
      <c r="A151" s="50" t="s">
        <v>325</v>
      </c>
      <c r="B151" s="50"/>
      <c r="C151" s="23" t="s">
        <v>0</v>
      </c>
      <c r="D151" s="23" t="s">
        <v>326</v>
      </c>
      <c r="E151" s="23" t="s">
        <v>0</v>
      </c>
      <c r="F151" s="16">
        <v>2000000</v>
      </c>
      <c r="G151" s="16">
        <v>1200000</v>
      </c>
      <c r="H151" s="16">
        <v>790000</v>
      </c>
      <c r="I151" s="22">
        <f t="shared" si="53"/>
        <v>65.833333333333329</v>
      </c>
      <c r="J151" s="14"/>
      <c r="K151" s="14"/>
      <c r="L151" s="14">
        <v>3233346.82</v>
      </c>
      <c r="M151" s="14" t="e">
        <f t="shared" si="58"/>
        <v>#DIV/0!</v>
      </c>
      <c r="N151" s="15">
        <f t="shared" si="54"/>
        <v>2000000</v>
      </c>
      <c r="O151" s="16">
        <f t="shared" si="55"/>
        <v>1200000</v>
      </c>
      <c r="P151" s="16">
        <f t="shared" si="56"/>
        <v>4023346.82</v>
      </c>
      <c r="Q151" s="16">
        <f t="shared" si="57"/>
        <v>335.27890166666663</v>
      </c>
    </row>
    <row r="152" spans="1:17" ht="37" customHeight="1" x14ac:dyDescent="0.2">
      <c r="A152" s="55" t="s">
        <v>327</v>
      </c>
      <c r="B152" s="55"/>
      <c r="C152" s="24" t="s">
        <v>328</v>
      </c>
      <c r="D152" s="24" t="s">
        <v>329</v>
      </c>
      <c r="E152" s="24" t="s">
        <v>330</v>
      </c>
      <c r="F152" s="16">
        <v>2000000</v>
      </c>
      <c r="G152" s="16">
        <v>1200000</v>
      </c>
      <c r="H152" s="16">
        <v>790000</v>
      </c>
      <c r="I152" s="22">
        <f t="shared" si="53"/>
        <v>65.833333333333329</v>
      </c>
      <c r="J152" s="14"/>
      <c r="K152" s="14"/>
      <c r="L152" s="14">
        <v>3204513.82</v>
      </c>
      <c r="M152" s="14" t="e">
        <f t="shared" si="58"/>
        <v>#DIV/0!</v>
      </c>
      <c r="N152" s="15">
        <f t="shared" si="54"/>
        <v>2000000</v>
      </c>
      <c r="O152" s="16">
        <f t="shared" si="55"/>
        <v>1200000</v>
      </c>
      <c r="P152" s="16">
        <f t="shared" si="56"/>
        <v>3994513.82</v>
      </c>
      <c r="Q152" s="16">
        <f t="shared" si="57"/>
        <v>332.87615166666666</v>
      </c>
    </row>
    <row r="153" spans="1:17" ht="33" customHeight="1" x14ac:dyDescent="0.2">
      <c r="A153" s="55" t="s">
        <v>327</v>
      </c>
      <c r="B153" s="55"/>
      <c r="C153" s="24" t="s">
        <v>328</v>
      </c>
      <c r="D153" s="24" t="s">
        <v>329</v>
      </c>
      <c r="E153" s="24" t="s">
        <v>331</v>
      </c>
      <c r="F153" s="16"/>
      <c r="G153" s="16"/>
      <c r="H153" s="16"/>
      <c r="I153" s="22" t="e">
        <f t="shared" si="53"/>
        <v>#DIV/0!</v>
      </c>
      <c r="J153" s="14"/>
      <c r="K153" s="14"/>
      <c r="L153" s="14">
        <v>28833</v>
      </c>
      <c r="M153" s="14" t="e">
        <f t="shared" si="58"/>
        <v>#DIV/0!</v>
      </c>
      <c r="N153" s="15">
        <f t="shared" si="54"/>
        <v>0</v>
      </c>
      <c r="O153" s="16">
        <f t="shared" si="55"/>
        <v>0</v>
      </c>
      <c r="P153" s="16">
        <f t="shared" si="56"/>
        <v>28833</v>
      </c>
      <c r="Q153" s="16" t="e">
        <f t="shared" si="57"/>
        <v>#DIV/0!</v>
      </c>
    </row>
    <row r="154" spans="1:17" ht="26.5" customHeight="1" x14ac:dyDescent="0.2">
      <c r="A154" s="50" t="s">
        <v>332</v>
      </c>
      <c r="B154" s="50"/>
      <c r="C154" s="23" t="s">
        <v>0</v>
      </c>
      <c r="D154" s="23" t="s">
        <v>333</v>
      </c>
      <c r="E154" s="23" t="s">
        <v>0</v>
      </c>
      <c r="F154" s="16">
        <v>8756230</v>
      </c>
      <c r="G154" s="16">
        <v>2409616</v>
      </c>
      <c r="H154" s="16">
        <v>1993782.9</v>
      </c>
      <c r="I154" s="22">
        <f t="shared" si="53"/>
        <v>82.74276482227873</v>
      </c>
      <c r="J154" s="14">
        <v>46200</v>
      </c>
      <c r="K154" s="14">
        <v>46200</v>
      </c>
      <c r="L154" s="14">
        <v>157590</v>
      </c>
      <c r="M154" s="14">
        <f t="shared" si="58"/>
        <v>341.10389610389609</v>
      </c>
      <c r="N154" s="15">
        <f t="shared" si="54"/>
        <v>8802430</v>
      </c>
      <c r="O154" s="16">
        <f t="shared" si="55"/>
        <v>2455816</v>
      </c>
      <c r="P154" s="16">
        <f t="shared" si="56"/>
        <v>2151372.9</v>
      </c>
      <c r="Q154" s="16">
        <f t="shared" si="57"/>
        <v>87.603179554168548</v>
      </c>
    </row>
    <row r="155" spans="1:17" ht="27" customHeight="1" x14ac:dyDescent="0.2">
      <c r="A155" s="54" t="s">
        <v>334</v>
      </c>
      <c r="B155" s="54"/>
      <c r="C155" s="23" t="s">
        <v>335</v>
      </c>
      <c r="D155" s="23" t="s">
        <v>336</v>
      </c>
      <c r="E155" s="23" t="s">
        <v>337</v>
      </c>
      <c r="F155" s="16">
        <v>2636700</v>
      </c>
      <c r="G155" s="16">
        <v>642830</v>
      </c>
      <c r="H155" s="16">
        <v>555647.71</v>
      </c>
      <c r="I155" s="22">
        <f t="shared" si="53"/>
        <v>86.437737815596648</v>
      </c>
      <c r="J155" s="14">
        <v>1200</v>
      </c>
      <c r="K155" s="14">
        <v>1200</v>
      </c>
      <c r="L155" s="14">
        <v>12590</v>
      </c>
      <c r="M155" s="14">
        <f t="shared" si="58"/>
        <v>1049.1666666666667</v>
      </c>
      <c r="N155" s="15">
        <f t="shared" si="54"/>
        <v>2637900</v>
      </c>
      <c r="O155" s="16">
        <f t="shared" si="55"/>
        <v>644030</v>
      </c>
      <c r="P155" s="16">
        <f t="shared" si="56"/>
        <v>568237.71</v>
      </c>
      <c r="Q155" s="16">
        <f t="shared" si="57"/>
        <v>88.231559088862312</v>
      </c>
    </row>
    <row r="156" spans="1:17" ht="27.5" customHeight="1" x14ac:dyDescent="0.2">
      <c r="A156" s="54" t="s">
        <v>338</v>
      </c>
      <c r="B156" s="54"/>
      <c r="C156" s="23" t="s">
        <v>335</v>
      </c>
      <c r="D156" s="23" t="s">
        <v>339</v>
      </c>
      <c r="E156" s="23" t="s">
        <v>340</v>
      </c>
      <c r="F156" s="16">
        <v>406000</v>
      </c>
      <c r="G156" s="16">
        <v>117045</v>
      </c>
      <c r="H156" s="16">
        <v>72504.02</v>
      </c>
      <c r="I156" s="22">
        <f t="shared" si="53"/>
        <v>61.945422700670683</v>
      </c>
      <c r="J156" s="14">
        <v>1000</v>
      </c>
      <c r="K156" s="14">
        <v>1000</v>
      </c>
      <c r="L156" s="14"/>
      <c r="M156" s="14">
        <f t="shared" si="58"/>
        <v>0</v>
      </c>
      <c r="N156" s="15">
        <f t="shared" si="54"/>
        <v>407000</v>
      </c>
      <c r="O156" s="16">
        <f t="shared" si="55"/>
        <v>118045</v>
      </c>
      <c r="P156" s="16">
        <f t="shared" si="56"/>
        <v>72504.02</v>
      </c>
      <c r="Q156" s="16">
        <f t="shared" si="57"/>
        <v>61.420661612097085</v>
      </c>
    </row>
    <row r="157" spans="1:17" ht="43" customHeight="1" x14ac:dyDescent="0.2">
      <c r="A157" s="54" t="s">
        <v>341</v>
      </c>
      <c r="B157" s="54"/>
      <c r="C157" s="23" t="s">
        <v>342</v>
      </c>
      <c r="D157" s="23" t="s">
        <v>343</v>
      </c>
      <c r="E157" s="23" t="s">
        <v>344</v>
      </c>
      <c r="F157" s="16">
        <v>4760530</v>
      </c>
      <c r="G157" s="16">
        <v>1407350</v>
      </c>
      <c r="H157" s="16">
        <v>1211740.31</v>
      </c>
      <c r="I157" s="22">
        <f t="shared" si="53"/>
        <v>86.100849824137569</v>
      </c>
      <c r="J157" s="14">
        <v>44000</v>
      </c>
      <c r="K157" s="14">
        <v>44000</v>
      </c>
      <c r="L157" s="14">
        <v>65000</v>
      </c>
      <c r="M157" s="14">
        <f t="shared" si="58"/>
        <v>147.72727272727272</v>
      </c>
      <c r="N157" s="15">
        <f t="shared" si="54"/>
        <v>4804530</v>
      </c>
      <c r="O157" s="16">
        <f t="shared" si="55"/>
        <v>1451350</v>
      </c>
      <c r="P157" s="16">
        <f t="shared" si="56"/>
        <v>1276740.31</v>
      </c>
      <c r="Q157" s="16">
        <f t="shared" si="57"/>
        <v>87.96915354669791</v>
      </c>
    </row>
    <row r="158" spans="1:17" ht="29" customHeight="1" x14ac:dyDescent="0.2">
      <c r="A158" s="50" t="s">
        <v>345</v>
      </c>
      <c r="B158" s="50"/>
      <c r="C158" s="23" t="s">
        <v>0</v>
      </c>
      <c r="D158" s="23" t="s">
        <v>346</v>
      </c>
      <c r="E158" s="23" t="s">
        <v>0</v>
      </c>
      <c r="F158" s="16">
        <v>953000</v>
      </c>
      <c r="G158" s="16">
        <v>242391</v>
      </c>
      <c r="H158" s="16">
        <v>153890.85999999999</v>
      </c>
      <c r="I158" s="22">
        <f t="shared" si="53"/>
        <v>63.488685636017834</v>
      </c>
      <c r="J158" s="14"/>
      <c r="K158" s="14"/>
      <c r="L158" s="14">
        <v>80000</v>
      </c>
      <c r="M158" s="14" t="e">
        <f t="shared" si="58"/>
        <v>#DIV/0!</v>
      </c>
      <c r="N158" s="15">
        <f t="shared" si="54"/>
        <v>953000</v>
      </c>
      <c r="O158" s="16">
        <f t="shared" si="55"/>
        <v>242391</v>
      </c>
      <c r="P158" s="16">
        <f t="shared" si="56"/>
        <v>233890.86</v>
      </c>
      <c r="Q158" s="16">
        <f t="shared" si="57"/>
        <v>96.493211381610706</v>
      </c>
    </row>
    <row r="159" spans="1:17" ht="42.5" customHeight="1" x14ac:dyDescent="0.2">
      <c r="A159" s="55" t="s">
        <v>347</v>
      </c>
      <c r="B159" s="55"/>
      <c r="C159" s="24" t="s">
        <v>348</v>
      </c>
      <c r="D159" s="24" t="s">
        <v>349</v>
      </c>
      <c r="E159" s="24" t="s">
        <v>350</v>
      </c>
      <c r="F159" s="16">
        <v>633000</v>
      </c>
      <c r="G159" s="16">
        <v>155391</v>
      </c>
      <c r="H159" s="16">
        <v>147030.85999999999</v>
      </c>
      <c r="I159" s="22">
        <f t="shared" si="53"/>
        <v>94.61993294334934</v>
      </c>
      <c r="J159" s="14"/>
      <c r="K159" s="14"/>
      <c r="L159" s="14" t="s">
        <v>0</v>
      </c>
      <c r="M159" s="14"/>
      <c r="N159" s="15">
        <f t="shared" si="54"/>
        <v>633000</v>
      </c>
      <c r="O159" s="83">
        <f t="shared" si="55"/>
        <v>155391</v>
      </c>
      <c r="P159" s="84">
        <v>147030.85999999999</v>
      </c>
      <c r="Q159" s="83">
        <f t="shared" si="57"/>
        <v>94.61993294334934</v>
      </c>
    </row>
    <row r="160" spans="1:17" ht="31" customHeight="1" x14ac:dyDescent="0.2">
      <c r="A160" s="55" t="s">
        <v>351</v>
      </c>
      <c r="B160" s="55"/>
      <c r="C160" s="24" t="s">
        <v>348</v>
      </c>
      <c r="D160" s="24" t="s">
        <v>352</v>
      </c>
      <c r="E160" s="24" t="s">
        <v>353</v>
      </c>
      <c r="F160" s="16">
        <v>300000</v>
      </c>
      <c r="G160" s="16">
        <v>67000</v>
      </c>
      <c r="H160" s="16">
        <v>6860</v>
      </c>
      <c r="I160" s="22">
        <f t="shared" si="53"/>
        <v>10.238805970149254</v>
      </c>
      <c r="J160" s="14"/>
      <c r="K160" s="14"/>
      <c r="L160" s="14">
        <v>80000</v>
      </c>
      <c r="M160" s="14" t="e">
        <f t="shared" si="58"/>
        <v>#DIV/0!</v>
      </c>
      <c r="N160" s="15">
        <f t="shared" si="54"/>
        <v>300000</v>
      </c>
      <c r="O160" s="16">
        <f t="shared" si="55"/>
        <v>67000</v>
      </c>
      <c r="P160" s="16">
        <f t="shared" si="56"/>
        <v>86860</v>
      </c>
      <c r="Q160" s="16">
        <f t="shared" si="57"/>
        <v>129.64179104477611</v>
      </c>
    </row>
    <row r="161" spans="1:17" ht="22.5" customHeight="1" x14ac:dyDescent="0.2">
      <c r="A161" s="55" t="s">
        <v>351</v>
      </c>
      <c r="B161" s="55"/>
      <c r="C161" s="24" t="s">
        <v>348</v>
      </c>
      <c r="D161" s="24" t="s">
        <v>352</v>
      </c>
      <c r="E161" s="24" t="s">
        <v>354</v>
      </c>
      <c r="F161" s="16">
        <v>20000</v>
      </c>
      <c r="G161" s="16">
        <v>20000</v>
      </c>
      <c r="H161" s="16"/>
      <c r="I161" s="22">
        <f t="shared" si="53"/>
        <v>0</v>
      </c>
      <c r="J161" s="14"/>
      <c r="K161" s="14"/>
      <c r="L161" s="14"/>
      <c r="M161" s="14"/>
      <c r="N161" s="15">
        <f t="shared" si="54"/>
        <v>20000</v>
      </c>
      <c r="O161" s="16">
        <f t="shared" si="55"/>
        <v>20000</v>
      </c>
      <c r="P161" s="16">
        <f t="shared" si="56"/>
        <v>0</v>
      </c>
      <c r="Q161" s="16">
        <f t="shared" si="57"/>
        <v>0</v>
      </c>
    </row>
    <row r="162" spans="1:17" ht="22.5" customHeight="1" x14ac:dyDescent="0.2">
      <c r="A162" s="50" t="s">
        <v>355</v>
      </c>
      <c r="B162" s="50"/>
      <c r="C162" s="23" t="s">
        <v>0</v>
      </c>
      <c r="D162" s="23" t="s">
        <v>356</v>
      </c>
      <c r="E162" s="23" t="s">
        <v>0</v>
      </c>
      <c r="F162" s="16">
        <v>2909100</v>
      </c>
      <c r="G162" s="16">
        <v>1295020</v>
      </c>
      <c r="H162" s="16">
        <v>501566.05</v>
      </c>
      <c r="I162" s="22">
        <f t="shared" si="53"/>
        <v>38.730370959521856</v>
      </c>
      <c r="J162" s="14"/>
      <c r="K162" s="14"/>
      <c r="L162" s="14"/>
      <c r="M162" s="14"/>
      <c r="N162" s="15">
        <f t="shared" si="54"/>
        <v>2909100</v>
      </c>
      <c r="O162" s="16">
        <f t="shared" si="55"/>
        <v>1295020</v>
      </c>
      <c r="P162" s="16">
        <f t="shared" si="56"/>
        <v>501566.05</v>
      </c>
      <c r="Q162" s="16">
        <f t="shared" si="57"/>
        <v>38.730370959521856</v>
      </c>
    </row>
    <row r="163" spans="1:17" ht="33" customHeight="1" x14ac:dyDescent="0.2">
      <c r="A163" s="50" t="s">
        <v>357</v>
      </c>
      <c r="B163" s="50"/>
      <c r="C163" s="23" t="s">
        <v>0</v>
      </c>
      <c r="D163" s="23" t="s">
        <v>358</v>
      </c>
      <c r="E163" s="23" t="s">
        <v>0</v>
      </c>
      <c r="F163" s="16">
        <v>50000</v>
      </c>
      <c r="G163" s="16">
        <f>G164</f>
        <v>31300</v>
      </c>
      <c r="H163" s="16">
        <v>27670</v>
      </c>
      <c r="I163" s="22">
        <f t="shared" si="53"/>
        <v>88.402555910543128</v>
      </c>
      <c r="J163" s="14"/>
      <c r="K163" s="14"/>
      <c r="L163" s="14"/>
      <c r="M163" s="14"/>
      <c r="N163" s="15">
        <f t="shared" si="54"/>
        <v>50000</v>
      </c>
      <c r="O163" s="16">
        <f t="shared" si="55"/>
        <v>31300</v>
      </c>
      <c r="P163" s="16">
        <f t="shared" si="56"/>
        <v>27670</v>
      </c>
      <c r="Q163" s="16">
        <f t="shared" si="57"/>
        <v>88.402555910543128</v>
      </c>
    </row>
    <row r="164" spans="1:17" ht="53.5" customHeight="1" x14ac:dyDescent="0.2">
      <c r="A164" s="55" t="s">
        <v>359</v>
      </c>
      <c r="B164" s="55"/>
      <c r="C164" s="24" t="s">
        <v>360</v>
      </c>
      <c r="D164" s="24" t="s">
        <v>361</v>
      </c>
      <c r="E164" s="24" t="s">
        <v>362</v>
      </c>
      <c r="F164" s="16">
        <v>50000</v>
      </c>
      <c r="G164" s="16">
        <v>31300</v>
      </c>
      <c r="H164" s="16">
        <v>27670</v>
      </c>
      <c r="I164" s="22">
        <f t="shared" si="53"/>
        <v>88.402555910543128</v>
      </c>
      <c r="J164" s="14"/>
      <c r="K164" s="14"/>
      <c r="L164" s="14"/>
      <c r="M164" s="14"/>
      <c r="N164" s="15">
        <f t="shared" si="54"/>
        <v>50000</v>
      </c>
      <c r="O164" s="16">
        <f t="shared" si="55"/>
        <v>31300</v>
      </c>
      <c r="P164" s="16">
        <f t="shared" si="56"/>
        <v>27670</v>
      </c>
      <c r="Q164" s="16">
        <f t="shared" si="57"/>
        <v>88.402555910543128</v>
      </c>
    </row>
    <row r="165" spans="1:17" ht="34.5" customHeight="1" x14ac:dyDescent="0.2">
      <c r="A165" s="50" t="s">
        <v>363</v>
      </c>
      <c r="B165" s="50"/>
      <c r="C165" s="23" t="s">
        <v>0</v>
      </c>
      <c r="D165" s="23" t="s">
        <v>364</v>
      </c>
      <c r="E165" s="23" t="s">
        <v>0</v>
      </c>
      <c r="F165" s="16">
        <v>2706500</v>
      </c>
      <c r="G165" s="16">
        <f>G166</f>
        <v>1221970</v>
      </c>
      <c r="H165" s="16">
        <v>443243.55</v>
      </c>
      <c r="I165" s="22">
        <f t="shared" si="53"/>
        <v>36.272866764323183</v>
      </c>
      <c r="J165" s="14"/>
      <c r="K165" s="14"/>
      <c r="L165" s="14"/>
      <c r="M165" s="14"/>
      <c r="N165" s="15">
        <f t="shared" si="54"/>
        <v>2706500</v>
      </c>
      <c r="O165" s="16">
        <f t="shared" si="55"/>
        <v>1221970</v>
      </c>
      <c r="P165" s="16">
        <f t="shared" si="56"/>
        <v>443243.55</v>
      </c>
      <c r="Q165" s="16">
        <f t="shared" si="57"/>
        <v>36.272866764323183</v>
      </c>
    </row>
    <row r="166" spans="1:17" ht="37" customHeight="1" x14ac:dyDescent="0.2">
      <c r="A166" s="55" t="s">
        <v>365</v>
      </c>
      <c r="B166" s="55"/>
      <c r="C166" s="24" t="s">
        <v>360</v>
      </c>
      <c r="D166" s="24" t="s">
        <v>366</v>
      </c>
      <c r="E166" s="24" t="s">
        <v>367</v>
      </c>
      <c r="F166" s="16">
        <v>2706500</v>
      </c>
      <c r="G166" s="16">
        <v>1221970</v>
      </c>
      <c r="H166" s="16">
        <v>443243.55</v>
      </c>
      <c r="I166" s="22">
        <f t="shared" si="53"/>
        <v>36.272866764323183</v>
      </c>
      <c r="J166" s="14"/>
      <c r="K166" s="14"/>
      <c r="L166" s="14"/>
      <c r="M166" s="14"/>
      <c r="N166" s="15">
        <f t="shared" si="54"/>
        <v>2706500</v>
      </c>
      <c r="O166" s="16">
        <f t="shared" si="55"/>
        <v>1221970</v>
      </c>
      <c r="P166" s="16">
        <f t="shared" si="56"/>
        <v>443243.55</v>
      </c>
      <c r="Q166" s="16">
        <f t="shared" si="57"/>
        <v>36.272866764323183</v>
      </c>
    </row>
    <row r="167" spans="1:17" ht="25.5" customHeight="1" x14ac:dyDescent="0.2">
      <c r="A167" s="50" t="s">
        <v>368</v>
      </c>
      <c r="B167" s="50"/>
      <c r="C167" s="23" t="s">
        <v>0</v>
      </c>
      <c r="D167" s="23" t="s">
        <v>369</v>
      </c>
      <c r="E167" s="23" t="s">
        <v>0</v>
      </c>
      <c r="F167" s="16">
        <v>152600</v>
      </c>
      <c r="G167" s="16">
        <f>G168</f>
        <v>41750</v>
      </c>
      <c r="H167" s="16">
        <v>30652.5</v>
      </c>
      <c r="I167" s="22">
        <f t="shared" si="53"/>
        <v>73.419161676646709</v>
      </c>
      <c r="J167" s="14"/>
      <c r="K167" s="14"/>
      <c r="L167" s="14"/>
      <c r="M167" s="14"/>
      <c r="N167" s="15">
        <f t="shared" si="54"/>
        <v>152600</v>
      </c>
      <c r="O167" s="16">
        <f t="shared" si="55"/>
        <v>41750</v>
      </c>
      <c r="P167" s="16">
        <f t="shared" si="56"/>
        <v>30652.5</v>
      </c>
      <c r="Q167" s="16">
        <f t="shared" si="57"/>
        <v>73.419161676646709</v>
      </c>
    </row>
    <row r="168" spans="1:17" ht="50.5" customHeight="1" x14ac:dyDescent="0.2">
      <c r="A168" s="55" t="s">
        <v>370</v>
      </c>
      <c r="B168" s="55"/>
      <c r="C168" s="24" t="s">
        <v>360</v>
      </c>
      <c r="D168" s="24" t="s">
        <v>371</v>
      </c>
      <c r="E168" s="24" t="s">
        <v>372</v>
      </c>
      <c r="F168" s="16">
        <v>152600</v>
      </c>
      <c r="G168" s="16">
        <v>41750</v>
      </c>
      <c r="H168" s="16">
        <v>30652.5</v>
      </c>
      <c r="I168" s="22">
        <f t="shared" si="53"/>
        <v>73.419161676646709</v>
      </c>
      <c r="J168" s="14"/>
      <c r="K168" s="14"/>
      <c r="L168" s="14"/>
      <c r="M168" s="14"/>
      <c r="N168" s="15">
        <f t="shared" si="54"/>
        <v>152600</v>
      </c>
      <c r="O168" s="16">
        <f t="shared" si="55"/>
        <v>41750</v>
      </c>
      <c r="P168" s="16">
        <f t="shared" si="56"/>
        <v>30652.5</v>
      </c>
      <c r="Q168" s="16">
        <f t="shared" si="57"/>
        <v>73.419161676646709</v>
      </c>
    </row>
    <row r="169" spans="1:17" ht="30.5" customHeight="1" x14ac:dyDescent="0.2">
      <c r="A169" s="50" t="s">
        <v>373</v>
      </c>
      <c r="B169" s="50"/>
      <c r="C169" s="23" t="s">
        <v>0</v>
      </c>
      <c r="D169" s="23" t="s">
        <v>374</v>
      </c>
      <c r="E169" s="23" t="s">
        <v>0</v>
      </c>
      <c r="F169" s="16">
        <v>8519007</v>
      </c>
      <c r="G169" s="16">
        <v>3226779</v>
      </c>
      <c r="H169" s="16">
        <v>1689027.46</v>
      </c>
      <c r="I169" s="22">
        <f t="shared" si="53"/>
        <v>52.344070046321733</v>
      </c>
      <c r="J169" s="14">
        <v>7057000</v>
      </c>
      <c r="K169" s="14">
        <v>6557000</v>
      </c>
      <c r="L169" s="14">
        <v>27000</v>
      </c>
      <c r="M169" s="14">
        <f t="shared" si="58"/>
        <v>0.4117736769864267</v>
      </c>
      <c r="N169" s="15">
        <f t="shared" si="54"/>
        <v>15576007</v>
      </c>
      <c r="O169" s="16">
        <f t="shared" si="55"/>
        <v>9783779</v>
      </c>
      <c r="P169" s="16">
        <f t="shared" si="56"/>
        <v>1716027.46</v>
      </c>
      <c r="Q169" s="16">
        <f t="shared" si="57"/>
        <v>17.539515763796384</v>
      </c>
    </row>
    <row r="170" spans="1:17" ht="39" customHeight="1" x14ac:dyDescent="0.2">
      <c r="A170" s="50" t="s">
        <v>375</v>
      </c>
      <c r="B170" s="50"/>
      <c r="C170" s="23" t="s">
        <v>0</v>
      </c>
      <c r="D170" s="23" t="s">
        <v>376</v>
      </c>
      <c r="E170" s="23" t="s">
        <v>0</v>
      </c>
      <c r="F170" s="16">
        <v>375307</v>
      </c>
      <c r="G170" s="16">
        <v>375307</v>
      </c>
      <c r="H170" s="16">
        <v>91143.84</v>
      </c>
      <c r="I170" s="22">
        <f t="shared" si="53"/>
        <v>24.285142563288186</v>
      </c>
      <c r="J170" s="14">
        <v>30000</v>
      </c>
      <c r="K170" s="14">
        <v>30000</v>
      </c>
      <c r="L170" s="14"/>
      <c r="M170" s="14">
        <f t="shared" si="58"/>
        <v>0</v>
      </c>
      <c r="N170" s="15">
        <f t="shared" si="54"/>
        <v>405307</v>
      </c>
      <c r="O170" s="16">
        <f t="shared" si="55"/>
        <v>405307</v>
      </c>
      <c r="P170" s="16">
        <f t="shared" si="56"/>
        <v>91143.84</v>
      </c>
      <c r="Q170" s="16">
        <f t="shared" si="57"/>
        <v>22.487605691488177</v>
      </c>
    </row>
    <row r="171" spans="1:17" ht="43" customHeight="1" x14ac:dyDescent="0.2">
      <c r="A171" s="55" t="s">
        <v>377</v>
      </c>
      <c r="B171" s="55"/>
      <c r="C171" s="24" t="s">
        <v>378</v>
      </c>
      <c r="D171" s="24" t="s">
        <v>379</v>
      </c>
      <c r="E171" s="24" t="s">
        <v>380</v>
      </c>
      <c r="F171" s="16">
        <v>375307</v>
      </c>
      <c r="G171" s="16">
        <v>375307</v>
      </c>
      <c r="H171" s="16">
        <v>91143.84</v>
      </c>
      <c r="I171" s="22">
        <f t="shared" si="53"/>
        <v>24.285142563288186</v>
      </c>
      <c r="J171" s="14">
        <v>30000</v>
      </c>
      <c r="K171" s="14">
        <v>30000</v>
      </c>
      <c r="L171" s="14"/>
      <c r="M171" s="14">
        <f t="shared" si="58"/>
        <v>0</v>
      </c>
      <c r="N171" s="15">
        <f t="shared" si="54"/>
        <v>405307</v>
      </c>
      <c r="O171" s="16">
        <f t="shared" si="55"/>
        <v>405307</v>
      </c>
      <c r="P171" s="16">
        <f t="shared" si="56"/>
        <v>91143.84</v>
      </c>
      <c r="Q171" s="16">
        <f t="shared" si="57"/>
        <v>22.487605691488177</v>
      </c>
    </row>
    <row r="172" spans="1:17" ht="23.5" customHeight="1" x14ac:dyDescent="0.2">
      <c r="A172" s="54" t="s">
        <v>381</v>
      </c>
      <c r="B172" s="54"/>
      <c r="C172" s="23" t="s">
        <v>378</v>
      </c>
      <c r="D172" s="23" t="s">
        <v>382</v>
      </c>
      <c r="E172" s="23" t="s">
        <v>383</v>
      </c>
      <c r="F172" s="16">
        <v>8143700</v>
      </c>
      <c r="G172" s="16">
        <v>2851472</v>
      </c>
      <c r="H172" s="16">
        <v>1597883.62</v>
      </c>
      <c r="I172" s="22">
        <f t="shared" si="53"/>
        <v>56.037149233799248</v>
      </c>
      <c r="J172" s="14">
        <v>6527000</v>
      </c>
      <c r="K172" s="14">
        <v>6527000</v>
      </c>
      <c r="L172" s="14">
        <v>27000</v>
      </c>
      <c r="M172" s="14">
        <f t="shared" si="58"/>
        <v>0.41366630917726366</v>
      </c>
      <c r="N172" s="15">
        <f t="shared" si="54"/>
        <v>14670700</v>
      </c>
      <c r="O172" s="16">
        <f t="shared" si="55"/>
        <v>9378472</v>
      </c>
      <c r="P172" s="16">
        <f t="shared" si="56"/>
        <v>1624883.62</v>
      </c>
      <c r="Q172" s="16">
        <f t="shared" si="57"/>
        <v>17.325675440519522</v>
      </c>
    </row>
    <row r="173" spans="1:17" ht="30" customHeight="1" x14ac:dyDescent="0.2">
      <c r="A173" s="50" t="s">
        <v>384</v>
      </c>
      <c r="B173" s="50"/>
      <c r="C173" s="23" t="s">
        <v>0</v>
      </c>
      <c r="D173" s="23" t="s">
        <v>385</v>
      </c>
      <c r="E173" s="23" t="s">
        <v>0</v>
      </c>
      <c r="F173" s="16"/>
      <c r="G173" s="16"/>
      <c r="H173" s="16"/>
      <c r="I173" s="22" t="e">
        <f t="shared" si="53"/>
        <v>#DIV/0!</v>
      </c>
      <c r="J173" s="14">
        <v>500000</v>
      </c>
      <c r="K173" s="14"/>
      <c r="L173" s="14"/>
      <c r="M173" s="14" t="e">
        <f t="shared" si="58"/>
        <v>#DIV/0!</v>
      </c>
      <c r="N173" s="15">
        <f t="shared" si="54"/>
        <v>500000</v>
      </c>
      <c r="O173" s="16">
        <f t="shared" si="55"/>
        <v>0</v>
      </c>
      <c r="P173" s="16">
        <f t="shared" si="56"/>
        <v>0</v>
      </c>
      <c r="Q173" s="16" t="e">
        <f t="shared" si="57"/>
        <v>#DIV/0!</v>
      </c>
    </row>
    <row r="174" spans="1:17" ht="76" customHeight="1" x14ac:dyDescent="0.2">
      <c r="A174" s="55" t="s">
        <v>386</v>
      </c>
      <c r="B174" s="55"/>
      <c r="C174" s="24" t="s">
        <v>387</v>
      </c>
      <c r="D174" s="24" t="s">
        <v>388</v>
      </c>
      <c r="E174" s="24" t="s">
        <v>389</v>
      </c>
      <c r="F174" s="16"/>
      <c r="G174" s="16"/>
      <c r="H174" s="16"/>
      <c r="I174" s="22" t="e">
        <f t="shared" si="53"/>
        <v>#DIV/0!</v>
      </c>
      <c r="J174" s="14">
        <v>500000</v>
      </c>
      <c r="K174" s="14"/>
      <c r="L174" s="14"/>
      <c r="M174" s="14" t="e">
        <f t="shared" si="58"/>
        <v>#DIV/0!</v>
      </c>
      <c r="N174" s="15">
        <f t="shared" si="54"/>
        <v>500000</v>
      </c>
      <c r="O174" s="16">
        <f t="shared" si="55"/>
        <v>0</v>
      </c>
      <c r="P174" s="16">
        <f t="shared" si="56"/>
        <v>0</v>
      </c>
      <c r="Q174" s="16" t="e">
        <f t="shared" si="57"/>
        <v>#DIV/0!</v>
      </c>
    </row>
    <row r="175" spans="1:17" ht="23" customHeight="1" x14ac:dyDescent="0.2">
      <c r="A175" s="50" t="s">
        <v>390</v>
      </c>
      <c r="B175" s="50"/>
      <c r="C175" s="23" t="s">
        <v>0</v>
      </c>
      <c r="D175" s="23" t="s">
        <v>391</v>
      </c>
      <c r="E175" s="23" t="s">
        <v>0</v>
      </c>
      <c r="F175" s="16">
        <v>1643755</v>
      </c>
      <c r="G175" s="16">
        <v>918755</v>
      </c>
      <c r="H175" s="16">
        <v>199434.2</v>
      </c>
      <c r="I175" s="22">
        <f t="shared" si="53"/>
        <v>21.707005676159589</v>
      </c>
      <c r="J175" s="14">
        <v>14429700</v>
      </c>
      <c r="K175" s="14">
        <v>8907600</v>
      </c>
      <c r="L175" s="14"/>
      <c r="M175" s="14">
        <f t="shared" si="58"/>
        <v>0</v>
      </c>
      <c r="N175" s="15">
        <f t="shared" si="54"/>
        <v>16073455</v>
      </c>
      <c r="O175" s="16">
        <f t="shared" si="55"/>
        <v>9826355</v>
      </c>
      <c r="P175" s="16">
        <f t="shared" si="56"/>
        <v>199434.2</v>
      </c>
      <c r="Q175" s="16">
        <f t="shared" si="57"/>
        <v>2.0295847239388358</v>
      </c>
    </row>
    <row r="176" spans="1:17" ht="27" customHeight="1" x14ac:dyDescent="0.2">
      <c r="A176" s="50" t="s">
        <v>392</v>
      </c>
      <c r="B176" s="50"/>
      <c r="C176" s="23" t="s">
        <v>0</v>
      </c>
      <c r="D176" s="23" t="s">
        <v>393</v>
      </c>
      <c r="E176" s="23" t="s">
        <v>0</v>
      </c>
      <c r="F176" s="16">
        <v>50000</v>
      </c>
      <c r="G176" s="16">
        <v>50000</v>
      </c>
      <c r="H176" s="16"/>
      <c r="I176" s="22">
        <f t="shared" si="53"/>
        <v>0</v>
      </c>
      <c r="J176" s="14">
        <v>159841</v>
      </c>
      <c r="K176" s="14">
        <v>159841</v>
      </c>
      <c r="L176" s="14"/>
      <c r="M176" s="14">
        <f t="shared" si="58"/>
        <v>0</v>
      </c>
      <c r="N176" s="15">
        <f t="shared" si="54"/>
        <v>209841</v>
      </c>
      <c r="O176" s="16">
        <f t="shared" si="55"/>
        <v>209841</v>
      </c>
      <c r="P176" s="16">
        <f t="shared" si="56"/>
        <v>0</v>
      </c>
      <c r="Q176" s="16">
        <f t="shared" si="57"/>
        <v>0</v>
      </c>
    </row>
    <row r="177" spans="1:17" ht="32" customHeight="1" x14ac:dyDescent="0.2">
      <c r="A177" s="54" t="s">
        <v>394</v>
      </c>
      <c r="B177" s="54"/>
      <c r="C177" s="23" t="s">
        <v>395</v>
      </c>
      <c r="D177" s="23" t="s">
        <v>396</v>
      </c>
      <c r="E177" s="23" t="s">
        <v>397</v>
      </c>
      <c r="F177" s="16">
        <v>50000</v>
      </c>
      <c r="G177" s="16">
        <v>50000</v>
      </c>
      <c r="H177" s="16"/>
      <c r="I177" s="22">
        <f t="shared" si="53"/>
        <v>0</v>
      </c>
      <c r="J177" s="14">
        <v>159841</v>
      </c>
      <c r="K177" s="14">
        <v>159841</v>
      </c>
      <c r="L177" s="14"/>
      <c r="M177" s="14">
        <f t="shared" si="58"/>
        <v>0</v>
      </c>
      <c r="N177" s="15">
        <f t="shared" si="54"/>
        <v>209841</v>
      </c>
      <c r="O177" s="16">
        <f t="shared" si="55"/>
        <v>209841</v>
      </c>
      <c r="P177" s="16">
        <f t="shared" si="56"/>
        <v>0</v>
      </c>
      <c r="Q177" s="16">
        <f t="shared" si="57"/>
        <v>0</v>
      </c>
    </row>
    <row r="178" spans="1:17" ht="32" customHeight="1" x14ac:dyDescent="0.2">
      <c r="A178" s="50" t="s">
        <v>398</v>
      </c>
      <c r="B178" s="50"/>
      <c r="C178" s="23" t="s">
        <v>0</v>
      </c>
      <c r="D178" s="23" t="s">
        <v>399</v>
      </c>
      <c r="E178" s="23" t="s">
        <v>0</v>
      </c>
      <c r="F178" s="16"/>
      <c r="G178" s="16"/>
      <c r="H178" s="16"/>
      <c r="I178" s="22" t="e">
        <f t="shared" si="53"/>
        <v>#DIV/0!</v>
      </c>
      <c r="J178" s="14">
        <v>7522100</v>
      </c>
      <c r="K178" s="14">
        <v>2000000</v>
      </c>
      <c r="L178" s="14"/>
      <c r="M178" s="14">
        <f t="shared" si="58"/>
        <v>0</v>
      </c>
      <c r="N178" s="15">
        <f t="shared" si="54"/>
        <v>7522100</v>
      </c>
      <c r="O178" s="16">
        <f t="shared" si="55"/>
        <v>2000000</v>
      </c>
      <c r="P178" s="16">
        <f t="shared" si="56"/>
        <v>0</v>
      </c>
      <c r="Q178" s="16">
        <f t="shared" si="57"/>
        <v>0</v>
      </c>
    </row>
    <row r="179" spans="1:17" ht="26" customHeight="1" x14ac:dyDescent="0.2">
      <c r="A179" s="54" t="s">
        <v>400</v>
      </c>
      <c r="B179" s="54"/>
      <c r="C179" s="23" t="s">
        <v>401</v>
      </c>
      <c r="D179" s="23" t="s">
        <v>402</v>
      </c>
      <c r="E179" s="23" t="s">
        <v>403</v>
      </c>
      <c r="F179" s="16"/>
      <c r="G179" s="16"/>
      <c r="H179" s="16"/>
      <c r="I179" s="22" t="e">
        <f t="shared" si="53"/>
        <v>#DIV/0!</v>
      </c>
      <c r="J179" s="14">
        <v>400000</v>
      </c>
      <c r="K179" s="14"/>
      <c r="L179" s="14"/>
      <c r="M179" s="14" t="e">
        <f t="shared" si="58"/>
        <v>#DIV/0!</v>
      </c>
      <c r="N179" s="15">
        <f t="shared" si="54"/>
        <v>400000</v>
      </c>
      <c r="O179" s="16">
        <f t="shared" si="55"/>
        <v>0</v>
      </c>
      <c r="P179" s="16">
        <f t="shared" si="56"/>
        <v>0</v>
      </c>
      <c r="Q179" s="16" t="e">
        <f t="shared" si="57"/>
        <v>#DIV/0!</v>
      </c>
    </row>
    <row r="180" spans="1:17" ht="29" customHeight="1" x14ac:dyDescent="0.2">
      <c r="A180" s="54" t="s">
        <v>404</v>
      </c>
      <c r="B180" s="54"/>
      <c r="C180" s="23" t="s">
        <v>401</v>
      </c>
      <c r="D180" s="23" t="s">
        <v>405</v>
      </c>
      <c r="E180" s="23" t="s">
        <v>406</v>
      </c>
      <c r="F180" s="16"/>
      <c r="G180" s="16"/>
      <c r="H180" s="16"/>
      <c r="I180" s="22" t="e">
        <f t="shared" si="53"/>
        <v>#DIV/0!</v>
      </c>
      <c r="J180" s="14">
        <v>7122100</v>
      </c>
      <c r="K180" s="14">
        <v>2000000</v>
      </c>
      <c r="L180" s="14"/>
      <c r="M180" s="14">
        <f t="shared" si="58"/>
        <v>0</v>
      </c>
      <c r="N180" s="15">
        <f t="shared" si="54"/>
        <v>7122100</v>
      </c>
      <c r="O180" s="16">
        <f t="shared" si="55"/>
        <v>2000000</v>
      </c>
      <c r="P180" s="16">
        <f t="shared" si="56"/>
        <v>0</v>
      </c>
      <c r="Q180" s="16">
        <f t="shared" si="57"/>
        <v>0</v>
      </c>
    </row>
    <row r="181" spans="1:17" ht="36.5" customHeight="1" x14ac:dyDescent="0.2">
      <c r="A181" s="50" t="s">
        <v>407</v>
      </c>
      <c r="B181" s="50"/>
      <c r="C181" s="23" t="s">
        <v>0</v>
      </c>
      <c r="D181" s="23" t="s">
        <v>408</v>
      </c>
      <c r="E181" s="23" t="s">
        <v>0</v>
      </c>
      <c r="F181" s="16">
        <v>1300000</v>
      </c>
      <c r="G181" s="16">
        <v>660000</v>
      </c>
      <c r="H181" s="16"/>
      <c r="I181" s="22">
        <f t="shared" si="53"/>
        <v>0</v>
      </c>
      <c r="J181" s="14">
        <v>6500000</v>
      </c>
      <c r="K181" s="14">
        <v>6500000</v>
      </c>
      <c r="L181" s="14"/>
      <c r="M181" s="14">
        <f t="shared" si="58"/>
        <v>0</v>
      </c>
      <c r="N181" s="15">
        <f t="shared" si="54"/>
        <v>7800000</v>
      </c>
      <c r="O181" s="16">
        <f t="shared" si="55"/>
        <v>7160000</v>
      </c>
      <c r="P181" s="16">
        <f t="shared" si="56"/>
        <v>0</v>
      </c>
      <c r="Q181" s="16">
        <f t="shared" si="57"/>
        <v>0</v>
      </c>
    </row>
    <row r="182" spans="1:17" ht="37" customHeight="1" x14ac:dyDescent="0.2">
      <c r="A182" s="50" t="s">
        <v>409</v>
      </c>
      <c r="B182" s="50"/>
      <c r="C182" s="23" t="s">
        <v>0</v>
      </c>
      <c r="D182" s="23" t="s">
        <v>410</v>
      </c>
      <c r="E182" s="23" t="s">
        <v>0</v>
      </c>
      <c r="F182" s="16">
        <v>1300000</v>
      </c>
      <c r="G182" s="16">
        <v>660000</v>
      </c>
      <c r="H182" s="16"/>
      <c r="I182" s="22">
        <f t="shared" si="53"/>
        <v>0</v>
      </c>
      <c r="J182" s="14">
        <v>6500000</v>
      </c>
      <c r="K182" s="14">
        <v>6500000</v>
      </c>
      <c r="L182" s="14"/>
      <c r="M182" s="14">
        <f t="shared" si="58"/>
        <v>0</v>
      </c>
      <c r="N182" s="15">
        <f t="shared" si="54"/>
        <v>7800000</v>
      </c>
      <c r="O182" s="16">
        <f t="shared" si="55"/>
        <v>7160000</v>
      </c>
      <c r="P182" s="16">
        <f t="shared" si="56"/>
        <v>0</v>
      </c>
      <c r="Q182" s="16">
        <f t="shared" si="57"/>
        <v>0</v>
      </c>
    </row>
    <row r="183" spans="1:17" ht="48.5" customHeight="1" x14ac:dyDescent="0.2">
      <c r="A183" s="55" t="s">
        <v>411</v>
      </c>
      <c r="B183" s="55"/>
      <c r="C183" s="24" t="s">
        <v>412</v>
      </c>
      <c r="D183" s="24" t="s">
        <v>413</v>
      </c>
      <c r="E183" s="24" t="s">
        <v>414</v>
      </c>
      <c r="F183" s="16">
        <v>1300000</v>
      </c>
      <c r="G183" s="16">
        <v>660000</v>
      </c>
      <c r="H183" s="16"/>
      <c r="I183" s="22">
        <f t="shared" si="53"/>
        <v>0</v>
      </c>
      <c r="J183" s="14">
        <v>6500000</v>
      </c>
      <c r="K183" s="14">
        <v>6500000</v>
      </c>
      <c r="L183" s="14"/>
      <c r="M183" s="14">
        <f t="shared" si="58"/>
        <v>0</v>
      </c>
      <c r="N183" s="15">
        <f t="shared" si="54"/>
        <v>7800000</v>
      </c>
      <c r="O183" s="16">
        <f t="shared" si="55"/>
        <v>7160000</v>
      </c>
      <c r="P183" s="16">
        <f t="shared" si="56"/>
        <v>0</v>
      </c>
      <c r="Q183" s="16">
        <f t="shared" si="57"/>
        <v>0</v>
      </c>
    </row>
    <row r="184" spans="1:17" ht="37.5" customHeight="1" x14ac:dyDescent="0.2">
      <c r="A184" s="50" t="s">
        <v>415</v>
      </c>
      <c r="B184" s="50"/>
      <c r="C184" s="23" t="s">
        <v>0</v>
      </c>
      <c r="D184" s="23" t="s">
        <v>416</v>
      </c>
      <c r="E184" s="23" t="s">
        <v>0</v>
      </c>
      <c r="F184" s="16">
        <v>293755</v>
      </c>
      <c r="G184" s="16">
        <v>208755</v>
      </c>
      <c r="H184" s="16">
        <v>199434.2</v>
      </c>
      <c r="I184" s="22">
        <f t="shared" si="53"/>
        <v>95.535053052621492</v>
      </c>
      <c r="J184" s="14">
        <v>247759</v>
      </c>
      <c r="K184" s="14">
        <v>247759</v>
      </c>
      <c r="L184" s="14"/>
      <c r="M184" s="14">
        <f t="shared" si="58"/>
        <v>0</v>
      </c>
      <c r="N184" s="15">
        <f t="shared" si="54"/>
        <v>541514</v>
      </c>
      <c r="O184" s="16">
        <f t="shared" si="55"/>
        <v>456514</v>
      </c>
      <c r="P184" s="16">
        <f t="shared" si="56"/>
        <v>199434.2</v>
      </c>
      <c r="Q184" s="16">
        <f t="shared" si="57"/>
        <v>43.686327253928688</v>
      </c>
    </row>
    <row r="185" spans="1:17" ht="44" customHeight="1" x14ac:dyDescent="0.2">
      <c r="A185" s="54" t="s">
        <v>417</v>
      </c>
      <c r="B185" s="54"/>
      <c r="C185" s="23" t="s">
        <v>418</v>
      </c>
      <c r="D185" s="23" t="s">
        <v>419</v>
      </c>
      <c r="E185" s="23" t="s">
        <v>420</v>
      </c>
      <c r="F185" s="16" t="s">
        <v>0</v>
      </c>
      <c r="G185" s="16"/>
      <c r="H185" s="16"/>
      <c r="I185" s="22" t="e">
        <f t="shared" si="53"/>
        <v>#DIV/0!</v>
      </c>
      <c r="J185" s="14">
        <v>247759</v>
      </c>
      <c r="K185" s="14">
        <v>247759</v>
      </c>
      <c r="L185" s="14"/>
      <c r="M185" s="14">
        <f t="shared" si="58"/>
        <v>0</v>
      </c>
      <c r="N185" s="15">
        <v>247759</v>
      </c>
      <c r="O185" s="16">
        <f t="shared" si="55"/>
        <v>247759</v>
      </c>
      <c r="P185" s="16">
        <f t="shared" si="56"/>
        <v>0</v>
      </c>
      <c r="Q185" s="16">
        <f t="shared" si="57"/>
        <v>0</v>
      </c>
    </row>
    <row r="186" spans="1:17" ht="38.5" customHeight="1" x14ac:dyDescent="0.2">
      <c r="A186" s="54" t="s">
        <v>421</v>
      </c>
      <c r="B186" s="54"/>
      <c r="C186" s="23" t="s">
        <v>418</v>
      </c>
      <c r="D186" s="23" t="s">
        <v>422</v>
      </c>
      <c r="E186" s="23" t="s">
        <v>423</v>
      </c>
      <c r="F186" s="16">
        <v>85000</v>
      </c>
      <c r="G186" s="16"/>
      <c r="H186" s="16"/>
      <c r="I186" s="22" t="e">
        <f t="shared" si="53"/>
        <v>#DIV/0!</v>
      </c>
      <c r="J186" s="14"/>
      <c r="K186" s="14"/>
      <c r="L186" s="14"/>
      <c r="M186" s="14" t="e">
        <f t="shared" si="58"/>
        <v>#DIV/0!</v>
      </c>
      <c r="N186" s="15">
        <f t="shared" si="54"/>
        <v>85000</v>
      </c>
      <c r="O186" s="16">
        <f t="shared" si="55"/>
        <v>0</v>
      </c>
      <c r="P186" s="16">
        <f t="shared" si="56"/>
        <v>0</v>
      </c>
      <c r="Q186" s="16" t="e">
        <f t="shared" si="57"/>
        <v>#DIV/0!</v>
      </c>
    </row>
    <row r="187" spans="1:17" ht="28" customHeight="1" x14ac:dyDescent="0.2">
      <c r="A187" s="50" t="s">
        <v>424</v>
      </c>
      <c r="B187" s="50"/>
      <c r="C187" s="23" t="s">
        <v>0</v>
      </c>
      <c r="D187" s="23" t="s">
        <v>425</v>
      </c>
      <c r="E187" s="23" t="s">
        <v>0</v>
      </c>
      <c r="F187" s="16">
        <v>208755</v>
      </c>
      <c r="G187" s="16">
        <v>208755</v>
      </c>
      <c r="H187" s="16">
        <v>199434.2</v>
      </c>
      <c r="I187" s="22">
        <f t="shared" si="53"/>
        <v>95.535053052621492</v>
      </c>
      <c r="J187" s="14"/>
      <c r="K187" s="14"/>
      <c r="L187" s="14"/>
      <c r="M187" s="14" t="e">
        <f t="shared" si="58"/>
        <v>#DIV/0!</v>
      </c>
      <c r="N187" s="15">
        <f t="shared" si="54"/>
        <v>208755</v>
      </c>
      <c r="O187" s="16">
        <f t="shared" si="55"/>
        <v>208755</v>
      </c>
      <c r="P187" s="16">
        <f t="shared" si="56"/>
        <v>199434.2</v>
      </c>
      <c r="Q187" s="16">
        <f t="shared" si="57"/>
        <v>95.535053052621492</v>
      </c>
    </row>
    <row r="188" spans="1:17" ht="33.5" customHeight="1" x14ac:dyDescent="0.2">
      <c r="A188" s="55" t="s">
        <v>426</v>
      </c>
      <c r="B188" s="55"/>
      <c r="C188" s="24" t="s">
        <v>418</v>
      </c>
      <c r="D188" s="24" t="s">
        <v>427</v>
      </c>
      <c r="E188" s="24" t="s">
        <v>428</v>
      </c>
      <c r="F188" s="16">
        <v>208755</v>
      </c>
      <c r="G188" s="16">
        <v>208755</v>
      </c>
      <c r="H188" s="16">
        <v>199434.2</v>
      </c>
      <c r="I188" s="22">
        <f t="shared" si="53"/>
        <v>95.535053052621492</v>
      </c>
      <c r="J188" s="14"/>
      <c r="K188" s="14"/>
      <c r="L188" s="14"/>
      <c r="M188" s="14" t="e">
        <f t="shared" si="58"/>
        <v>#DIV/0!</v>
      </c>
      <c r="N188" s="15">
        <f t="shared" si="54"/>
        <v>208755</v>
      </c>
      <c r="O188" s="16">
        <f t="shared" si="55"/>
        <v>208755</v>
      </c>
      <c r="P188" s="16">
        <f t="shared" si="56"/>
        <v>199434.2</v>
      </c>
      <c r="Q188" s="16">
        <f t="shared" si="57"/>
        <v>95.535053052621492</v>
      </c>
    </row>
    <row r="189" spans="1:17" ht="24.5" customHeight="1" x14ac:dyDescent="0.2">
      <c r="A189" s="50" t="s">
        <v>429</v>
      </c>
      <c r="B189" s="50"/>
      <c r="C189" s="23" t="s">
        <v>0</v>
      </c>
      <c r="D189" s="23" t="s">
        <v>430</v>
      </c>
      <c r="E189" s="23" t="s">
        <v>0</v>
      </c>
      <c r="F189" s="16">
        <v>2853571.74</v>
      </c>
      <c r="G189" s="16">
        <v>2373753.7400000002</v>
      </c>
      <c r="H189" s="16">
        <v>600812.37</v>
      </c>
      <c r="I189" s="22">
        <f t="shared" si="53"/>
        <v>25.310644481596476</v>
      </c>
      <c r="J189" s="14">
        <v>162000</v>
      </c>
      <c r="K189" s="14">
        <v>114000</v>
      </c>
      <c r="L189" s="14"/>
      <c r="M189" s="14">
        <f t="shared" si="58"/>
        <v>0</v>
      </c>
      <c r="N189" s="15">
        <f t="shared" si="54"/>
        <v>3015571.74</v>
      </c>
      <c r="O189" s="16">
        <f t="shared" si="55"/>
        <v>2487753.7400000002</v>
      </c>
      <c r="P189" s="16">
        <f t="shared" si="56"/>
        <v>600812.37</v>
      </c>
      <c r="Q189" s="16">
        <f t="shared" si="57"/>
        <v>24.150797578541674</v>
      </c>
    </row>
    <row r="190" spans="1:17" ht="42" customHeight="1" x14ac:dyDescent="0.2">
      <c r="A190" s="50" t="s">
        <v>431</v>
      </c>
      <c r="B190" s="50"/>
      <c r="C190" s="23" t="s">
        <v>0</v>
      </c>
      <c r="D190" s="23" t="s">
        <v>432</v>
      </c>
      <c r="E190" s="23" t="s">
        <v>0</v>
      </c>
      <c r="F190" s="16">
        <v>325300</v>
      </c>
      <c r="G190" s="16">
        <f>G191</f>
        <v>80216</v>
      </c>
      <c r="H190" s="16">
        <v>74716.800000000003</v>
      </c>
      <c r="I190" s="22">
        <f t="shared" si="53"/>
        <v>93.144509823476625</v>
      </c>
      <c r="J190" s="14"/>
      <c r="K190" s="14"/>
      <c r="L190" s="14"/>
      <c r="M190" s="14" t="e">
        <f t="shared" si="58"/>
        <v>#DIV/0!</v>
      </c>
      <c r="N190" s="15">
        <f t="shared" si="54"/>
        <v>325300</v>
      </c>
      <c r="O190" s="16">
        <f t="shared" si="55"/>
        <v>80216</v>
      </c>
      <c r="P190" s="16">
        <f t="shared" si="56"/>
        <v>74716.800000000003</v>
      </c>
      <c r="Q190" s="16">
        <f t="shared" si="57"/>
        <v>93.144509823476625</v>
      </c>
    </row>
    <row r="191" spans="1:17" ht="38" customHeight="1" x14ac:dyDescent="0.2">
      <c r="A191" s="54" t="s">
        <v>433</v>
      </c>
      <c r="B191" s="54"/>
      <c r="C191" s="23" t="s">
        <v>434</v>
      </c>
      <c r="D191" s="23" t="s">
        <v>435</v>
      </c>
      <c r="E191" s="23" t="s">
        <v>436</v>
      </c>
      <c r="F191" s="16">
        <v>325300</v>
      </c>
      <c r="G191" s="16">
        <v>80216</v>
      </c>
      <c r="H191" s="16">
        <v>74716.800000000003</v>
      </c>
      <c r="I191" s="22">
        <f t="shared" si="53"/>
        <v>93.144509823476625</v>
      </c>
      <c r="J191" s="14"/>
      <c r="K191" s="14"/>
      <c r="L191" s="14"/>
      <c r="M191" s="14" t="e">
        <f t="shared" si="58"/>
        <v>#DIV/0!</v>
      </c>
      <c r="N191" s="15">
        <f t="shared" si="54"/>
        <v>325300</v>
      </c>
      <c r="O191" s="16">
        <f t="shared" si="55"/>
        <v>80216</v>
      </c>
      <c r="P191" s="16">
        <f t="shared" si="56"/>
        <v>74716.800000000003</v>
      </c>
      <c r="Q191" s="16">
        <f t="shared" si="57"/>
        <v>93.144509823476625</v>
      </c>
    </row>
    <row r="192" spans="1:17" ht="31.5" customHeight="1" x14ac:dyDescent="0.2">
      <c r="A192" s="50" t="s">
        <v>437</v>
      </c>
      <c r="B192" s="50"/>
      <c r="C192" s="23" t="s">
        <v>0</v>
      </c>
      <c r="D192" s="23" t="s">
        <v>438</v>
      </c>
      <c r="E192" s="23" t="s">
        <v>0</v>
      </c>
      <c r="F192" s="16">
        <v>1420000</v>
      </c>
      <c r="G192" s="16">
        <f>G193+G194+G195</f>
        <v>1220000</v>
      </c>
      <c r="H192" s="16">
        <v>505829.68</v>
      </c>
      <c r="I192" s="22">
        <f t="shared" si="53"/>
        <v>41.461449180327868</v>
      </c>
      <c r="J192" s="14"/>
      <c r="K192" s="14"/>
      <c r="L192" s="14"/>
      <c r="M192" s="14" t="e">
        <f t="shared" si="58"/>
        <v>#DIV/0!</v>
      </c>
      <c r="N192" s="15">
        <f t="shared" si="54"/>
        <v>1420000</v>
      </c>
      <c r="O192" s="16">
        <f t="shared" si="55"/>
        <v>1220000</v>
      </c>
      <c r="P192" s="16">
        <f t="shared" si="56"/>
        <v>505829.68</v>
      </c>
      <c r="Q192" s="16">
        <f t="shared" si="57"/>
        <v>41.461449180327868</v>
      </c>
    </row>
    <row r="193" spans="1:17" ht="35.5" customHeight="1" x14ac:dyDescent="0.2">
      <c r="A193" s="54" t="s">
        <v>439</v>
      </c>
      <c r="B193" s="54"/>
      <c r="C193" s="23" t="s">
        <v>440</v>
      </c>
      <c r="D193" s="23" t="s">
        <v>441</v>
      </c>
      <c r="E193" s="23" t="s">
        <v>442</v>
      </c>
      <c r="F193" s="16">
        <v>700000</v>
      </c>
      <c r="G193" s="16">
        <v>500000</v>
      </c>
      <c r="H193" s="16">
        <v>237613.6</v>
      </c>
      <c r="I193" s="22">
        <f t="shared" si="53"/>
        <v>47.52272</v>
      </c>
      <c r="J193" s="14"/>
      <c r="K193" s="14"/>
      <c r="L193" s="14"/>
      <c r="M193" s="14" t="e">
        <f t="shared" si="58"/>
        <v>#DIV/0!</v>
      </c>
      <c r="N193" s="15">
        <f t="shared" si="54"/>
        <v>700000</v>
      </c>
      <c r="O193" s="16">
        <f t="shared" si="55"/>
        <v>500000</v>
      </c>
      <c r="P193" s="16">
        <f t="shared" si="56"/>
        <v>237613.6</v>
      </c>
      <c r="Q193" s="16">
        <f t="shared" si="57"/>
        <v>47.52272</v>
      </c>
    </row>
    <row r="194" spans="1:17" ht="32" customHeight="1" x14ac:dyDescent="0.2">
      <c r="A194" s="54" t="s">
        <v>443</v>
      </c>
      <c r="B194" s="54"/>
      <c r="C194" s="23" t="s">
        <v>440</v>
      </c>
      <c r="D194" s="23" t="s">
        <v>444</v>
      </c>
      <c r="E194" s="23" t="s">
        <v>445</v>
      </c>
      <c r="F194" s="16">
        <v>200000</v>
      </c>
      <c r="G194" s="16">
        <v>200000</v>
      </c>
      <c r="H194" s="16"/>
      <c r="I194" s="22">
        <f t="shared" si="53"/>
        <v>0</v>
      </c>
      <c r="J194" s="14"/>
      <c r="K194" s="14"/>
      <c r="L194" s="14"/>
      <c r="M194" s="14" t="e">
        <f t="shared" si="58"/>
        <v>#DIV/0!</v>
      </c>
      <c r="N194" s="15">
        <f t="shared" si="54"/>
        <v>200000</v>
      </c>
      <c r="O194" s="16">
        <f t="shared" si="55"/>
        <v>200000</v>
      </c>
      <c r="P194" s="16">
        <f t="shared" si="56"/>
        <v>0</v>
      </c>
      <c r="Q194" s="16">
        <f t="shared" si="57"/>
        <v>0</v>
      </c>
    </row>
    <row r="195" spans="1:17" ht="35" customHeight="1" x14ac:dyDescent="0.2">
      <c r="A195" s="54" t="s">
        <v>446</v>
      </c>
      <c r="B195" s="54"/>
      <c r="C195" s="23" t="s">
        <v>440</v>
      </c>
      <c r="D195" s="23" t="s">
        <v>447</v>
      </c>
      <c r="E195" s="23" t="s">
        <v>448</v>
      </c>
      <c r="F195" s="16">
        <v>520000</v>
      </c>
      <c r="G195" s="16">
        <v>520000</v>
      </c>
      <c r="H195" s="16">
        <v>268216.08</v>
      </c>
      <c r="I195" s="22">
        <f t="shared" si="53"/>
        <v>51.580015384615386</v>
      </c>
      <c r="J195" s="14"/>
      <c r="K195" s="14"/>
      <c r="L195" s="14"/>
      <c r="M195" s="14" t="e">
        <f t="shared" si="58"/>
        <v>#DIV/0!</v>
      </c>
      <c r="N195" s="15">
        <f t="shared" si="54"/>
        <v>520000</v>
      </c>
      <c r="O195" s="16">
        <f t="shared" si="55"/>
        <v>520000</v>
      </c>
      <c r="P195" s="16">
        <f t="shared" si="56"/>
        <v>268216.08</v>
      </c>
      <c r="Q195" s="16">
        <f t="shared" si="57"/>
        <v>51.580015384615386</v>
      </c>
    </row>
    <row r="196" spans="1:17" ht="27.5" customHeight="1" x14ac:dyDescent="0.2">
      <c r="A196" s="50" t="s">
        <v>449</v>
      </c>
      <c r="B196" s="50"/>
      <c r="C196" s="23" t="s">
        <v>0</v>
      </c>
      <c r="D196" s="23" t="s">
        <v>450</v>
      </c>
      <c r="E196" s="23" t="s">
        <v>0</v>
      </c>
      <c r="F196" s="16"/>
      <c r="G196" s="16"/>
      <c r="H196" s="16"/>
      <c r="I196" s="22"/>
      <c r="J196" s="14">
        <v>162000</v>
      </c>
      <c r="K196" s="14">
        <v>114000</v>
      </c>
      <c r="L196" s="14"/>
      <c r="M196" s="14">
        <f t="shared" si="58"/>
        <v>0</v>
      </c>
      <c r="N196" s="15">
        <f t="shared" si="54"/>
        <v>162000</v>
      </c>
      <c r="O196" s="16">
        <f t="shared" si="55"/>
        <v>114000</v>
      </c>
      <c r="P196" s="16">
        <f t="shared" si="56"/>
        <v>0</v>
      </c>
      <c r="Q196" s="16">
        <f t="shared" si="57"/>
        <v>0</v>
      </c>
    </row>
    <row r="197" spans="1:17" ht="36.5" customHeight="1" x14ac:dyDescent="0.2">
      <c r="A197" s="50" t="s">
        <v>451</v>
      </c>
      <c r="B197" s="50"/>
      <c r="C197" s="23" t="s">
        <v>0</v>
      </c>
      <c r="D197" s="23" t="s">
        <v>452</v>
      </c>
      <c r="E197" s="23" t="s">
        <v>0</v>
      </c>
      <c r="F197" s="16"/>
      <c r="G197" s="16"/>
      <c r="H197" s="16"/>
      <c r="I197" s="22"/>
      <c r="J197" s="14">
        <v>162000</v>
      </c>
      <c r="K197" s="14">
        <v>114000</v>
      </c>
      <c r="L197" s="14"/>
      <c r="M197" s="14">
        <f t="shared" si="58"/>
        <v>0</v>
      </c>
      <c r="N197" s="15">
        <f t="shared" si="54"/>
        <v>162000</v>
      </c>
      <c r="O197" s="16">
        <f t="shared" si="55"/>
        <v>114000</v>
      </c>
      <c r="P197" s="16">
        <f t="shared" si="56"/>
        <v>0</v>
      </c>
      <c r="Q197" s="16">
        <f t="shared" si="57"/>
        <v>0</v>
      </c>
    </row>
    <row r="198" spans="1:17" ht="32" customHeight="1" x14ac:dyDescent="0.2">
      <c r="A198" s="55" t="s">
        <v>453</v>
      </c>
      <c r="B198" s="55"/>
      <c r="C198" s="24" t="s">
        <v>454</v>
      </c>
      <c r="D198" s="24" t="s">
        <v>455</v>
      </c>
      <c r="E198" s="24" t="s">
        <v>456</v>
      </c>
      <c r="F198" s="16"/>
      <c r="G198" s="16"/>
      <c r="H198" s="16"/>
      <c r="I198" s="22"/>
      <c r="J198" s="14">
        <v>99000</v>
      </c>
      <c r="K198" s="14">
        <v>99000</v>
      </c>
      <c r="L198" s="14"/>
      <c r="M198" s="14">
        <f t="shared" si="58"/>
        <v>0</v>
      </c>
      <c r="N198" s="15">
        <f t="shared" si="54"/>
        <v>99000</v>
      </c>
      <c r="O198" s="16">
        <f t="shared" si="55"/>
        <v>99000</v>
      </c>
      <c r="P198" s="16">
        <f t="shared" si="56"/>
        <v>0</v>
      </c>
      <c r="Q198" s="16">
        <f t="shared" si="57"/>
        <v>0</v>
      </c>
    </row>
    <row r="199" spans="1:17" ht="47" customHeight="1" x14ac:dyDescent="0.2">
      <c r="A199" s="55" t="s">
        <v>457</v>
      </c>
      <c r="B199" s="55"/>
      <c r="C199" s="24" t="s">
        <v>458</v>
      </c>
      <c r="D199" s="24" t="s">
        <v>459</v>
      </c>
      <c r="E199" s="24" t="s">
        <v>460</v>
      </c>
      <c r="F199" s="16"/>
      <c r="G199" s="16"/>
      <c r="H199" s="16"/>
      <c r="I199" s="22"/>
      <c r="J199" s="14">
        <v>63000</v>
      </c>
      <c r="K199" s="14">
        <v>15000</v>
      </c>
      <c r="L199" s="14"/>
      <c r="M199" s="14">
        <f t="shared" si="58"/>
        <v>0</v>
      </c>
      <c r="N199" s="15">
        <f t="shared" si="54"/>
        <v>63000</v>
      </c>
      <c r="O199" s="16">
        <f t="shared" si="55"/>
        <v>15000</v>
      </c>
      <c r="P199" s="16">
        <f t="shared" si="56"/>
        <v>0</v>
      </c>
      <c r="Q199" s="16">
        <f t="shared" si="57"/>
        <v>0</v>
      </c>
    </row>
    <row r="200" spans="1:17" ht="25" customHeight="1" x14ac:dyDescent="0.2">
      <c r="A200" s="54" t="s">
        <v>461</v>
      </c>
      <c r="B200" s="54"/>
      <c r="C200" s="23" t="s">
        <v>462</v>
      </c>
      <c r="D200" s="23" t="s">
        <v>463</v>
      </c>
      <c r="E200" s="23" t="s">
        <v>464</v>
      </c>
      <c r="F200" s="16">
        <v>55000</v>
      </c>
      <c r="G200" s="16">
        <v>20266</v>
      </c>
      <c r="H200" s="16">
        <v>20265.89</v>
      </c>
      <c r="I200" s="22">
        <f t="shared" si="53"/>
        <v>99.999457218987459</v>
      </c>
      <c r="J200" s="14"/>
      <c r="K200" s="14"/>
      <c r="L200" s="14"/>
      <c r="M200" s="14" t="e">
        <f t="shared" si="58"/>
        <v>#DIV/0!</v>
      </c>
      <c r="N200" s="15">
        <f t="shared" si="54"/>
        <v>55000</v>
      </c>
      <c r="O200" s="16">
        <f t="shared" si="55"/>
        <v>20266</v>
      </c>
      <c r="P200" s="16">
        <f t="shared" si="56"/>
        <v>20265.89</v>
      </c>
      <c r="Q200" s="16">
        <f t="shared" si="57"/>
        <v>99.999457218987459</v>
      </c>
    </row>
    <row r="201" spans="1:17" ht="24" customHeight="1" x14ac:dyDescent="0.2">
      <c r="A201" s="50" t="s">
        <v>465</v>
      </c>
      <c r="B201" s="50"/>
      <c r="C201" s="23" t="s">
        <v>0</v>
      </c>
      <c r="D201" s="23" t="s">
        <v>466</v>
      </c>
      <c r="E201" s="23" t="s">
        <v>0</v>
      </c>
      <c r="F201" s="16">
        <v>1053271.74</v>
      </c>
      <c r="G201" s="16">
        <v>1053271.74</v>
      </c>
      <c r="H201" s="16"/>
      <c r="I201" s="22">
        <f t="shared" si="53"/>
        <v>0</v>
      </c>
      <c r="J201" s="14"/>
      <c r="K201" s="14"/>
      <c r="L201" s="14"/>
      <c r="M201" s="14" t="e">
        <f t="shared" si="58"/>
        <v>#DIV/0!</v>
      </c>
      <c r="N201" s="15">
        <f t="shared" si="54"/>
        <v>1053271.74</v>
      </c>
      <c r="O201" s="16">
        <f t="shared" si="55"/>
        <v>1053271.74</v>
      </c>
      <c r="P201" s="16">
        <f t="shared" si="56"/>
        <v>0</v>
      </c>
      <c r="Q201" s="16">
        <f t="shared" si="57"/>
        <v>0</v>
      </c>
    </row>
    <row r="202" spans="1:17" ht="40" customHeight="1" x14ac:dyDescent="0.2">
      <c r="A202" s="54" t="s">
        <v>467</v>
      </c>
      <c r="B202" s="54"/>
      <c r="C202" s="23" t="s">
        <v>213</v>
      </c>
      <c r="D202" s="23" t="s">
        <v>468</v>
      </c>
      <c r="E202" s="23" t="s">
        <v>469</v>
      </c>
      <c r="F202" s="16">
        <v>1053271.74</v>
      </c>
      <c r="G202" s="16">
        <v>1053271.74</v>
      </c>
      <c r="H202" s="16"/>
      <c r="I202" s="22">
        <f t="shared" si="53"/>
        <v>0</v>
      </c>
      <c r="J202" s="14"/>
      <c r="K202" s="14"/>
      <c r="L202" s="14"/>
      <c r="M202" s="14" t="e">
        <f t="shared" si="58"/>
        <v>#DIV/0!</v>
      </c>
      <c r="N202" s="15">
        <f t="shared" si="54"/>
        <v>1053271.74</v>
      </c>
      <c r="O202" s="16">
        <f t="shared" si="55"/>
        <v>1053271.74</v>
      </c>
      <c r="P202" s="16">
        <f t="shared" si="56"/>
        <v>0</v>
      </c>
      <c r="Q202" s="16">
        <f t="shared" si="57"/>
        <v>0</v>
      </c>
    </row>
    <row r="203" spans="1:17" ht="40" customHeight="1" x14ac:dyDescent="0.2">
      <c r="A203" s="50" t="s">
        <v>470</v>
      </c>
      <c r="B203" s="50"/>
      <c r="C203" s="23" t="s">
        <v>0</v>
      </c>
      <c r="D203" s="23" t="s">
        <v>471</v>
      </c>
      <c r="E203" s="23" t="s">
        <v>0</v>
      </c>
      <c r="F203" s="16">
        <v>323520667.74000001</v>
      </c>
      <c r="G203" s="16">
        <f>G189+G175+G169+G162+G154+G135+G129+G113+G106</f>
        <v>85622565.74000001</v>
      </c>
      <c r="H203" s="16">
        <v>70778755.849999994</v>
      </c>
      <c r="I203" s="22">
        <f t="shared" ref="I203:I208" si="59">H203/G203%</f>
        <v>82.663670772171827</v>
      </c>
      <c r="J203" s="14">
        <v>29275000</v>
      </c>
      <c r="K203" s="14">
        <f>K189+K175+K169+K154+K135+K129+K113+K106</f>
        <v>23204900</v>
      </c>
      <c r="L203" s="14">
        <v>14072873.58</v>
      </c>
      <c r="M203" s="14">
        <f t="shared" ref="M203:M210" si="60">L203/K203%</f>
        <v>60.646128964141198</v>
      </c>
      <c r="N203" s="15">
        <f t="shared" ref="N203:N208" si="61">F203+J203</f>
        <v>352795667.74000001</v>
      </c>
      <c r="O203" s="16">
        <f t="shared" ref="O203:O208" si="62">G203+K203</f>
        <v>108827465.74000001</v>
      </c>
      <c r="P203" s="16">
        <f t="shared" ref="P203:P208" si="63">L203+H203</f>
        <v>84851629.429999992</v>
      </c>
      <c r="Q203" s="16">
        <f t="shared" ref="Q203:Q208" si="64">P203/O203%</f>
        <v>77.96894731769207</v>
      </c>
    </row>
    <row r="204" spans="1:17" ht="54" customHeight="1" x14ac:dyDescent="0.2">
      <c r="A204" s="54" t="s">
        <v>472</v>
      </c>
      <c r="B204" s="54"/>
      <c r="C204" s="23" t="s">
        <v>214</v>
      </c>
      <c r="D204" s="23" t="s">
        <v>473</v>
      </c>
      <c r="E204" s="23" t="s">
        <v>474</v>
      </c>
      <c r="F204" s="16">
        <v>155000</v>
      </c>
      <c r="G204" s="16">
        <v>155000</v>
      </c>
      <c r="H204" s="16">
        <v>150000</v>
      </c>
      <c r="I204" s="22">
        <f t="shared" si="59"/>
        <v>96.774193548387103</v>
      </c>
      <c r="J204" s="14"/>
      <c r="K204" s="14"/>
      <c r="L204" s="14"/>
      <c r="M204" s="14" t="e">
        <f t="shared" si="60"/>
        <v>#DIV/0!</v>
      </c>
      <c r="N204" s="15">
        <f t="shared" si="61"/>
        <v>155000</v>
      </c>
      <c r="O204" s="16">
        <f t="shared" si="62"/>
        <v>155000</v>
      </c>
      <c r="P204" s="16">
        <f t="shared" si="63"/>
        <v>150000</v>
      </c>
      <c r="Q204" s="16">
        <f t="shared" si="64"/>
        <v>96.774193548387103</v>
      </c>
    </row>
    <row r="205" spans="1:17" ht="35.5" customHeight="1" x14ac:dyDescent="0.2">
      <c r="A205" s="50" t="s">
        <v>475</v>
      </c>
      <c r="B205" s="50"/>
      <c r="C205" s="23" t="s">
        <v>0</v>
      </c>
      <c r="D205" s="23" t="s">
        <v>476</v>
      </c>
      <c r="E205" s="23" t="s">
        <v>0</v>
      </c>
      <c r="F205" s="16">
        <v>323675667.74000001</v>
      </c>
      <c r="G205" s="16">
        <f>G203+G204</f>
        <v>85777565.74000001</v>
      </c>
      <c r="H205" s="16">
        <v>70928755.849999994</v>
      </c>
      <c r="I205" s="22">
        <f t="shared" si="59"/>
        <v>82.689168476745792</v>
      </c>
      <c r="J205" s="14">
        <v>29275000</v>
      </c>
      <c r="K205" s="14">
        <f>K203</f>
        <v>23204900</v>
      </c>
      <c r="L205" s="14">
        <v>14072873.58</v>
      </c>
      <c r="M205" s="14">
        <f t="shared" si="60"/>
        <v>60.646128964141198</v>
      </c>
      <c r="N205" s="15">
        <f t="shared" si="61"/>
        <v>352950667.74000001</v>
      </c>
      <c r="O205" s="16">
        <f t="shared" si="62"/>
        <v>108982465.74000001</v>
      </c>
      <c r="P205" s="16">
        <f t="shared" si="63"/>
        <v>85001629.429999992</v>
      </c>
      <c r="Q205" s="16">
        <f t="shared" si="64"/>
        <v>77.995693025324627</v>
      </c>
    </row>
    <row r="206" spans="1:17" ht="53.5" customHeight="1" x14ac:dyDescent="0.2">
      <c r="A206" s="50" t="s">
        <v>477</v>
      </c>
      <c r="B206" s="50"/>
      <c r="C206" s="23" t="s">
        <v>0</v>
      </c>
      <c r="D206" s="23" t="s">
        <v>478</v>
      </c>
      <c r="E206" s="23" t="s">
        <v>0</v>
      </c>
      <c r="F206" s="16">
        <v>269800</v>
      </c>
      <c r="G206" s="16"/>
      <c r="H206" s="16">
        <v>77000</v>
      </c>
      <c r="I206" s="22" t="e">
        <f t="shared" si="59"/>
        <v>#DIV/0!</v>
      </c>
      <c r="J206" s="14">
        <v>3500000</v>
      </c>
      <c r="K206" s="14">
        <v>3500000</v>
      </c>
      <c r="L206" s="14">
        <v>3500000</v>
      </c>
      <c r="M206" s="14">
        <f t="shared" si="60"/>
        <v>100</v>
      </c>
      <c r="N206" s="15">
        <f t="shared" si="61"/>
        <v>3769800</v>
      </c>
      <c r="O206" s="16">
        <f t="shared" si="62"/>
        <v>3500000</v>
      </c>
      <c r="P206" s="16">
        <f t="shared" si="63"/>
        <v>3577000</v>
      </c>
      <c r="Q206" s="16">
        <f t="shared" si="64"/>
        <v>102.2</v>
      </c>
    </row>
    <row r="207" spans="1:17" ht="38" customHeight="1" x14ac:dyDescent="0.2">
      <c r="A207" s="54" t="s">
        <v>195</v>
      </c>
      <c r="B207" s="54"/>
      <c r="C207" s="23" t="s">
        <v>214</v>
      </c>
      <c r="D207" s="23" t="s">
        <v>479</v>
      </c>
      <c r="E207" s="23" t="s">
        <v>480</v>
      </c>
      <c r="F207" s="16">
        <v>269800</v>
      </c>
      <c r="G207" s="16">
        <v>140000</v>
      </c>
      <c r="H207" s="16">
        <v>77000</v>
      </c>
      <c r="I207" s="22">
        <f t="shared" si="59"/>
        <v>55</v>
      </c>
      <c r="J207" s="14">
        <v>3500000</v>
      </c>
      <c r="K207" s="14">
        <v>3500000</v>
      </c>
      <c r="L207" s="14">
        <v>3500000</v>
      </c>
      <c r="M207" s="14">
        <f t="shared" si="60"/>
        <v>100</v>
      </c>
      <c r="N207" s="15">
        <f t="shared" si="61"/>
        <v>3769800</v>
      </c>
      <c r="O207" s="16">
        <f t="shared" si="62"/>
        <v>3640000</v>
      </c>
      <c r="P207" s="16">
        <f t="shared" si="63"/>
        <v>3577000</v>
      </c>
      <c r="Q207" s="16">
        <f t="shared" si="64"/>
        <v>98.269230769230774</v>
      </c>
    </row>
    <row r="208" spans="1:17" ht="27" customHeight="1" x14ac:dyDescent="0.2">
      <c r="A208" s="56" t="s">
        <v>197</v>
      </c>
      <c r="B208" s="56"/>
      <c r="C208" s="57" t="s">
        <v>0</v>
      </c>
      <c r="D208" s="57" t="s">
        <v>481</v>
      </c>
      <c r="E208" s="57" t="s">
        <v>0</v>
      </c>
      <c r="F208" s="61">
        <v>323945467.74000001</v>
      </c>
      <c r="G208" s="61">
        <f>G205+G207</f>
        <v>85917565.74000001</v>
      </c>
      <c r="H208" s="61">
        <v>71005755.849999994</v>
      </c>
      <c r="I208" s="58">
        <f t="shared" si="59"/>
        <v>82.64404983827697</v>
      </c>
      <c r="J208" s="59">
        <v>32775000</v>
      </c>
      <c r="K208" s="59">
        <f>K205+K206</f>
        <v>26704900</v>
      </c>
      <c r="L208" s="59">
        <v>17572873.579999998</v>
      </c>
      <c r="M208" s="59">
        <f t="shared" si="60"/>
        <v>65.803929541020551</v>
      </c>
      <c r="N208" s="60">
        <f t="shared" si="61"/>
        <v>356720467.74000001</v>
      </c>
      <c r="O208" s="61">
        <f t="shared" si="62"/>
        <v>112622465.74000001</v>
      </c>
      <c r="P208" s="61">
        <f t="shared" si="63"/>
        <v>88578629.429999992</v>
      </c>
      <c r="Q208" s="61">
        <f t="shared" si="64"/>
        <v>78.65094130907454</v>
      </c>
    </row>
    <row r="209" spans="1:17" ht="31" customHeight="1" x14ac:dyDescent="0.2">
      <c r="A209" s="78" t="s">
        <v>482</v>
      </c>
      <c r="B209" s="78"/>
      <c r="C209" s="68" t="s">
        <v>0</v>
      </c>
      <c r="D209" s="68" t="s">
        <v>0</v>
      </c>
      <c r="E209" s="69" t="s">
        <v>0</v>
      </c>
      <c r="F209" s="70" t="s">
        <v>0</v>
      </c>
      <c r="G209" s="70"/>
      <c r="H209" s="71" t="s">
        <v>0</v>
      </c>
      <c r="I209" s="72"/>
      <c r="J209" s="73" t="s">
        <v>0</v>
      </c>
      <c r="K209" s="73"/>
      <c r="L209" s="73" t="s">
        <v>0</v>
      </c>
      <c r="M209" s="73"/>
      <c r="N209" s="74"/>
      <c r="O209" s="75"/>
      <c r="P209" s="75"/>
      <c r="Q209" s="75"/>
    </row>
    <row r="210" spans="1:17" ht="24.5" customHeight="1" x14ac:dyDescent="0.2">
      <c r="A210" s="56" t="s">
        <v>483</v>
      </c>
      <c r="B210" s="56"/>
      <c r="C210" s="57" t="s">
        <v>0</v>
      </c>
      <c r="D210" s="57" t="s">
        <v>0</v>
      </c>
      <c r="E210" s="57" t="s">
        <v>0</v>
      </c>
      <c r="F210" s="61">
        <f>F208-F104</f>
        <v>-3093011.2599999905</v>
      </c>
      <c r="G210" s="61">
        <f t="shared" ref="G210:H210" si="65">G208-G104</f>
        <v>4047530.7400000095</v>
      </c>
      <c r="H210" s="61">
        <f t="shared" si="65"/>
        <v>-19616847.280000001</v>
      </c>
      <c r="I210" s="58">
        <v>484.66</v>
      </c>
      <c r="J210" s="59">
        <f>J208-J104</f>
        <v>28784700</v>
      </c>
      <c r="K210" s="59">
        <f t="shared" ref="K210:L210" si="66">K208-K104</f>
        <v>23162600</v>
      </c>
      <c r="L210" s="59">
        <f t="shared" si="66"/>
        <v>3392757.4299999978</v>
      </c>
      <c r="M210" s="59">
        <f t="shared" si="60"/>
        <v>14.647567328365545</v>
      </c>
      <c r="N210" s="60">
        <f>N208-N104</f>
        <v>25691688.74000001</v>
      </c>
      <c r="O210" s="60">
        <f t="shared" ref="O210:P210" si="67">O208-O104</f>
        <v>27210130.74000001</v>
      </c>
      <c r="P210" s="60">
        <f t="shared" si="67"/>
        <v>-16224089.850000009</v>
      </c>
      <c r="Q210" s="61">
        <v>59.63</v>
      </c>
    </row>
    <row r="212" spans="1:17" ht="15.5" x14ac:dyDescent="0.2">
      <c r="A212" s="27" t="s">
        <v>488</v>
      </c>
      <c r="B212" s="28"/>
      <c r="C212" s="28"/>
      <c r="D212" s="17"/>
      <c r="E212" s="17"/>
      <c r="F212" s="17"/>
      <c r="G212" s="17"/>
      <c r="H212" s="17"/>
      <c r="I212" s="17"/>
      <c r="J212" s="27" t="s">
        <v>489</v>
      </c>
      <c r="K212" s="27"/>
      <c r="L212" s="27"/>
    </row>
    <row r="213" spans="1:17" ht="15.5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8"/>
    </row>
  </sheetData>
  <mergeCells count="228">
    <mergeCell ref="A204:B204"/>
    <mergeCell ref="A205:B205"/>
    <mergeCell ref="A206:B206"/>
    <mergeCell ref="A207:B207"/>
    <mergeCell ref="A208:B208"/>
    <mergeCell ref="A209:B209"/>
    <mergeCell ref="A210:B210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81:B181"/>
    <mergeCell ref="A182:B182"/>
    <mergeCell ref="A183:B183"/>
    <mergeCell ref="A184:B184"/>
    <mergeCell ref="A185:B185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50:B150"/>
    <mergeCell ref="A151:B151"/>
    <mergeCell ref="A152:B152"/>
    <mergeCell ref="A153:B153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18:B118"/>
    <mergeCell ref="A119:B119"/>
    <mergeCell ref="A120:B120"/>
    <mergeCell ref="A121:B121"/>
    <mergeCell ref="A122:B122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87:B87"/>
    <mergeCell ref="A88:B88"/>
    <mergeCell ref="A89:B89"/>
    <mergeCell ref="A90:B90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56:B56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1:B21"/>
    <mergeCell ref="A22:B22"/>
    <mergeCell ref="A23:B23"/>
    <mergeCell ref="G6:G7"/>
    <mergeCell ref="H6:H7"/>
    <mergeCell ref="A9:B9"/>
    <mergeCell ref="A10:B10"/>
    <mergeCell ref="A11:B11"/>
    <mergeCell ref="A12:B12"/>
    <mergeCell ref="A13:B13"/>
    <mergeCell ref="A14:B14"/>
    <mergeCell ref="A15:B15"/>
    <mergeCell ref="J212:L212"/>
    <mergeCell ref="A212:C212"/>
    <mergeCell ref="A5:B7"/>
    <mergeCell ref="C5:E7"/>
    <mergeCell ref="A1:O1"/>
    <mergeCell ref="P1:Q1"/>
    <mergeCell ref="A2:Q2"/>
    <mergeCell ref="A3:Q3"/>
    <mergeCell ref="A4:Q4"/>
    <mergeCell ref="A8:B8"/>
    <mergeCell ref="C8:E8"/>
    <mergeCell ref="F5:I5"/>
    <mergeCell ref="J5:M5"/>
    <mergeCell ref="N5:Q5"/>
    <mergeCell ref="I6:I7"/>
    <mergeCell ref="J6:J7"/>
    <mergeCell ref="K6:K7"/>
    <mergeCell ref="L6:L7"/>
    <mergeCell ref="N6:N7"/>
    <mergeCell ref="O6:O7"/>
    <mergeCell ref="P6:P7"/>
    <mergeCell ref="M6:M7"/>
    <mergeCell ref="Q6:Q7"/>
    <mergeCell ref="F6:F7"/>
  </mergeCells>
  <pageMargins left="0.39370078740157483" right="0.39370078740157483" top="0.39370078740157483" bottom="0.39370078740157483" header="0" footer="0"/>
  <pageSetup paperSize="9" scale="50" fitToHeight="6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Катерина</cp:lastModifiedBy>
  <cp:lastPrinted>2023-05-01T05:43:49Z</cp:lastPrinted>
  <dcterms:created xsi:type="dcterms:W3CDTF">2009-06-17T07:33:19Z</dcterms:created>
  <dcterms:modified xsi:type="dcterms:W3CDTF">2023-05-01T06:45:36Z</dcterms:modified>
</cp:coreProperties>
</file>