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30"/>
  </bookViews>
  <sheets>
    <sheet name="zved" sheetId="1" r:id="rId1"/>
  </sheets>
  <calcPr calcId="144525"/>
</workbook>
</file>

<file path=xl/calcChain.xml><?xml version="1.0" encoding="utf-8"?>
<calcChain xmlns="http://schemas.openxmlformats.org/spreadsheetml/2006/main">
  <c r="M235" i="1" l="1"/>
  <c r="N235" i="1"/>
  <c r="L235" i="1"/>
  <c r="I235" i="1"/>
  <c r="J235" i="1"/>
  <c r="H235" i="1"/>
  <c r="E235" i="1"/>
  <c r="F235" i="1"/>
  <c r="D235" i="1"/>
  <c r="E119" i="1" l="1"/>
  <c r="G119" i="1" s="1"/>
  <c r="F119" i="1"/>
  <c r="H119" i="1"/>
  <c r="I119" i="1"/>
  <c r="J119" i="1"/>
  <c r="K119" i="1" s="1"/>
  <c r="D119" i="1"/>
  <c r="I221" i="1" l="1"/>
  <c r="I220" i="1" s="1"/>
  <c r="I212" i="1" s="1"/>
  <c r="I228" i="1" s="1"/>
  <c r="I230" i="1" s="1"/>
  <c r="I233" i="1" s="1"/>
  <c r="I195" i="1"/>
  <c r="E233" i="1"/>
  <c r="E216" i="1"/>
  <c r="E212" i="1" s="1"/>
  <c r="E213" i="1"/>
  <c r="E195" i="1"/>
  <c r="E189" i="1"/>
  <c r="E180" i="1"/>
  <c r="E176" i="1"/>
  <c r="E172" i="1" s="1"/>
  <c r="E157" i="1"/>
  <c r="E152" i="1"/>
  <c r="E162" i="1"/>
  <c r="E143" i="1"/>
  <c r="E138" i="1"/>
  <c r="E135" i="1"/>
  <c r="E128" i="1"/>
  <c r="E126" i="1" s="1"/>
  <c r="E151" i="1" l="1"/>
  <c r="L13" i="1"/>
  <c r="M13" i="1"/>
  <c r="N13" i="1"/>
  <c r="L14" i="1"/>
  <c r="M14" i="1"/>
  <c r="N14" i="1"/>
  <c r="O14" i="1" s="1"/>
  <c r="L15" i="1"/>
  <c r="M15" i="1"/>
  <c r="N15" i="1"/>
  <c r="L16" i="1"/>
  <c r="M16" i="1"/>
  <c r="N16" i="1"/>
  <c r="O16" i="1" s="1"/>
  <c r="L17" i="1"/>
  <c r="M17" i="1"/>
  <c r="N17" i="1"/>
  <c r="L19" i="1"/>
  <c r="M19" i="1"/>
  <c r="N19" i="1"/>
  <c r="O19" i="1" s="1"/>
  <c r="L20" i="1"/>
  <c r="M20" i="1"/>
  <c r="L21" i="1"/>
  <c r="M21" i="1"/>
  <c r="L22" i="1"/>
  <c r="M22" i="1"/>
  <c r="N22" i="1"/>
  <c r="L25" i="1"/>
  <c r="M25" i="1"/>
  <c r="N25" i="1"/>
  <c r="L26" i="1"/>
  <c r="M26" i="1"/>
  <c r="N26" i="1"/>
  <c r="L28" i="1"/>
  <c r="M28" i="1"/>
  <c r="N28" i="1"/>
  <c r="O28" i="1" s="1"/>
  <c r="L29" i="1"/>
  <c r="M29" i="1"/>
  <c r="N29" i="1"/>
  <c r="L30" i="1"/>
  <c r="M30" i="1"/>
  <c r="L31" i="1"/>
  <c r="M31" i="1"/>
  <c r="N31" i="1"/>
  <c r="L34" i="1"/>
  <c r="M34" i="1"/>
  <c r="N34" i="1"/>
  <c r="O34" i="1" s="1"/>
  <c r="L36" i="1"/>
  <c r="M36" i="1"/>
  <c r="N36" i="1"/>
  <c r="O36" i="1" s="1"/>
  <c r="L38" i="1"/>
  <c r="M38" i="1"/>
  <c r="N38" i="1"/>
  <c r="L39" i="1"/>
  <c r="M39" i="1"/>
  <c r="N39" i="1"/>
  <c r="L40" i="1"/>
  <c r="M40" i="1"/>
  <c r="L41" i="1"/>
  <c r="M41" i="1"/>
  <c r="L42" i="1"/>
  <c r="M42" i="1"/>
  <c r="N42" i="1"/>
  <c r="L45" i="1"/>
  <c r="M45" i="1"/>
  <c r="N45" i="1"/>
  <c r="L46" i="1"/>
  <c r="M46" i="1"/>
  <c r="N46" i="1"/>
  <c r="L47" i="1"/>
  <c r="M47" i="1"/>
  <c r="N47" i="1"/>
  <c r="O47" i="1" s="1"/>
  <c r="L48" i="1"/>
  <c r="M48" i="1"/>
  <c r="N48" i="1"/>
  <c r="O48" i="1" s="1"/>
  <c r="L49" i="1"/>
  <c r="M49" i="1"/>
  <c r="N49" i="1"/>
  <c r="L50" i="1"/>
  <c r="M50" i="1"/>
  <c r="N50" i="1"/>
  <c r="L51" i="1"/>
  <c r="M51" i="1"/>
  <c r="N51" i="1"/>
  <c r="O51" i="1" s="1"/>
  <c r="L52" i="1"/>
  <c r="M52" i="1"/>
  <c r="N52" i="1"/>
  <c r="O52" i="1" s="1"/>
  <c r="L53" i="1"/>
  <c r="M53" i="1"/>
  <c r="N53" i="1"/>
  <c r="L54" i="1"/>
  <c r="M54" i="1"/>
  <c r="N54" i="1"/>
  <c r="L56" i="1"/>
  <c r="M56" i="1"/>
  <c r="N56" i="1"/>
  <c r="O56" i="1" s="1"/>
  <c r="L57" i="1"/>
  <c r="M57" i="1"/>
  <c r="N57" i="1"/>
  <c r="L59" i="1"/>
  <c r="M59" i="1"/>
  <c r="N59" i="1"/>
  <c r="L60" i="1"/>
  <c r="M60" i="1"/>
  <c r="N60" i="1"/>
  <c r="L61" i="1"/>
  <c r="M61" i="1"/>
  <c r="N61" i="1"/>
  <c r="O61" i="1" s="1"/>
  <c r="L64" i="1"/>
  <c r="M64" i="1"/>
  <c r="N64" i="1"/>
  <c r="L65" i="1"/>
  <c r="M65" i="1"/>
  <c r="N65" i="1"/>
  <c r="L66" i="1"/>
  <c r="M66" i="1"/>
  <c r="O66" i="1" s="1"/>
  <c r="N66" i="1"/>
  <c r="L70" i="1"/>
  <c r="M70" i="1"/>
  <c r="N70" i="1"/>
  <c r="L71" i="1"/>
  <c r="M71" i="1"/>
  <c r="N71" i="1"/>
  <c r="L72" i="1"/>
  <c r="M72" i="1"/>
  <c r="N72" i="1"/>
  <c r="L73" i="1"/>
  <c r="M73" i="1"/>
  <c r="N73" i="1"/>
  <c r="L76" i="1"/>
  <c r="M76" i="1"/>
  <c r="N76" i="1"/>
  <c r="L77" i="1"/>
  <c r="M77" i="1"/>
  <c r="N77" i="1"/>
  <c r="O77" i="1" s="1"/>
  <c r="L78" i="1"/>
  <c r="M78" i="1"/>
  <c r="N78" i="1"/>
  <c r="L80" i="1"/>
  <c r="M80" i="1"/>
  <c r="O80" i="1" s="1"/>
  <c r="N80" i="1"/>
  <c r="L82" i="1"/>
  <c r="M82" i="1"/>
  <c r="N82" i="1"/>
  <c r="L83" i="1"/>
  <c r="M83" i="1"/>
  <c r="N83" i="1"/>
  <c r="O83" i="1" s="1"/>
  <c r="L86" i="1"/>
  <c r="M86" i="1"/>
  <c r="N86" i="1"/>
  <c r="L87" i="1"/>
  <c r="M87" i="1"/>
  <c r="N87" i="1"/>
  <c r="L90" i="1"/>
  <c r="M90" i="1"/>
  <c r="N90" i="1"/>
  <c r="L91" i="1"/>
  <c r="M91" i="1"/>
  <c r="N91" i="1"/>
  <c r="L92" i="1"/>
  <c r="M92" i="1"/>
  <c r="O92" i="1" s="1"/>
  <c r="N92" i="1"/>
  <c r="L93" i="1"/>
  <c r="M93" i="1"/>
  <c r="N93" i="1"/>
  <c r="L95" i="1"/>
  <c r="M95" i="1"/>
  <c r="N95" i="1"/>
  <c r="L96" i="1"/>
  <c r="M96" i="1"/>
  <c r="N96" i="1"/>
  <c r="L99" i="1"/>
  <c r="M99" i="1"/>
  <c r="N99" i="1"/>
  <c r="L102" i="1"/>
  <c r="M102" i="1"/>
  <c r="N102" i="1"/>
  <c r="L107" i="1"/>
  <c r="M107" i="1"/>
  <c r="N107" i="1"/>
  <c r="O107" i="1" s="1"/>
  <c r="L109" i="1"/>
  <c r="M109" i="1"/>
  <c r="N109" i="1"/>
  <c r="O109" i="1" s="1"/>
  <c r="L112" i="1"/>
  <c r="M112" i="1"/>
  <c r="N112" i="1"/>
  <c r="L113" i="1"/>
  <c r="M113" i="1"/>
  <c r="N113" i="1"/>
  <c r="L114" i="1"/>
  <c r="M114" i="1"/>
  <c r="N114" i="1"/>
  <c r="L115" i="1"/>
  <c r="M115" i="1"/>
  <c r="N115" i="1"/>
  <c r="L116" i="1"/>
  <c r="M116" i="1"/>
  <c r="N116" i="1"/>
  <c r="L120" i="1"/>
  <c r="M120" i="1"/>
  <c r="N120" i="1"/>
  <c r="L121" i="1"/>
  <c r="M121" i="1"/>
  <c r="N121" i="1"/>
  <c r="L122" i="1"/>
  <c r="M122" i="1"/>
  <c r="N122" i="1"/>
  <c r="L123" i="1"/>
  <c r="M123" i="1"/>
  <c r="N123" i="1"/>
  <c r="L124" i="1"/>
  <c r="M124" i="1"/>
  <c r="N124" i="1"/>
  <c r="L125" i="1"/>
  <c r="M125" i="1"/>
  <c r="N125" i="1"/>
  <c r="L126" i="1"/>
  <c r="M126" i="1"/>
  <c r="N126" i="1"/>
  <c r="L127" i="1"/>
  <c r="M127" i="1"/>
  <c r="N127" i="1"/>
  <c r="L128" i="1"/>
  <c r="M128" i="1"/>
  <c r="O128" i="1" s="1"/>
  <c r="N128" i="1"/>
  <c r="L129" i="1"/>
  <c r="M129" i="1"/>
  <c r="N129" i="1"/>
  <c r="L130" i="1"/>
  <c r="M130" i="1"/>
  <c r="N130" i="1"/>
  <c r="L131" i="1"/>
  <c r="M131" i="1"/>
  <c r="N131" i="1"/>
  <c r="L132" i="1"/>
  <c r="M132" i="1"/>
  <c r="N132" i="1"/>
  <c r="L133" i="1"/>
  <c r="M133" i="1"/>
  <c r="N133" i="1"/>
  <c r="L134" i="1"/>
  <c r="M134" i="1"/>
  <c r="N134" i="1"/>
  <c r="L135" i="1"/>
  <c r="M135" i="1"/>
  <c r="N135" i="1"/>
  <c r="L136" i="1"/>
  <c r="M136" i="1"/>
  <c r="N136" i="1"/>
  <c r="L137" i="1"/>
  <c r="M137" i="1"/>
  <c r="N137" i="1"/>
  <c r="L138" i="1"/>
  <c r="M138" i="1"/>
  <c r="N138" i="1"/>
  <c r="L139" i="1"/>
  <c r="M139" i="1"/>
  <c r="N139" i="1"/>
  <c r="L140" i="1"/>
  <c r="M140" i="1"/>
  <c r="N140" i="1"/>
  <c r="L141" i="1"/>
  <c r="M141" i="1"/>
  <c r="N141" i="1"/>
  <c r="L142" i="1"/>
  <c r="M142" i="1"/>
  <c r="N142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L148" i="1"/>
  <c r="M148" i="1"/>
  <c r="N148" i="1"/>
  <c r="L149" i="1"/>
  <c r="M149" i="1"/>
  <c r="N149" i="1"/>
  <c r="L150" i="1"/>
  <c r="M150" i="1"/>
  <c r="N150" i="1"/>
  <c r="L151" i="1"/>
  <c r="M151" i="1"/>
  <c r="N151" i="1"/>
  <c r="L152" i="1"/>
  <c r="M152" i="1"/>
  <c r="N152" i="1"/>
  <c r="L153" i="1"/>
  <c r="M153" i="1"/>
  <c r="N153" i="1"/>
  <c r="L154" i="1"/>
  <c r="M154" i="1"/>
  <c r="N154" i="1"/>
  <c r="L155" i="1"/>
  <c r="M155" i="1"/>
  <c r="N155" i="1"/>
  <c r="L156" i="1"/>
  <c r="M156" i="1"/>
  <c r="N156" i="1"/>
  <c r="L157" i="1"/>
  <c r="M157" i="1"/>
  <c r="N157" i="1"/>
  <c r="L158" i="1"/>
  <c r="M158" i="1"/>
  <c r="N158" i="1"/>
  <c r="L159" i="1"/>
  <c r="M159" i="1"/>
  <c r="N159" i="1"/>
  <c r="L160" i="1"/>
  <c r="M160" i="1"/>
  <c r="N160" i="1"/>
  <c r="L161" i="1"/>
  <c r="M161" i="1"/>
  <c r="N161" i="1"/>
  <c r="L162" i="1"/>
  <c r="M162" i="1"/>
  <c r="N162" i="1"/>
  <c r="L163" i="1"/>
  <c r="M163" i="1"/>
  <c r="N163" i="1"/>
  <c r="L164" i="1"/>
  <c r="M164" i="1"/>
  <c r="N164" i="1"/>
  <c r="L165" i="1"/>
  <c r="M165" i="1"/>
  <c r="N165" i="1"/>
  <c r="L166" i="1"/>
  <c r="M166" i="1"/>
  <c r="N166" i="1"/>
  <c r="L167" i="1"/>
  <c r="M167" i="1"/>
  <c r="N167" i="1"/>
  <c r="L168" i="1"/>
  <c r="M168" i="1"/>
  <c r="N168" i="1"/>
  <c r="L169" i="1"/>
  <c r="M169" i="1"/>
  <c r="N169" i="1"/>
  <c r="L170" i="1"/>
  <c r="M170" i="1"/>
  <c r="N170" i="1"/>
  <c r="L171" i="1"/>
  <c r="M171" i="1"/>
  <c r="N171" i="1"/>
  <c r="L172" i="1"/>
  <c r="M172" i="1"/>
  <c r="O172" i="1" s="1"/>
  <c r="N172" i="1"/>
  <c r="L173" i="1"/>
  <c r="M173" i="1"/>
  <c r="N173" i="1"/>
  <c r="L174" i="1"/>
  <c r="M174" i="1"/>
  <c r="N174" i="1"/>
  <c r="L175" i="1"/>
  <c r="M175" i="1"/>
  <c r="N175" i="1"/>
  <c r="L176" i="1"/>
  <c r="M176" i="1"/>
  <c r="O176" i="1" s="1"/>
  <c r="N176" i="1"/>
  <c r="L177" i="1"/>
  <c r="M177" i="1"/>
  <c r="N177" i="1"/>
  <c r="L178" i="1"/>
  <c r="M178" i="1"/>
  <c r="N178" i="1"/>
  <c r="L179" i="1"/>
  <c r="M179" i="1"/>
  <c r="N179" i="1"/>
  <c r="L180" i="1"/>
  <c r="M180" i="1"/>
  <c r="N180" i="1"/>
  <c r="L181" i="1"/>
  <c r="M181" i="1"/>
  <c r="N181" i="1"/>
  <c r="L182" i="1"/>
  <c r="M182" i="1"/>
  <c r="N182" i="1"/>
  <c r="L183" i="1"/>
  <c r="M183" i="1"/>
  <c r="N183" i="1"/>
  <c r="L184" i="1"/>
  <c r="M184" i="1"/>
  <c r="N184" i="1"/>
  <c r="L185" i="1"/>
  <c r="M185" i="1"/>
  <c r="N185" i="1"/>
  <c r="L186" i="1"/>
  <c r="M186" i="1"/>
  <c r="N186" i="1"/>
  <c r="L187" i="1"/>
  <c r="M187" i="1"/>
  <c r="N187" i="1"/>
  <c r="L188" i="1"/>
  <c r="M188" i="1"/>
  <c r="N188" i="1"/>
  <c r="L189" i="1"/>
  <c r="M189" i="1"/>
  <c r="N189" i="1"/>
  <c r="L190" i="1"/>
  <c r="M190" i="1"/>
  <c r="N190" i="1"/>
  <c r="O190" i="1" s="1"/>
  <c r="L191" i="1"/>
  <c r="M191" i="1"/>
  <c r="N191" i="1"/>
  <c r="L192" i="1"/>
  <c r="M192" i="1"/>
  <c r="N192" i="1"/>
  <c r="L193" i="1"/>
  <c r="M193" i="1"/>
  <c r="N193" i="1"/>
  <c r="L194" i="1"/>
  <c r="M194" i="1"/>
  <c r="N194" i="1"/>
  <c r="L195" i="1"/>
  <c r="M195" i="1"/>
  <c r="N195" i="1"/>
  <c r="L196" i="1"/>
  <c r="M196" i="1"/>
  <c r="O196" i="1" s="1"/>
  <c r="N196" i="1"/>
  <c r="L197" i="1"/>
  <c r="M197" i="1"/>
  <c r="N197" i="1"/>
  <c r="O197" i="1" s="1"/>
  <c r="L198" i="1"/>
  <c r="M198" i="1"/>
  <c r="N198" i="1"/>
  <c r="O198" i="1" s="1"/>
  <c r="L199" i="1"/>
  <c r="M199" i="1"/>
  <c r="N199" i="1"/>
  <c r="L200" i="1"/>
  <c r="M200" i="1"/>
  <c r="N200" i="1"/>
  <c r="L201" i="1"/>
  <c r="M201" i="1"/>
  <c r="N201" i="1"/>
  <c r="L202" i="1"/>
  <c r="M202" i="1"/>
  <c r="N202" i="1"/>
  <c r="L203" i="1"/>
  <c r="M203" i="1"/>
  <c r="N203" i="1"/>
  <c r="L204" i="1"/>
  <c r="M204" i="1"/>
  <c r="N204" i="1"/>
  <c r="L205" i="1"/>
  <c r="M205" i="1"/>
  <c r="N205" i="1"/>
  <c r="O205" i="1" s="1"/>
  <c r="L206" i="1"/>
  <c r="M206" i="1"/>
  <c r="N206" i="1"/>
  <c r="O206" i="1" s="1"/>
  <c r="L207" i="1"/>
  <c r="M207" i="1"/>
  <c r="N207" i="1"/>
  <c r="L208" i="1"/>
  <c r="M208" i="1"/>
  <c r="N208" i="1"/>
  <c r="L209" i="1"/>
  <c r="M209" i="1"/>
  <c r="N209" i="1"/>
  <c r="O209" i="1" s="1"/>
  <c r="L210" i="1"/>
  <c r="M210" i="1"/>
  <c r="N210" i="1"/>
  <c r="L211" i="1"/>
  <c r="M211" i="1"/>
  <c r="N211" i="1"/>
  <c r="L212" i="1"/>
  <c r="M212" i="1"/>
  <c r="O212" i="1" s="1"/>
  <c r="N212" i="1"/>
  <c r="L213" i="1"/>
  <c r="M213" i="1"/>
  <c r="N213" i="1"/>
  <c r="L214" i="1"/>
  <c r="M214" i="1"/>
  <c r="N214" i="1"/>
  <c r="L215" i="1"/>
  <c r="M215" i="1"/>
  <c r="N215" i="1"/>
  <c r="L216" i="1"/>
  <c r="M216" i="1"/>
  <c r="N216" i="1"/>
  <c r="L217" i="1"/>
  <c r="M217" i="1"/>
  <c r="N217" i="1"/>
  <c r="L218" i="1"/>
  <c r="M218" i="1"/>
  <c r="N218" i="1"/>
  <c r="L219" i="1"/>
  <c r="M219" i="1"/>
  <c r="N219" i="1"/>
  <c r="L220" i="1"/>
  <c r="M220" i="1"/>
  <c r="N220" i="1"/>
  <c r="L221" i="1"/>
  <c r="M221" i="1"/>
  <c r="N221" i="1"/>
  <c r="L222" i="1"/>
  <c r="M222" i="1"/>
  <c r="N222" i="1"/>
  <c r="L223" i="1"/>
  <c r="M223" i="1"/>
  <c r="N223" i="1"/>
  <c r="L224" i="1"/>
  <c r="M224" i="1"/>
  <c r="O224" i="1" s="1"/>
  <c r="N224" i="1"/>
  <c r="L225" i="1"/>
  <c r="M225" i="1"/>
  <c r="N225" i="1"/>
  <c r="L226" i="1"/>
  <c r="M226" i="1"/>
  <c r="N226" i="1"/>
  <c r="L227" i="1"/>
  <c r="M227" i="1"/>
  <c r="N227" i="1"/>
  <c r="L228" i="1"/>
  <c r="M228" i="1"/>
  <c r="N228" i="1"/>
  <c r="L229" i="1"/>
  <c r="M229" i="1"/>
  <c r="N229" i="1"/>
  <c r="O229" i="1" s="1"/>
  <c r="L230" i="1"/>
  <c r="M230" i="1"/>
  <c r="N230" i="1"/>
  <c r="L231" i="1"/>
  <c r="M231" i="1"/>
  <c r="N231" i="1"/>
  <c r="L232" i="1"/>
  <c r="M232" i="1"/>
  <c r="O232" i="1" s="1"/>
  <c r="N232" i="1"/>
  <c r="L233" i="1"/>
  <c r="M233" i="1"/>
  <c r="N233" i="1"/>
  <c r="K64" i="1"/>
  <c r="K65" i="1"/>
  <c r="K66" i="1"/>
  <c r="K90" i="1"/>
  <c r="K92" i="1"/>
  <c r="K102" i="1"/>
  <c r="K116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G13" i="1"/>
  <c r="G14" i="1"/>
  <c r="G15" i="1"/>
  <c r="G16" i="1"/>
  <c r="G17" i="1"/>
  <c r="G19" i="1"/>
  <c r="G25" i="1"/>
  <c r="G26" i="1"/>
  <c r="G28" i="1"/>
  <c r="G29" i="1"/>
  <c r="G34" i="1"/>
  <c r="G36" i="1"/>
  <c r="G38" i="1"/>
  <c r="G39" i="1"/>
  <c r="G45" i="1"/>
  <c r="G46" i="1"/>
  <c r="G47" i="1"/>
  <c r="G48" i="1"/>
  <c r="G49" i="1"/>
  <c r="G50" i="1"/>
  <c r="G51" i="1"/>
  <c r="G52" i="1"/>
  <c r="G53" i="1"/>
  <c r="G54" i="1"/>
  <c r="G56" i="1"/>
  <c r="G57" i="1"/>
  <c r="G59" i="1"/>
  <c r="G60" i="1"/>
  <c r="G61" i="1"/>
  <c r="G70" i="1"/>
  <c r="G71" i="1"/>
  <c r="G73" i="1"/>
  <c r="G76" i="1"/>
  <c r="G77" i="1"/>
  <c r="G78" i="1"/>
  <c r="G80" i="1"/>
  <c r="G82" i="1"/>
  <c r="G83" i="1"/>
  <c r="G86" i="1"/>
  <c r="G107" i="1"/>
  <c r="G109" i="1"/>
  <c r="G112" i="1"/>
  <c r="G113" i="1"/>
  <c r="G114" i="1"/>
  <c r="G115" i="1"/>
  <c r="G116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5" i="1"/>
  <c r="E55" i="1"/>
  <c r="M55" i="1" s="1"/>
  <c r="F55" i="1"/>
  <c r="N55" i="1" s="1"/>
  <c r="M119" i="1" l="1"/>
  <c r="L119" i="1"/>
  <c r="O82" i="1"/>
  <c r="O29" i="1"/>
  <c r="O15" i="1"/>
  <c r="O55" i="1"/>
  <c r="O230" i="1"/>
  <c r="O219" i="1"/>
  <c r="O207" i="1"/>
  <c r="O191" i="1"/>
  <c r="O178" i="1"/>
  <c r="O175" i="1"/>
  <c r="O170" i="1"/>
  <c r="O158" i="1"/>
  <c r="O143" i="1"/>
  <c r="O135" i="1"/>
  <c r="O134" i="1"/>
  <c r="O130" i="1"/>
  <c r="O116" i="1"/>
  <c r="O78" i="1"/>
  <c r="O65" i="1"/>
  <c r="O64" i="1"/>
  <c r="O59" i="1"/>
  <c r="O53" i="1"/>
  <c r="O49" i="1"/>
  <c r="O204" i="1"/>
  <c r="O192" i="1"/>
  <c r="O144" i="1"/>
  <c r="O136" i="1"/>
  <c r="N119" i="1"/>
  <c r="O119" i="1" s="1"/>
  <c r="O102" i="1"/>
  <c r="O60" i="1"/>
  <c r="O54" i="1"/>
  <c r="O50" i="1"/>
  <c r="O46" i="1"/>
  <c r="O38" i="1"/>
  <c r="O26" i="1"/>
  <c r="O17" i="1"/>
  <c r="O13" i="1"/>
  <c r="O86" i="1"/>
  <c r="O73" i="1"/>
  <c r="O114" i="1"/>
  <c r="O113" i="1"/>
  <c r="O90" i="1"/>
  <c r="O39" i="1"/>
  <c r="O76" i="1"/>
  <c r="O71" i="1"/>
  <c r="O70" i="1"/>
  <c r="O57" i="1"/>
  <c r="O115" i="1"/>
  <c r="O112" i="1"/>
  <c r="O45" i="1"/>
  <c r="O25" i="1"/>
  <c r="O160" i="1"/>
  <c r="O227" i="1"/>
  <c r="O226" i="1"/>
  <c r="O225" i="1"/>
  <c r="O222" i="1"/>
  <c r="O221" i="1"/>
  <c r="O220" i="1"/>
  <c r="O218" i="1"/>
  <c r="O217" i="1"/>
  <c r="O214" i="1"/>
  <c r="O211" i="1"/>
  <c r="O210" i="1"/>
  <c r="O208" i="1"/>
  <c r="O203" i="1"/>
  <c r="O202" i="1"/>
  <c r="O201" i="1"/>
  <c r="O200" i="1"/>
  <c r="O199" i="1"/>
  <c r="O194" i="1"/>
  <c r="O193" i="1"/>
  <c r="O188" i="1"/>
  <c r="O187" i="1"/>
  <c r="O186" i="1"/>
  <c r="O184" i="1"/>
  <c r="O183" i="1"/>
  <c r="O182" i="1"/>
  <c r="O179" i="1"/>
  <c r="O171" i="1"/>
  <c r="O168" i="1"/>
  <c r="O167" i="1"/>
  <c r="O166" i="1"/>
  <c r="O164" i="1"/>
  <c r="O161" i="1"/>
  <c r="O156" i="1"/>
  <c r="O154" i="1"/>
  <c r="O152" i="1"/>
  <c r="O148" i="1"/>
  <c r="O147" i="1"/>
  <c r="O146" i="1"/>
  <c r="O142" i="1"/>
  <c r="O141" i="1"/>
  <c r="O140" i="1"/>
  <c r="O139" i="1"/>
  <c r="O124" i="1"/>
  <c r="O122" i="1"/>
  <c r="O223" i="1"/>
  <c r="O233" i="1"/>
  <c r="O228" i="1"/>
  <c r="O231" i="1"/>
  <c r="O216" i="1"/>
  <c r="O213" i="1"/>
  <c r="O215" i="1"/>
  <c r="O195" i="1"/>
  <c r="O189" i="1"/>
  <c r="O125" i="1"/>
  <c r="O181" i="1"/>
  <c r="O180" i="1"/>
  <c r="O185" i="1"/>
  <c r="O177" i="1"/>
  <c r="O174" i="1"/>
  <c r="O173" i="1"/>
  <c r="O151" i="1"/>
  <c r="O169" i="1"/>
  <c r="O157" i="1"/>
  <c r="O162" i="1"/>
  <c r="O165" i="1"/>
  <c r="O163" i="1"/>
  <c r="O159" i="1"/>
  <c r="O155" i="1"/>
  <c r="O153" i="1"/>
  <c r="O150" i="1"/>
  <c r="O149" i="1"/>
  <c r="O145" i="1"/>
  <c r="O138" i="1"/>
  <c r="O137" i="1"/>
  <c r="O133" i="1"/>
  <c r="O131" i="1"/>
  <c r="O132" i="1"/>
  <c r="O129" i="1"/>
  <c r="O127" i="1"/>
  <c r="O126" i="1"/>
  <c r="O123" i="1"/>
  <c r="O121" i="1"/>
  <c r="O120" i="1"/>
  <c r="G55" i="1"/>
  <c r="H111" i="1"/>
  <c r="I111" i="1"/>
  <c r="J111" i="1"/>
  <c r="E111" i="1"/>
  <c r="F111" i="1"/>
  <c r="D111" i="1"/>
  <c r="E108" i="1"/>
  <c r="M108" i="1" s="1"/>
  <c r="F108" i="1"/>
  <c r="E106" i="1"/>
  <c r="M106" i="1" s="1"/>
  <c r="F106" i="1"/>
  <c r="H105" i="1"/>
  <c r="H104" i="1" s="1"/>
  <c r="J105" i="1"/>
  <c r="D108" i="1"/>
  <c r="D106" i="1"/>
  <c r="L106" i="1" s="1"/>
  <c r="E98" i="1"/>
  <c r="F98" i="1"/>
  <c r="H98" i="1"/>
  <c r="I98" i="1"/>
  <c r="J98" i="1"/>
  <c r="D98" i="1"/>
  <c r="E101" i="1"/>
  <c r="F101" i="1"/>
  <c r="H101" i="1"/>
  <c r="H100" i="1" s="1"/>
  <c r="I101" i="1"/>
  <c r="I100" i="1" s="1"/>
  <c r="J101" i="1"/>
  <c r="D101" i="1"/>
  <c r="E69" i="1"/>
  <c r="F69" i="1"/>
  <c r="H69" i="1"/>
  <c r="H68" i="1" s="1"/>
  <c r="I69" i="1"/>
  <c r="I68" i="1" s="1"/>
  <c r="J69" i="1"/>
  <c r="E75" i="1"/>
  <c r="M75" i="1" s="1"/>
  <c r="F75" i="1"/>
  <c r="H75" i="1"/>
  <c r="I75" i="1"/>
  <c r="J75" i="1"/>
  <c r="E79" i="1"/>
  <c r="M79" i="1" s="1"/>
  <c r="F79" i="1"/>
  <c r="E81" i="1"/>
  <c r="F81" i="1"/>
  <c r="H81" i="1"/>
  <c r="I81" i="1"/>
  <c r="J81" i="1"/>
  <c r="E85" i="1"/>
  <c r="F85" i="1"/>
  <c r="H85" i="1"/>
  <c r="H84" i="1" s="1"/>
  <c r="I85" i="1"/>
  <c r="I84" i="1" s="1"/>
  <c r="J85" i="1"/>
  <c r="E89" i="1"/>
  <c r="F89" i="1"/>
  <c r="H89" i="1"/>
  <c r="I89" i="1"/>
  <c r="J89" i="1"/>
  <c r="E94" i="1"/>
  <c r="F94" i="1"/>
  <c r="H94" i="1"/>
  <c r="I94" i="1"/>
  <c r="J94" i="1"/>
  <c r="D94" i="1"/>
  <c r="D89" i="1"/>
  <c r="D85" i="1"/>
  <c r="D81" i="1"/>
  <c r="L81" i="1" s="1"/>
  <c r="D79" i="1"/>
  <c r="L79" i="1" s="1"/>
  <c r="D75" i="1"/>
  <c r="D69" i="1"/>
  <c r="E63" i="1"/>
  <c r="E62" i="1" s="1"/>
  <c r="F63" i="1"/>
  <c r="H63" i="1"/>
  <c r="H62" i="1" s="1"/>
  <c r="I63" i="1"/>
  <c r="J63" i="1"/>
  <c r="J62" i="1" s="1"/>
  <c r="D63" i="1"/>
  <c r="E44" i="1"/>
  <c r="F44" i="1"/>
  <c r="H44" i="1"/>
  <c r="I44" i="1"/>
  <c r="J44" i="1"/>
  <c r="E58" i="1"/>
  <c r="F58" i="1"/>
  <c r="H58" i="1"/>
  <c r="I58" i="1"/>
  <c r="J58" i="1"/>
  <c r="D58" i="1"/>
  <c r="D55" i="1"/>
  <c r="L55" i="1" s="1"/>
  <c r="D44" i="1"/>
  <c r="F41" i="1"/>
  <c r="E37" i="1"/>
  <c r="M37" i="1" s="1"/>
  <c r="F37" i="1"/>
  <c r="H37" i="1"/>
  <c r="H32" i="1" s="1"/>
  <c r="I37" i="1"/>
  <c r="J37" i="1"/>
  <c r="E35" i="1"/>
  <c r="M35" i="1" s="1"/>
  <c r="F35" i="1"/>
  <c r="E33" i="1"/>
  <c r="M33" i="1" s="1"/>
  <c r="F33" i="1"/>
  <c r="D37" i="1"/>
  <c r="L37" i="1" s="1"/>
  <c r="D35" i="1"/>
  <c r="L35" i="1" s="1"/>
  <c r="D33" i="1"/>
  <c r="L33" i="1" s="1"/>
  <c r="L75" i="1" l="1"/>
  <c r="L98" i="1"/>
  <c r="M81" i="1"/>
  <c r="M98" i="1"/>
  <c r="G37" i="1"/>
  <c r="N37" i="1"/>
  <c r="O37" i="1" s="1"/>
  <c r="G81" i="1"/>
  <c r="N81" i="1"/>
  <c r="O81" i="1" s="1"/>
  <c r="F68" i="1"/>
  <c r="G69" i="1"/>
  <c r="N69" i="1"/>
  <c r="F100" i="1"/>
  <c r="N101" i="1"/>
  <c r="N98" i="1"/>
  <c r="N106" i="1"/>
  <c r="O106" i="1" s="1"/>
  <c r="G106" i="1"/>
  <c r="G35" i="1"/>
  <c r="N35" i="1"/>
  <c r="O35" i="1" s="1"/>
  <c r="F84" i="1"/>
  <c r="G85" i="1"/>
  <c r="N85" i="1"/>
  <c r="G75" i="1"/>
  <c r="N75" i="1"/>
  <c r="O75" i="1" s="1"/>
  <c r="E68" i="1"/>
  <c r="M68" i="1" s="1"/>
  <c r="M69" i="1"/>
  <c r="E100" i="1"/>
  <c r="M101" i="1"/>
  <c r="F40" i="1"/>
  <c r="N41" i="1"/>
  <c r="N44" i="1"/>
  <c r="G44" i="1"/>
  <c r="N89" i="1"/>
  <c r="E84" i="1"/>
  <c r="M84" i="1" s="1"/>
  <c r="M85" i="1"/>
  <c r="N79" i="1"/>
  <c r="O79" i="1" s="1"/>
  <c r="G79" i="1"/>
  <c r="D100" i="1"/>
  <c r="L101" i="1"/>
  <c r="N108" i="1"/>
  <c r="O108" i="1" s="1"/>
  <c r="G108" i="1"/>
  <c r="J32" i="1"/>
  <c r="L44" i="1"/>
  <c r="N58" i="1"/>
  <c r="O58" i="1" s="1"/>
  <c r="G58" i="1"/>
  <c r="M44" i="1"/>
  <c r="F62" i="1"/>
  <c r="N63" i="1"/>
  <c r="D84" i="1"/>
  <c r="L84" i="1" s="1"/>
  <c r="L85" i="1"/>
  <c r="N94" i="1"/>
  <c r="M89" i="1"/>
  <c r="J68" i="1"/>
  <c r="J100" i="1"/>
  <c r="K100" i="1" s="1"/>
  <c r="K101" i="1"/>
  <c r="D105" i="1"/>
  <c r="L108" i="1"/>
  <c r="M58" i="1"/>
  <c r="F43" i="1"/>
  <c r="L89" i="1"/>
  <c r="M94" i="1"/>
  <c r="J84" i="1"/>
  <c r="J104" i="1"/>
  <c r="L111" i="1"/>
  <c r="G33" i="1"/>
  <c r="N33" i="1"/>
  <c r="O33" i="1" s="1"/>
  <c r="L58" i="1"/>
  <c r="D62" i="1"/>
  <c r="L62" i="1" s="1"/>
  <c r="L63" i="1"/>
  <c r="D68" i="1"/>
  <c r="L68" i="1" s="1"/>
  <c r="L69" i="1"/>
  <c r="L94" i="1"/>
  <c r="K89" i="1"/>
  <c r="G111" i="1"/>
  <c r="N111" i="1"/>
  <c r="K111" i="1"/>
  <c r="M111" i="1"/>
  <c r="O111" i="1" s="1"/>
  <c r="I62" i="1"/>
  <c r="K63" i="1"/>
  <c r="M63" i="1"/>
  <c r="O63" i="1" s="1"/>
  <c r="E105" i="1"/>
  <c r="E43" i="1"/>
  <c r="E32" i="1"/>
  <c r="J74" i="1"/>
  <c r="F105" i="1"/>
  <c r="F32" i="1"/>
  <c r="J88" i="1"/>
  <c r="F74" i="1"/>
  <c r="J97" i="1"/>
  <c r="D32" i="1"/>
  <c r="L32" i="1" s="1"/>
  <c r="D74" i="1"/>
  <c r="H88" i="1"/>
  <c r="E74" i="1"/>
  <c r="D43" i="1"/>
  <c r="I105" i="1"/>
  <c r="I104" i="1" s="1"/>
  <c r="H97" i="1"/>
  <c r="F88" i="1"/>
  <c r="E88" i="1"/>
  <c r="D88" i="1"/>
  <c r="I74" i="1"/>
  <c r="H74" i="1"/>
  <c r="J43" i="1"/>
  <c r="I43" i="1"/>
  <c r="H43" i="1"/>
  <c r="I97" i="1"/>
  <c r="I88" i="1"/>
  <c r="I32" i="1"/>
  <c r="F30" i="1"/>
  <c r="E27" i="1"/>
  <c r="F27" i="1"/>
  <c r="H27" i="1"/>
  <c r="I27" i="1"/>
  <c r="J27" i="1"/>
  <c r="E24" i="1"/>
  <c r="F24" i="1"/>
  <c r="H24" i="1"/>
  <c r="I24" i="1"/>
  <c r="J24" i="1"/>
  <c r="D27" i="1"/>
  <c r="L27" i="1" s="1"/>
  <c r="D24" i="1"/>
  <c r="J21" i="1"/>
  <c r="E18" i="1"/>
  <c r="M18" i="1" s="1"/>
  <c r="F18" i="1"/>
  <c r="D18" i="1"/>
  <c r="L18" i="1" s="1"/>
  <c r="E12" i="1"/>
  <c r="F12" i="1"/>
  <c r="H12" i="1"/>
  <c r="H11" i="1" s="1"/>
  <c r="I12" i="1"/>
  <c r="I11" i="1" s="1"/>
  <c r="J12" i="1"/>
  <c r="D12" i="1"/>
  <c r="L88" i="1" l="1"/>
  <c r="I67" i="1"/>
  <c r="L43" i="1"/>
  <c r="M43" i="1"/>
  <c r="K97" i="1"/>
  <c r="O89" i="1"/>
  <c r="O44" i="1"/>
  <c r="O101" i="1"/>
  <c r="M12" i="1"/>
  <c r="E11" i="1"/>
  <c r="M32" i="1"/>
  <c r="D104" i="1"/>
  <c r="L104" i="1" s="1"/>
  <c r="L105" i="1"/>
  <c r="N62" i="1"/>
  <c r="N84" i="1"/>
  <c r="O84" i="1" s="1"/>
  <c r="G84" i="1"/>
  <c r="N68" i="1"/>
  <c r="O68" i="1" s="1"/>
  <c r="G68" i="1"/>
  <c r="L12" i="1"/>
  <c r="D11" i="1"/>
  <c r="N74" i="1"/>
  <c r="G74" i="1"/>
  <c r="J11" i="1"/>
  <c r="G18" i="1"/>
  <c r="N18" i="1"/>
  <c r="O18" i="1" s="1"/>
  <c r="M74" i="1"/>
  <c r="J67" i="1"/>
  <c r="K88" i="1"/>
  <c r="E104" i="1"/>
  <c r="M104" i="1" s="1"/>
  <c r="M105" i="1"/>
  <c r="G27" i="1"/>
  <c r="N27" i="1"/>
  <c r="M88" i="1"/>
  <c r="N32" i="1"/>
  <c r="G32" i="1"/>
  <c r="N43" i="1"/>
  <c r="O43" i="1" s="1"/>
  <c r="G43" i="1"/>
  <c r="N40" i="1"/>
  <c r="F97" i="1"/>
  <c r="N100" i="1"/>
  <c r="J20" i="1"/>
  <c r="N21" i="1"/>
  <c r="N24" i="1"/>
  <c r="G24" i="1"/>
  <c r="M27" i="1"/>
  <c r="N88" i="1"/>
  <c r="L74" i="1"/>
  <c r="F104" i="1"/>
  <c r="G105" i="1"/>
  <c r="N105" i="1"/>
  <c r="O105" i="1" s="1"/>
  <c r="D97" i="1"/>
  <c r="L97" i="1" s="1"/>
  <c r="L100" i="1"/>
  <c r="O85" i="1"/>
  <c r="O69" i="1"/>
  <c r="N12" i="1"/>
  <c r="O12" i="1" s="1"/>
  <c r="G12" i="1"/>
  <c r="F11" i="1"/>
  <c r="L24" i="1"/>
  <c r="M24" i="1"/>
  <c r="N30" i="1"/>
  <c r="E97" i="1"/>
  <c r="M97" i="1" s="1"/>
  <c r="M100" i="1"/>
  <c r="M62" i="1"/>
  <c r="O62" i="1" s="1"/>
  <c r="K62" i="1"/>
  <c r="D67" i="1"/>
  <c r="F67" i="1"/>
  <c r="H67" i="1"/>
  <c r="E67" i="1"/>
  <c r="F23" i="1"/>
  <c r="E23" i="1"/>
  <c r="H23" i="1"/>
  <c r="H10" i="1" s="1"/>
  <c r="I23" i="1"/>
  <c r="I10" i="1" s="1"/>
  <c r="I103" i="1" s="1"/>
  <c r="J23" i="1"/>
  <c r="D23" i="1"/>
  <c r="L23" i="1" l="1"/>
  <c r="O100" i="1"/>
  <c r="N23" i="1"/>
  <c r="G23" i="1"/>
  <c r="N20" i="1"/>
  <c r="K67" i="1"/>
  <c r="O27" i="1"/>
  <c r="E103" i="1"/>
  <c r="E110" i="1" s="1"/>
  <c r="E117" i="1" s="1"/>
  <c r="M67" i="1"/>
  <c r="O74" i="1"/>
  <c r="H103" i="1"/>
  <c r="H110" i="1" s="1"/>
  <c r="H117" i="1" s="1"/>
  <c r="N104" i="1"/>
  <c r="O104" i="1" s="1"/>
  <c r="G104" i="1"/>
  <c r="O24" i="1"/>
  <c r="D10" i="1"/>
  <c r="L10" i="1" s="1"/>
  <c r="L11" i="1"/>
  <c r="M11" i="1"/>
  <c r="E10" i="1"/>
  <c r="N67" i="1"/>
  <c r="G67" i="1"/>
  <c r="N97" i="1"/>
  <c r="O97" i="1" s="1"/>
  <c r="M23" i="1"/>
  <c r="L67" i="1"/>
  <c r="N11" i="1"/>
  <c r="F10" i="1"/>
  <c r="G11" i="1"/>
  <c r="O88" i="1"/>
  <c r="O32" i="1"/>
  <c r="J10" i="1"/>
  <c r="K10" i="1" s="1"/>
  <c r="I110" i="1"/>
  <c r="M10" i="1"/>
  <c r="M103" i="1" l="1"/>
  <c r="O23" i="1"/>
  <c r="J103" i="1"/>
  <c r="J110" i="1" s="1"/>
  <c r="J117" i="1" s="1"/>
  <c r="G10" i="1"/>
  <c r="N10" i="1"/>
  <c r="O10" i="1" s="1"/>
  <c r="O11" i="1"/>
  <c r="O67" i="1"/>
  <c r="D103" i="1"/>
  <c r="F103" i="1"/>
  <c r="K103" i="1"/>
  <c r="I117" i="1"/>
  <c r="M110" i="1"/>
  <c r="K235" i="1" l="1"/>
  <c r="K110" i="1"/>
  <c r="F110" i="1"/>
  <c r="N103" i="1"/>
  <c r="O103" i="1" s="1"/>
  <c r="G103" i="1"/>
  <c r="D110" i="1"/>
  <c r="L103" i="1"/>
  <c r="K117" i="1"/>
  <c r="M117" i="1"/>
  <c r="F117" i="1" l="1"/>
  <c r="N110" i="1"/>
  <c r="O110" i="1" s="1"/>
  <c r="G110" i="1"/>
  <c r="D117" i="1"/>
  <c r="L117" i="1" s="1"/>
  <c r="L110" i="1"/>
  <c r="G117" i="1" l="1"/>
  <c r="N117" i="1"/>
  <c r="O117" i="1" s="1"/>
</calcChain>
</file>

<file path=xl/sharedStrings.xml><?xml version="1.0" encoding="utf-8"?>
<sst xmlns="http://schemas.openxmlformats.org/spreadsheetml/2006/main" count="505" uniqueCount="410">
  <si>
    <t/>
  </si>
  <si>
    <t>Звіт 
про виконання місцевих бюджетів</t>
  </si>
  <si>
    <t>(назва бюджету)</t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</si>
  <si>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</si>
  <si>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</si>
  <si>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</si>
  <si>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</si>
  <si>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</si>
  <si>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</si>
  <si>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</si>
  <si>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</si>
  <si>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</si>
  <si>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</si>
  <si>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</si>
  <si>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</si>
  <si>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</si>
  <si>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</si>
  <si>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</si>
  <si>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</si>
  <si>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</si>
  <si>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</si>
  <si>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</si>
  <si>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</si>
  <si>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доходи фізичних осіб у вигляді мінімального податкового зобов'язання, що підлягає сплаті фізичними особами</t>
  </si>
  <si>
    <t>11011300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</si>
  <si>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</si>
  <si>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</si>
  <si>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</si>
  <si>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</si>
  <si>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Податки на власність</t>
  </si>
  <si>
    <t>12000000</t>
  </si>
  <si>
    <t>Податок з власників транспортних засобів та інших самохідних машин і механізмів  </t>
  </si>
  <si>
    <t>12020000</t>
  </si>
  <si>
    <t>Податок з власників наземних, водних транспортних засобів та інших самохідних машин і механізмів</t>
  </si>
  <si>
    <t>12020900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</si>
  <si>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</si>
  <si>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</si>
  <si>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</si>
  <si>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</si>
  <si>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</si>
  <si>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</si>
  <si>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</si>
  <si>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</si>
  <si>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</si>
  <si>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</si>
  <si>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</si>
  <si>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</si>
  <si>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</si>
  <si>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</si>
  <si>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Рентна плата за користування надрами місцевого значення</t>
  </si>
  <si>
    <t>13040000</t>
  </si>
  <si>
    <t>Рентна плата за користування надрами для видобування корисних копалин місцевого значення </t>
  </si>
  <si>
    <t>13040100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</si>
  <si>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</si>
  <si>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</si>
  <si>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</si>
  <si>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</si>
  <si>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</si>
  <si>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</si>
  <si>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</si>
  <si>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</si>
  <si>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</si>
  <si>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</si>
  <si>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</si>
  <si>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</si>
  <si>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14040100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</si>
  <si>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</si>
  <si>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14040200</t>
  </si>
  <si>
    <t>Окремі податки і збори, що зараховуються до місцевих бюджетів </t>
  </si>
  <si>
    <t>16000000</t>
  </si>
  <si>
    <t>Місцеві податки і збори, нараховані до 1 січня 2011 року </t>
  </si>
  <si>
    <t>16010000</t>
  </si>
  <si>
    <t>Місцеві податки, нараховані до 1 січня 2011 року</t>
  </si>
  <si>
    <t>16012200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</si>
  <si>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</si>
  <si>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</si>
  <si>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</si>
  <si>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</si>
  <si>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</si>
  <si>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</si>
  <si>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</si>
  <si>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</si>
  <si>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</si>
  <si>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</si>
  <si>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</si>
  <si>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</si>
  <si>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</si>
  <si>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</si>
  <si>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</si>
  <si>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</si>
  <si>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</si>
  <si>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</si>
  <si>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</si>
  <si>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</si>
  <si>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</si>
  <si>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</si>
  <si>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</si>
  <si>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</si>
  <si>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</si>
  <si>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</si>
  <si>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</si>
  <si>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</si>
  <si>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</si>
  <si>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</si>
  <si>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</si>
  <si>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</si>
  <si>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</si>
  <si>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</si>
  <si>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</si>
  <si>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</si>
  <si>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</si>
  <si>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</si>
  <si>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</si>
  <si>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</si>
  <si>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</si>
  <si>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</si>
  <si>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</si>
  <si>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</si>
  <si>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</si>
  <si>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</si>
  <si>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</si>
  <si>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</si>
  <si>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</si>
  <si>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</si>
  <si>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</si>
  <si>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</si>
  <si>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</si>
  <si>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</si>
  <si>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</si>
  <si>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</si>
  <si>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</si>
  <si>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21081500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</si>
  <si>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</si>
  <si>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21081800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</si>
  <si>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</si>
  <si>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</si>
  <si>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</si>
  <si>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</si>
  <si>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</si>
  <si>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</si>
  <si>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</si>
  <si>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</si>
  <si>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</si>
  <si>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</si>
  <si>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</si>
  <si>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</si>
  <si>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</si>
  <si>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</si>
  <si>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</si>
  <si>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</si>
  <si>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</si>
  <si>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</si>
  <si>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</si>
  <si>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</si>
  <si>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</si>
  <si>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</si>
  <si>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</si>
  <si>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</si>
  <si>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</si>
  <si>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</si>
  <si>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</si>
  <si>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</si>
  <si>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</si>
  <si>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</si>
  <si>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</si>
  <si>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</si>
  <si>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</si>
  <si>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</si>
  <si>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</si>
  <si>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</si>
  <si>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</si>
  <si>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</si>
  <si>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</si>
  <si>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</si>
  <si>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</si>
  <si>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</si>
  <si>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</si>
  <si>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</si>
  <si>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</si>
  <si>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</si>
  <si>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</si>
  <si>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</si>
  <si>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</si>
  <si>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</si>
  <si>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</si>
  <si>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</si>
  <si>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</si>
  <si>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</si>
  <si>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</si>
  <si>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</si>
  <si>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</si>
  <si>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</si>
  <si>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</si>
  <si>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</si>
  <si>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</si>
  <si>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</si>
  <si>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</si>
  <si>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</si>
  <si>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</si>
  <si>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</si>
  <si>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</si>
  <si>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</si>
  <si>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</si>
  <si>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</si>
  <si>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</si>
  <si>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</si>
  <si>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</si>
  <si>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</si>
  <si>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</si>
  <si>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</si>
  <si>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</si>
  <si>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41050500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</si>
  <si>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</si>
  <si>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</si>
  <si>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</si>
  <si>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</si>
  <si>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</si>
  <si>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41051700</t>
  </si>
  <si>
    <t>Інші субвенції з місцевого бюджету</t>
  </si>
  <si>
    <t>41053900</t>
  </si>
  <si>
    <t>Усього</t>
  </si>
  <si>
    <t>90010300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</si>
  <si>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</si>
  <si>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</si>
  <si>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</si>
  <si>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0610160</t>
  </si>
  <si>
    <t>0910160</t>
  </si>
  <si>
    <t>1010160</t>
  </si>
  <si>
    <t>3710160</t>
  </si>
  <si>
    <t>Інша діяльність у сфері державного управління</t>
  </si>
  <si>
    <t>0110180</t>
  </si>
  <si>
    <t>Освіта</t>
  </si>
  <si>
    <t>Надання дошкільної освіти</t>
  </si>
  <si>
    <t>0111010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</si>
  <si>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</si>
  <si>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коштів місцевого бюджету</t>
  </si>
  <si>
    <t>0611021</t>
  </si>
  <si>
    <t>Надання загальної середньої освіти міжшкільними ресурсними центрами за рахунок коштів місцевого бюджету</t>
  </si>
  <si>
    <t>0611026</t>
  </si>
  <si>
    <t>Надання загальної середньої освіти за рахунок освітньої субвенції</t>
  </si>
  <si>
    <t>Надання загальної середньої освіти закладами загальної середньої освіти за рахунок освітньої субвенції</t>
  </si>
  <si>
    <t>0611031</t>
  </si>
  <si>
    <t>Надання позашкільної освіти закладами позашкільної освіти, заходи із позашкільної роботи з дітьми</t>
  </si>
  <si>
    <t>0611070</t>
  </si>
  <si>
    <t>Надання спеціалізованої освіти мистецькими школами</t>
  </si>
  <si>
    <t>1011080</t>
  </si>
  <si>
    <t>Інші програми, заклади та заходи у сфері освіти</t>
  </si>
  <si>
    <t>Забезпечення діяльності інших закладів у сфері освіти</t>
  </si>
  <si>
    <t>0611141</t>
  </si>
  <si>
    <t>Інші програми та заходи у сфері освіти</t>
  </si>
  <si>
    <t>0611142</t>
  </si>
  <si>
    <t>Забезпечення діяльності інклюзивно-ресурсних центрів</t>
  </si>
  <si>
    <t>Забезпечення діяльності інклюзивно-ресурсних центрів за рахунок коштів місцевого бюджету</t>
  </si>
  <si>
    <t>0611151</t>
  </si>
  <si>
    <t>Забезпечення діяльності інклюзивно-ресурсних центрів за рахунок освітньої субвенції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</si>
  <si>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</si>
  <si>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</si>
  <si>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0611200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</si>
  <si>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</si>
  <si>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0611210</t>
  </si>
  <si>
    <t>Охорона здоров'я</t>
  </si>
  <si>
    <t>Багатопрофільна стаціонарна медична допомога населенню</t>
  </si>
  <si>
    <t>0112010</t>
  </si>
  <si>
    <t>Первинна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</si>
  <si>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</si>
  <si>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0112111</t>
  </si>
  <si>
    <t>Програми і централізовані заходи у галузі охорони здоров'я</t>
  </si>
  <si>
    <t>Програми і централізовані заходи боротьби з туберкульозом</t>
  </si>
  <si>
    <t>0112142</t>
  </si>
  <si>
    <t>Інші програми, заклади та заходи у сфері охорони здоров'я</t>
  </si>
  <si>
    <t>Інші програми та заходи у сфері охорони здоров'я</t>
  </si>
  <si>
    <t>0112152</t>
  </si>
  <si>
    <t>Соціальний захист та соціальне забезпечення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</si>
  <si>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</si>
  <si>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</si>
  <si>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0113033</t>
  </si>
  <si>
    <t>Компенсаційні виплати за пільговий проїзд окремих категорій громадян на залізничному транспорті</t>
  </si>
  <si>
    <t>0113035</t>
  </si>
  <si>
    <t>Пільгове медичне обслуговування осіб, які постраждали внаслідок Чорнобильської катастрофи</t>
  </si>
  <si>
    <t>0113050</t>
  </si>
  <si>
    <t>Видатки на поховання учасників бойових дій та осіб з інвалідністю внаслідок війни</t>
  </si>
  <si>
    <t>0113090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</si>
  <si>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</si>
  <si>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</si>
  <si>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0113104</t>
  </si>
  <si>
    <t>Надання реабілітаційних послуг особам з інвалідністю та дітям з інвалідністю</t>
  </si>
  <si>
    <t>0113105</t>
  </si>
  <si>
    <t>Заклади і заходи з питань дітей та їх соціального захисту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</si>
  <si>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</si>
  <si>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</si>
  <si>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</si>
  <si>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</si>
  <si>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</si>
  <si>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</si>
  <si>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</si>
  <si>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</si>
  <si>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0113160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</si>
  <si>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</si>
  <si>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</si>
  <si>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0113223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</si>
  <si>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</si>
  <si>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0113230</t>
  </si>
  <si>
    <t>Інші заклади та заходи</t>
  </si>
  <si>
    <t>Інші заходи у сфері соціального захисту і соціального забезпечення</t>
  </si>
  <si>
    <t>0113242</t>
  </si>
  <si>
    <t>0913242</t>
  </si>
  <si>
    <t>Культура і мистецтво</t>
  </si>
  <si>
    <t>Забезпечення діяльності бібліотек</t>
  </si>
  <si>
    <t>1014030</t>
  </si>
  <si>
    <t>Забезпечення діяльності музеїв і виставок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</si>
  <si>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</si>
  <si>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</si>
  <si>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1014060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</si>
  <si>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</si>
  <si>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</si>
  <si>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1014081</t>
  </si>
  <si>
    <t>Інші заходи в галузі культури і мистецтва</t>
  </si>
  <si>
    <t>0114082</t>
  </si>
  <si>
    <t>1014082</t>
  </si>
  <si>
    <t>Фізична культура і спорт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</si>
  <si>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</si>
  <si>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</si>
  <si>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0615011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</si>
  <si>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</si>
  <si>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</si>
  <si>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0615031</t>
  </si>
  <si>
    <t>Підтримка фізкультурно-спортивного руху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</si>
  <si>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</si>
  <si>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0615053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</si>
  <si>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</si>
  <si>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</si>
  <si>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0615062</t>
  </si>
  <si>
    <t>Житлово-комунальне господарство</t>
  </si>
  <si>
    <t>Утримання та ефективна експлуатація об'єктів житлово-комунального господарства</t>
  </si>
  <si>
    <t>Забезпечення діяльності водопровідно-каналізаційного господарства</t>
  </si>
  <si>
    <t>0116013</t>
  </si>
  <si>
    <t>Організація благоустрою населених пунктів</t>
  </si>
  <si>
    <t>0116030</t>
  </si>
  <si>
    <t>Реалізація державних та місцевих житлових програм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</si>
  <si>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</si>
  <si>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0116083</t>
  </si>
  <si>
    <t>Економічна діяльність</t>
  </si>
  <si>
    <t>Сільське, лісове, рибне господарство та мисливство</t>
  </si>
  <si>
    <t>Здійснення  заходів із землеустрою</t>
  </si>
  <si>
    <t>0117130</t>
  </si>
  <si>
    <t>Будівництво та регіональний розвиток</t>
  </si>
  <si>
    <t>Будівництво об'єктів житлово-комунального господарства</t>
  </si>
  <si>
    <t>0117310</t>
  </si>
  <si>
    <t>Будівництво об'єктів соціально-культурного призначення</t>
  </si>
  <si>
    <t>Будівництво освітніх установ та закладів</t>
  </si>
  <si>
    <t>0617321</t>
  </si>
  <si>
    <t>Будівництво інших об`єктів комунальної власності</t>
  </si>
  <si>
    <t>0117330</t>
  </si>
  <si>
    <t>Проектування, реставрація та охорона пам'яток архітектури</t>
  </si>
  <si>
    <t>1017340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</si>
  <si>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</si>
  <si>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</si>
  <si>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</si>
  <si>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</si>
  <si>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Інші програми та заходи, пов'язані з економічною діяльністю</t>
  </si>
  <si>
    <t>Проведення експертної  грошової  оцінки  земельної ділянки чи права на неї</t>
  </si>
  <si>
    <t>0117650</t>
  </si>
  <si>
    <t>Членські внески до асоціацій органів місцевого самоврядування</t>
  </si>
  <si>
    <t>0117680</t>
  </si>
  <si>
    <t>Інша економічна діяльність</t>
  </si>
  <si>
    <t>Інші заходи, пов'язані з економічною діяльністю</t>
  </si>
  <si>
    <t>0117693</t>
  </si>
  <si>
    <t>Інша діяльність</t>
  </si>
  <si>
    <t>Захист населення і територій від надзвичайних ситуацій</t>
  </si>
  <si>
    <t>Заходи із запобігання та ліквідації надзвичайних ситуацій та наслідків стихійного лиха</t>
  </si>
  <si>
    <t>0118110</t>
  </si>
  <si>
    <t>Забезпечення діяльності місцевої та добровільної пожежної охорони</t>
  </si>
  <si>
    <t>0118130</t>
  </si>
  <si>
    <t>Громадський порядок та безпека</t>
  </si>
  <si>
    <t>Заходи та роботи з мобілізаційної підготовки місцевого значення</t>
  </si>
  <si>
    <t>0118220</t>
  </si>
  <si>
    <t>Інші заходи громадського порядку та безпеки</t>
  </si>
  <si>
    <t>0118230</t>
  </si>
  <si>
    <t>Заходи та роботи з територіальної оборони</t>
  </si>
  <si>
    <t>0118240</t>
  </si>
  <si>
    <t>Охорона навколишнього природного середовища</t>
  </si>
  <si>
    <t>Запобігання та ліквідація забруднення навколишнього природного середовища</t>
  </si>
  <si>
    <t>Утилізація відходів</t>
  </si>
  <si>
    <t>0118312</t>
  </si>
  <si>
    <t>Ліквідація іншого забруднення навколишнього природного середовища</t>
  </si>
  <si>
    <t>0118313</t>
  </si>
  <si>
    <t>Інша діяльність у сфері екології та охорони природних ресурсів</t>
  </si>
  <si>
    <t>0118330</t>
  </si>
  <si>
    <t>Обслуговування місцевого боргу</t>
  </si>
  <si>
    <t>0118600</t>
  </si>
  <si>
    <t>Резервний фонд</t>
  </si>
  <si>
    <t>Резервний фонд місцевого бюджету</t>
  </si>
  <si>
    <t>3718710</t>
  </si>
  <si>
    <t>Усього видатків без урахування міжбюджетних трансфертів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</si>
  <si>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</si>
  <si>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</si>
  <si>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>Усього видатків з трансфертами, що передаються до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</si>
  <si>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</si>
  <si>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3719770</t>
  </si>
  <si>
    <t>IV. Фінансування</t>
  </si>
  <si>
    <t>Дефіцит (-) /профіцит (+)*</t>
  </si>
  <si>
    <t>відсоток виконання (%)</t>
  </si>
  <si>
    <t>затверджено розписом на звітний період (9 місяців 2023 р)</t>
  </si>
  <si>
    <t>виконано за звітний період (9 місяців 2023 р)</t>
  </si>
  <si>
    <t>Державне управління</t>
  </si>
  <si>
    <t>за 9 місяців 2023 року
Бюджет Олевської мської територіальної громади</t>
  </si>
  <si>
    <t>Секретар ради</t>
  </si>
  <si>
    <t>Сергій МЕЛЬНИК</t>
  </si>
  <si>
    <t>ВИДАТКИ</t>
  </si>
  <si>
    <t>І. ДОХОДИ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</si>
</sst>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0_ ;\-#,##0.00\ "/>
  </numFmts>
  <fonts count="16" x14ac:knownFonts="1">
    <font>
      <sz val="8"/>
      <color rgb="FF000000"/>
      <name val="Tahoma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i/>
      <u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5"/>
      <color rgb="FF0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21"/>
  </cellStyleXfs>
  <cellXfs count="62">
    <xf numFmtId="0" fontId="0" fillId="2" borderId="0" xfId="0" applyFill="1" applyAlignment="1">
      <alignment horizontal="left" vertical="top" wrapText="1"/>
    </xf>
    <xf numFmtId="0" fontId="0" fillId="18" borderId="0" xfId="0" applyFill="1" applyAlignment="1">
      <alignment horizontal="left" vertical="top" wrapText="1"/>
    </xf>
    <xf numFmtId="166" fontId="7" fillId="2" borderId="0" xfId="0" applyNumberFormat="1" applyFont="1" applyFill="1" applyAlignment="1">
      <alignment horizontal="left" vertical="top" wrapText="1"/>
    </xf>
    <xf numFmtId="0" fontId="0" fillId="17" borderId="0" xfId="0" applyFill="1" applyAlignment="1">
      <alignment horizontal="left" vertical="top" wrapText="1"/>
    </xf>
    <xf numFmtId="164" fontId="9" fillId="10" borderId="8" xfId="0" applyNumberFormat="1" applyFont="1" applyFill="1" applyBorder="1" applyAlignment="1">
      <alignment horizontal="center" vertical="center" wrapText="1"/>
    </xf>
    <xf numFmtId="164" fontId="9" fillId="18" borderId="8" xfId="0" applyNumberFormat="1" applyFont="1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165" fontId="12" fillId="11" borderId="13" xfId="0" applyNumberFormat="1" applyFont="1" applyFill="1" applyBorder="1" applyAlignment="1">
      <alignment horizontal="right" vertical="center" wrapText="1"/>
    </xf>
    <xf numFmtId="165" fontId="12" fillId="18" borderId="13" xfId="0" applyNumberFormat="1" applyFont="1" applyFill="1" applyBorder="1" applyAlignment="1">
      <alignment horizontal="right" vertical="center" wrapText="1"/>
    </xf>
    <xf numFmtId="0" fontId="12" fillId="16" borderId="18" xfId="0" applyFont="1" applyFill="1" applyBorder="1" applyAlignment="1">
      <alignment horizontal="center" vertical="center" wrapText="1"/>
    </xf>
    <xf numFmtId="166" fontId="12" fillId="11" borderId="13" xfId="0" applyNumberFormat="1" applyFont="1" applyFill="1" applyBorder="1" applyAlignment="1">
      <alignment horizontal="right" vertical="center" wrapText="1"/>
    </xf>
    <xf numFmtId="166" fontId="12" fillId="18" borderId="13" xfId="0" applyNumberFormat="1" applyFont="1" applyFill="1" applyBorder="1" applyAlignment="1">
      <alignment horizontal="right" vertical="center" wrapText="1"/>
    </xf>
    <xf numFmtId="0" fontId="12" fillId="11" borderId="13" xfId="0" applyNumberFormat="1" applyFont="1" applyFill="1" applyBorder="1" applyAlignment="1">
      <alignment horizontal="right" vertical="center" wrapText="1"/>
    </xf>
    <xf numFmtId="0" fontId="12" fillId="18" borderId="13" xfId="0" applyNumberFormat="1" applyFont="1" applyFill="1" applyBorder="1" applyAlignment="1">
      <alignment horizontal="right" vertical="center" wrapText="1"/>
    </xf>
    <xf numFmtId="4" fontId="12" fillId="11" borderId="13" xfId="0" applyNumberFormat="1" applyFont="1" applyFill="1" applyBorder="1" applyAlignment="1">
      <alignment horizontal="right" vertical="center" wrapText="1"/>
    </xf>
    <xf numFmtId="4" fontId="12" fillId="18" borderId="13" xfId="0" applyNumberFormat="1" applyFont="1" applyFill="1" applyBorder="1" applyAlignment="1">
      <alignment horizontal="right" vertical="center" wrapText="1"/>
    </xf>
    <xf numFmtId="165" fontId="12" fillId="0" borderId="13" xfId="0" applyNumberFormat="1" applyFont="1" applyFill="1" applyBorder="1" applyAlignment="1">
      <alignment horizontal="right" vertical="center" wrapText="1"/>
    </xf>
    <xf numFmtId="0" fontId="9" fillId="19" borderId="7" xfId="0" applyFont="1" applyFill="1" applyBorder="1" applyAlignment="1">
      <alignment horizontal="center" vertical="center" wrapText="1"/>
    </xf>
    <xf numFmtId="0" fontId="9" fillId="20" borderId="7" xfId="0" applyFont="1" applyFill="1" applyBorder="1" applyAlignment="1">
      <alignment horizontal="center" vertical="center" wrapText="1"/>
    </xf>
    <xf numFmtId="165" fontId="9" fillId="20" borderId="13" xfId="0" applyNumberFormat="1" applyFont="1" applyFill="1" applyBorder="1" applyAlignment="1">
      <alignment horizontal="right" vertical="center" wrapText="1"/>
    </xf>
    <xf numFmtId="0" fontId="11" fillId="21" borderId="9" xfId="0" applyFont="1" applyFill="1" applyBorder="1" applyAlignment="1">
      <alignment horizontal="left" vertical="top" wrapText="1"/>
    </xf>
    <xf numFmtId="165" fontId="9" fillId="21" borderId="10" xfId="0" applyNumberFormat="1" applyFont="1" applyFill="1" applyBorder="1" applyAlignment="1">
      <alignment horizontal="right" vertical="center" wrapText="1"/>
    </xf>
    <xf numFmtId="165" fontId="12" fillId="21" borderId="11" xfId="0" applyNumberFormat="1" applyFont="1" applyFill="1" applyBorder="1" applyAlignment="1">
      <alignment horizontal="right" vertical="center" wrapText="1"/>
    </xf>
    <xf numFmtId="165" fontId="12" fillId="21" borderId="13" xfId="0" applyNumberFormat="1" applyFont="1" applyFill="1" applyBorder="1" applyAlignment="1">
      <alignment horizontal="right" vertical="center" wrapText="1"/>
    </xf>
    <xf numFmtId="165" fontId="11" fillId="21" borderId="12" xfId="0" applyNumberFormat="1" applyFont="1" applyFill="1" applyBorder="1" applyAlignment="1">
      <alignment horizontal="right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5" fontId="12" fillId="0" borderId="18" xfId="0" applyNumberFormat="1" applyFont="1" applyFill="1" applyBorder="1" applyAlignment="1">
      <alignment horizontal="right" vertical="center" wrapText="1"/>
    </xf>
    <xf numFmtId="165" fontId="9" fillId="19" borderId="13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 wrapText="1"/>
    </xf>
    <xf numFmtId="0" fontId="9" fillId="8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0" fillId="17" borderId="22" xfId="1" applyFont="1" applyFill="1" applyBorder="1" applyAlignment="1">
      <alignment horizontal="center" vertical="center" wrapText="1"/>
    </xf>
    <xf numFmtId="0" fontId="10" fillId="17" borderId="23" xfId="1" applyFont="1" applyFill="1" applyBorder="1" applyAlignment="1">
      <alignment horizontal="center" vertical="center" wrapText="1"/>
    </xf>
    <xf numFmtId="0" fontId="10" fillId="18" borderId="22" xfId="1" applyFont="1" applyFill="1" applyBorder="1" applyAlignment="1">
      <alignment horizontal="center" vertical="center" wrapText="1"/>
    </xf>
    <xf numFmtId="0" fontId="10" fillId="18" borderId="23" xfId="1" applyFont="1" applyFill="1" applyBorder="1" applyAlignment="1">
      <alignment horizontal="center" vertical="center" wrapText="1"/>
    </xf>
    <xf numFmtId="0" fontId="10" fillId="18" borderId="24" xfId="1" applyFont="1" applyFill="1" applyBorder="1" applyAlignment="1">
      <alignment horizontal="center" vertical="center" wrapText="1"/>
    </xf>
    <xf numFmtId="0" fontId="10" fillId="18" borderId="26" xfId="1" applyFont="1" applyFill="1" applyBorder="1" applyAlignment="1">
      <alignment horizontal="center" vertical="center" wrapText="1"/>
    </xf>
    <xf numFmtId="0" fontId="10" fillId="17" borderId="25" xfId="1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9" fillId="9" borderId="7" xfId="0" applyFont="1" applyFill="1" applyBorder="1" applyAlignment="1">
      <alignment horizontal="center" vertical="center" wrapText="1"/>
    </xf>
    <xf numFmtId="0" fontId="9" fillId="21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12" borderId="14" xfId="0" applyFont="1" applyFill="1" applyBorder="1" applyAlignment="1">
      <alignment horizontal="left" vertical="center" wrapText="1"/>
    </xf>
    <xf numFmtId="0" fontId="14" fillId="13" borderId="15" xfId="0" applyFont="1" applyFill="1" applyBorder="1" applyAlignment="1">
      <alignment horizontal="left" vertical="center" wrapText="1"/>
    </xf>
    <xf numFmtId="0" fontId="12" fillId="15" borderId="17" xfId="0" applyFont="1" applyFill="1" applyBorder="1" applyAlignment="1">
      <alignment horizontal="left" vertical="center" wrapText="1"/>
    </xf>
    <xf numFmtId="0" fontId="9" fillId="19" borderId="6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left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4" fillId="14" borderId="16" xfId="0" applyFont="1" applyFill="1" applyBorder="1" applyAlignment="1">
      <alignment horizontal="center" vertical="center" wrapText="1"/>
    </xf>
    <xf numFmtId="0" fontId="15" fillId="14" borderId="1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top" wrapText="1"/>
    </xf>
    <xf numFmtId="164" fontId="6" fillId="18" borderId="20" xfId="0" applyNumberFormat="1" applyFont="1" applyFill="1" applyBorder="1" applyAlignment="1">
      <alignment horizontal="left" wrapText="1"/>
    </xf>
    <xf numFmtId="0" fontId="5" fillId="18" borderId="19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topLeftCell="E230" zoomScale="150" zoomScaleNormal="150" workbookViewId="0">
      <selection activeCell="M233" sqref="M233"/>
    </sheetView>
  </sheetViews>
  <sheetFormatPr defaultRowHeight="10" x14ac:dyDescent="0.2"/>
  <cols>
    <col min="1" max="1" width="15" customWidth="1"/>
    <col min="2" max="2" width="15.21875" customWidth="1"/>
    <col min="3" max="3" width="8.33203125" customWidth="1"/>
    <col min="4" max="4" width="13.109375" customWidth="1"/>
    <col min="5" max="5" width="12.44140625" style="1" customWidth="1"/>
    <col min="6" max="6" width="12.5546875" style="1" customWidth="1"/>
    <col min="7" max="7" width="7.5546875" style="1" customWidth="1"/>
    <col min="8" max="8" width="11.6640625" style="1" customWidth="1"/>
    <col min="9" max="9" width="12" style="1" customWidth="1"/>
    <col min="10" max="10" width="12.77734375" style="1" customWidth="1"/>
    <col min="11" max="11" width="8.21875" style="1" customWidth="1"/>
    <col min="12" max="12" width="13.5546875" customWidth="1"/>
    <col min="13" max="14" width="13" customWidth="1"/>
    <col min="15" max="15" width="8.109375" customWidth="1"/>
  </cols>
  <sheetData>
    <row r="1" spans="1:15" ht="13.7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 t="s">
        <v>0</v>
      </c>
      <c r="O1" s="30"/>
    </row>
    <row r="2" spans="1:15" ht="30.4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5.75" customHeight="1" x14ac:dyDescent="0.2">
      <c r="A3" s="32" t="s">
        <v>405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3.75" customHeight="1" x14ac:dyDescent="0.2">
      <c r="A5" s="35" t="s">
        <v>3</v>
      </c>
      <c r="B5" s="35"/>
      <c r="C5" s="43" t="s">
        <v>4</v>
      </c>
      <c r="D5" s="34" t="s">
        <v>5</v>
      </c>
      <c r="E5" s="34"/>
      <c r="F5" s="34"/>
      <c r="G5" s="34"/>
      <c r="H5" s="34" t="s">
        <v>6</v>
      </c>
      <c r="I5" s="34"/>
      <c r="J5" s="34"/>
      <c r="K5" s="34"/>
      <c r="L5" s="34" t="s">
        <v>7</v>
      </c>
      <c r="M5" s="34"/>
      <c r="N5" s="34"/>
      <c r="O5" s="34"/>
    </row>
    <row r="6" spans="1:15" ht="27.4" customHeight="1" x14ac:dyDescent="0.2">
      <c r="A6" s="35"/>
      <c r="B6" s="35"/>
      <c r="C6" s="44"/>
      <c r="D6" s="36" t="s">
        <v>8</v>
      </c>
      <c r="E6" s="38" t="s">
        <v>402</v>
      </c>
      <c r="F6" s="38" t="s">
        <v>403</v>
      </c>
      <c r="G6" s="40" t="s">
        <v>401</v>
      </c>
      <c r="H6" s="38" t="s">
        <v>8</v>
      </c>
      <c r="I6" s="38" t="s">
        <v>402</v>
      </c>
      <c r="J6" s="38" t="s">
        <v>403</v>
      </c>
      <c r="K6" s="40" t="s">
        <v>401</v>
      </c>
      <c r="L6" s="38" t="s">
        <v>8</v>
      </c>
      <c r="M6" s="38" t="s">
        <v>402</v>
      </c>
      <c r="N6" s="36" t="s">
        <v>403</v>
      </c>
      <c r="O6" s="42" t="s">
        <v>401</v>
      </c>
    </row>
    <row r="7" spans="1:15" ht="48" customHeight="1" x14ac:dyDescent="0.2">
      <c r="A7" s="35"/>
      <c r="B7" s="35"/>
      <c r="C7" s="45"/>
      <c r="D7" s="37"/>
      <c r="E7" s="39"/>
      <c r="F7" s="39"/>
      <c r="G7" s="41"/>
      <c r="H7" s="39"/>
      <c r="I7" s="39"/>
      <c r="J7" s="39"/>
      <c r="K7" s="41"/>
      <c r="L7" s="39"/>
      <c r="M7" s="39"/>
      <c r="N7" s="37"/>
      <c r="O7" s="42"/>
    </row>
    <row r="8" spans="1:15" ht="13.75" customHeight="1" x14ac:dyDescent="0.2">
      <c r="A8" s="46">
        <v>1</v>
      </c>
      <c r="B8" s="46"/>
      <c r="C8" s="6"/>
      <c r="D8" s="4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4">
        <v>13</v>
      </c>
      <c r="O8" s="4">
        <v>14</v>
      </c>
    </row>
    <row r="9" spans="1:15" ht="18.5" customHeight="1" x14ac:dyDescent="0.2">
      <c r="A9" s="47" t="s">
        <v>409</v>
      </c>
      <c r="B9" s="47"/>
      <c r="C9" s="20" t="s">
        <v>0</v>
      </c>
      <c r="D9" s="21" t="s">
        <v>0</v>
      </c>
      <c r="E9" s="21" t="s">
        <v>0</v>
      </c>
      <c r="F9" s="22" t="s">
        <v>0</v>
      </c>
      <c r="G9" s="22" t="s">
        <v>0</v>
      </c>
      <c r="H9" s="22" t="s">
        <v>0</v>
      </c>
      <c r="I9" s="22" t="s">
        <v>0</v>
      </c>
      <c r="J9" s="22" t="s">
        <v>0</v>
      </c>
      <c r="K9" s="22"/>
      <c r="L9" s="24" t="s">
        <v>0</v>
      </c>
      <c r="M9" s="24" t="s">
        <v>0</v>
      </c>
      <c r="N9" s="24" t="s">
        <v>0</v>
      </c>
      <c r="O9" s="24" t="s">
        <v>0</v>
      </c>
    </row>
    <row r="10" spans="1:15" ht="9.4" customHeight="1" x14ac:dyDescent="0.2">
      <c r="A10" s="48" t="s">
        <v>9</v>
      </c>
      <c r="B10" s="48"/>
      <c r="C10" s="25" t="s">
        <v>10</v>
      </c>
      <c r="D10" s="7">
        <f>D11+D20+D23+D32+D40+D43+D62</f>
        <v>143570954</v>
      </c>
      <c r="E10" s="8">
        <f t="shared" ref="E10:J10" si="0">E11+E20+E23+E32+E40+E43+E62</f>
        <v>118608538</v>
      </c>
      <c r="F10" s="8">
        <f t="shared" si="0"/>
        <v>122739681.15000002</v>
      </c>
      <c r="G10" s="8">
        <f>F10/E10%</f>
        <v>103.48300655219275</v>
      </c>
      <c r="H10" s="8">
        <f t="shared" si="0"/>
        <v>63000</v>
      </c>
      <c r="I10" s="8">
        <f t="shared" si="0"/>
        <v>45000</v>
      </c>
      <c r="J10" s="8">
        <f t="shared" si="0"/>
        <v>65001.06</v>
      </c>
      <c r="K10" s="8">
        <f>J10/I10%</f>
        <v>144.4468</v>
      </c>
      <c r="L10" s="8">
        <f>D10+H10</f>
        <v>143633954</v>
      </c>
      <c r="M10" s="8">
        <f t="shared" ref="M10:N10" si="1">E10+I10</f>
        <v>118653538</v>
      </c>
      <c r="N10" s="7">
        <f t="shared" si="1"/>
        <v>122804682.21000002</v>
      </c>
      <c r="O10" s="7">
        <f>N10/M10%</f>
        <v>103.49854229378313</v>
      </c>
    </row>
    <row r="11" spans="1:15" ht="29.5" customHeight="1" x14ac:dyDescent="0.2">
      <c r="A11" s="49" t="s">
        <v>11</v>
      </c>
      <c r="B11" s="49"/>
      <c r="C11" s="25" t="s">
        <v>12</v>
      </c>
      <c r="D11" s="7">
        <f>D12+D18</f>
        <v>80383520</v>
      </c>
      <c r="E11" s="8">
        <f t="shared" ref="E11:J11" si="2">E12+E18</f>
        <v>66553568</v>
      </c>
      <c r="F11" s="8">
        <f t="shared" si="2"/>
        <v>65584921.56000001</v>
      </c>
      <c r="G11" s="8">
        <f t="shared" ref="G11:G74" si="3">F11/E11%</f>
        <v>98.544561217213783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v>0</v>
      </c>
      <c r="L11" s="8">
        <f t="shared" ref="L11:L74" si="4">D11+H11</f>
        <v>80383520</v>
      </c>
      <c r="M11" s="8">
        <f t="shared" ref="M11:M74" si="5">E11+I11</f>
        <v>66553568</v>
      </c>
      <c r="N11" s="7">
        <f t="shared" ref="N11:N74" si="6">F11+J11</f>
        <v>65584921.56000001</v>
      </c>
      <c r="O11" s="7">
        <f t="shared" ref="O11:O74" si="7">N11/M11%</f>
        <v>98.544561217213783</v>
      </c>
    </row>
    <row r="12" spans="1:15" ht="19.5" customHeight="1" x14ac:dyDescent="0.2">
      <c r="A12" s="50" t="s">
        <v>13</v>
      </c>
      <c r="B12" s="50"/>
      <c r="C12" s="26" t="s">
        <v>14</v>
      </c>
      <c r="D12" s="7">
        <f>SUM(D13:D17)</f>
        <v>80360000</v>
      </c>
      <c r="E12" s="8">
        <f t="shared" ref="E12:J12" si="8">SUM(E13:E17)</f>
        <v>66530148</v>
      </c>
      <c r="F12" s="8">
        <f t="shared" si="8"/>
        <v>65561061.56000001</v>
      </c>
      <c r="G12" s="8">
        <f t="shared" si="3"/>
        <v>98.543387518091819</v>
      </c>
      <c r="H12" s="8">
        <f t="shared" si="8"/>
        <v>0</v>
      </c>
      <c r="I12" s="8">
        <f t="shared" si="8"/>
        <v>0</v>
      </c>
      <c r="J12" s="8">
        <f t="shared" si="8"/>
        <v>0</v>
      </c>
      <c r="K12" s="8">
        <v>0</v>
      </c>
      <c r="L12" s="8">
        <f t="shared" si="4"/>
        <v>80360000</v>
      </c>
      <c r="M12" s="8">
        <f t="shared" si="5"/>
        <v>66530148</v>
      </c>
      <c r="N12" s="7">
        <f t="shared" si="6"/>
        <v>65561061.56000001</v>
      </c>
      <c r="O12" s="7">
        <f t="shared" si="7"/>
        <v>98.543387518091819</v>
      </c>
    </row>
    <row r="13" spans="1:15" ht="44" customHeight="1" x14ac:dyDescent="0.2">
      <c r="A13" s="51" t="s">
        <v>15</v>
      </c>
      <c r="B13" s="51"/>
      <c r="C13" s="9" t="s">
        <v>16</v>
      </c>
      <c r="D13" s="7">
        <v>69730000</v>
      </c>
      <c r="E13" s="8">
        <v>56657497</v>
      </c>
      <c r="F13" s="8">
        <v>54076022.840000004</v>
      </c>
      <c r="G13" s="8">
        <f t="shared" si="3"/>
        <v>95.443720078209608</v>
      </c>
      <c r="H13" s="8">
        <v>0</v>
      </c>
      <c r="I13" s="8">
        <v>0</v>
      </c>
      <c r="J13" s="8">
        <v>0</v>
      </c>
      <c r="K13" s="8">
        <v>0</v>
      </c>
      <c r="L13" s="8">
        <f t="shared" si="4"/>
        <v>69730000</v>
      </c>
      <c r="M13" s="8">
        <f t="shared" si="5"/>
        <v>56657497</v>
      </c>
      <c r="N13" s="7">
        <f t="shared" si="6"/>
        <v>54076022.840000004</v>
      </c>
      <c r="O13" s="7">
        <f t="shared" si="7"/>
        <v>95.443720078209608</v>
      </c>
    </row>
    <row r="14" spans="1:15" ht="71" customHeight="1" x14ac:dyDescent="0.2">
      <c r="A14" s="51" t="s">
        <v>17</v>
      </c>
      <c r="B14" s="51"/>
      <c r="C14" s="9" t="s">
        <v>18</v>
      </c>
      <c r="D14" s="7">
        <v>7698330</v>
      </c>
      <c r="E14" s="8">
        <v>7068330</v>
      </c>
      <c r="F14" s="8">
        <v>8016149.8899999997</v>
      </c>
      <c r="G14" s="8">
        <f t="shared" si="3"/>
        <v>113.40938934656417</v>
      </c>
      <c r="H14" s="8">
        <v>0</v>
      </c>
      <c r="I14" s="8">
        <v>0</v>
      </c>
      <c r="J14" s="8">
        <v>0</v>
      </c>
      <c r="K14" s="8">
        <v>0</v>
      </c>
      <c r="L14" s="8">
        <f t="shared" si="4"/>
        <v>7698330</v>
      </c>
      <c r="M14" s="8">
        <f t="shared" si="5"/>
        <v>7068330</v>
      </c>
      <c r="N14" s="7">
        <f t="shared" si="6"/>
        <v>8016149.8899999997</v>
      </c>
      <c r="O14" s="7">
        <f t="shared" si="7"/>
        <v>113.40938934656417</v>
      </c>
    </row>
    <row r="15" spans="1:15" ht="45.5" customHeight="1" x14ac:dyDescent="0.2">
      <c r="A15" s="51" t="s">
        <v>19</v>
      </c>
      <c r="B15" s="51"/>
      <c r="C15" s="9" t="s">
        <v>20</v>
      </c>
      <c r="D15" s="7">
        <v>2700000</v>
      </c>
      <c r="E15" s="8">
        <v>2587651</v>
      </c>
      <c r="F15" s="8">
        <v>2997795.56</v>
      </c>
      <c r="G15" s="8">
        <f t="shared" si="3"/>
        <v>115.8500725175072</v>
      </c>
      <c r="H15" s="8">
        <v>0</v>
      </c>
      <c r="I15" s="8">
        <v>0</v>
      </c>
      <c r="J15" s="8">
        <v>0</v>
      </c>
      <c r="K15" s="8">
        <v>0</v>
      </c>
      <c r="L15" s="8">
        <f t="shared" si="4"/>
        <v>2700000</v>
      </c>
      <c r="M15" s="8">
        <f t="shared" si="5"/>
        <v>2587651</v>
      </c>
      <c r="N15" s="7">
        <f t="shared" si="6"/>
        <v>2997795.56</v>
      </c>
      <c r="O15" s="7">
        <f t="shared" si="7"/>
        <v>115.8500725175072</v>
      </c>
    </row>
    <row r="16" spans="1:15" ht="41" customHeight="1" x14ac:dyDescent="0.2">
      <c r="A16" s="51" t="s">
        <v>21</v>
      </c>
      <c r="B16" s="51"/>
      <c r="C16" s="9" t="s">
        <v>22</v>
      </c>
      <c r="D16" s="7">
        <v>230000</v>
      </c>
      <c r="E16" s="8">
        <v>215000</v>
      </c>
      <c r="F16" s="8">
        <v>469418.74</v>
      </c>
      <c r="G16" s="8">
        <f t="shared" si="3"/>
        <v>218.33429767441859</v>
      </c>
      <c r="H16" s="8">
        <v>0</v>
      </c>
      <c r="I16" s="8">
        <v>0</v>
      </c>
      <c r="J16" s="8">
        <v>0</v>
      </c>
      <c r="K16" s="8">
        <v>0</v>
      </c>
      <c r="L16" s="8">
        <f t="shared" si="4"/>
        <v>230000</v>
      </c>
      <c r="M16" s="8">
        <f t="shared" si="5"/>
        <v>215000</v>
      </c>
      <c r="N16" s="7">
        <f t="shared" si="6"/>
        <v>469418.74</v>
      </c>
      <c r="O16" s="7">
        <f t="shared" si="7"/>
        <v>218.33429767441859</v>
      </c>
    </row>
    <row r="17" spans="1:15" ht="47" customHeight="1" x14ac:dyDescent="0.2">
      <c r="A17" s="51" t="s">
        <v>23</v>
      </c>
      <c r="B17" s="51"/>
      <c r="C17" s="9" t="s">
        <v>24</v>
      </c>
      <c r="D17" s="7">
        <v>1670</v>
      </c>
      <c r="E17" s="8">
        <v>1670</v>
      </c>
      <c r="F17" s="8">
        <v>1674.53</v>
      </c>
      <c r="G17" s="8">
        <f t="shared" si="3"/>
        <v>100.27125748502995</v>
      </c>
      <c r="H17" s="8">
        <v>0</v>
      </c>
      <c r="I17" s="8">
        <v>0</v>
      </c>
      <c r="J17" s="8">
        <v>0</v>
      </c>
      <c r="K17" s="8">
        <v>0</v>
      </c>
      <c r="L17" s="8">
        <f t="shared" si="4"/>
        <v>1670</v>
      </c>
      <c r="M17" s="8">
        <f t="shared" si="5"/>
        <v>1670</v>
      </c>
      <c r="N17" s="7">
        <f t="shared" si="6"/>
        <v>1674.53</v>
      </c>
      <c r="O17" s="7">
        <f t="shared" si="7"/>
        <v>100.27125748502995</v>
      </c>
    </row>
    <row r="18" spans="1:15" ht="18" customHeight="1" x14ac:dyDescent="0.2">
      <c r="A18" s="50" t="s">
        <v>25</v>
      </c>
      <c r="B18" s="50"/>
      <c r="C18" s="26" t="s">
        <v>26</v>
      </c>
      <c r="D18" s="7">
        <f>D19</f>
        <v>23520</v>
      </c>
      <c r="E18" s="8">
        <f t="shared" ref="E18:F18" si="9">E19</f>
        <v>23420</v>
      </c>
      <c r="F18" s="8">
        <f t="shared" si="9"/>
        <v>23860</v>
      </c>
      <c r="G18" s="8">
        <f t="shared" si="3"/>
        <v>101.87873612297183</v>
      </c>
      <c r="H18" s="8">
        <v>0</v>
      </c>
      <c r="I18" s="8">
        <v>0</v>
      </c>
      <c r="J18" s="8">
        <v>0</v>
      </c>
      <c r="K18" s="8">
        <v>0</v>
      </c>
      <c r="L18" s="8">
        <f t="shared" si="4"/>
        <v>23520</v>
      </c>
      <c r="M18" s="8">
        <f t="shared" si="5"/>
        <v>23420</v>
      </c>
      <c r="N18" s="7">
        <f t="shared" si="6"/>
        <v>23860</v>
      </c>
      <c r="O18" s="7">
        <f t="shared" si="7"/>
        <v>101.87873612297183</v>
      </c>
    </row>
    <row r="19" spans="1:15" ht="35" customHeight="1" x14ac:dyDescent="0.2">
      <c r="A19" s="51" t="s">
        <v>27</v>
      </c>
      <c r="B19" s="51"/>
      <c r="C19" s="9" t="s">
        <v>28</v>
      </c>
      <c r="D19" s="7">
        <v>23520</v>
      </c>
      <c r="E19" s="8">
        <v>23420</v>
      </c>
      <c r="F19" s="8">
        <v>23860</v>
      </c>
      <c r="G19" s="8">
        <f t="shared" si="3"/>
        <v>101.87873612297183</v>
      </c>
      <c r="H19" s="8">
        <v>0</v>
      </c>
      <c r="I19" s="8">
        <v>0</v>
      </c>
      <c r="J19" s="8">
        <v>0</v>
      </c>
      <c r="K19" s="8">
        <v>0</v>
      </c>
      <c r="L19" s="8">
        <f t="shared" si="4"/>
        <v>23520</v>
      </c>
      <c r="M19" s="8">
        <f t="shared" si="5"/>
        <v>23420</v>
      </c>
      <c r="N19" s="7">
        <f t="shared" si="6"/>
        <v>23860</v>
      </c>
      <c r="O19" s="7">
        <f t="shared" si="7"/>
        <v>101.87873612297183</v>
      </c>
    </row>
    <row r="20" spans="1:15" ht="12" customHeight="1" x14ac:dyDescent="0.2">
      <c r="A20" s="49" t="s">
        <v>29</v>
      </c>
      <c r="B20" s="49"/>
      <c r="C20" s="25" t="s">
        <v>30</v>
      </c>
      <c r="D20" s="7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 t="shared" ref="J20:J21" si="10">J21</f>
        <v>17244.16</v>
      </c>
      <c r="K20" s="8">
        <v>0</v>
      </c>
      <c r="L20" s="8">
        <f t="shared" si="4"/>
        <v>0</v>
      </c>
      <c r="M20" s="8">
        <f t="shared" si="5"/>
        <v>0</v>
      </c>
      <c r="N20" s="7">
        <f t="shared" si="6"/>
        <v>17244.16</v>
      </c>
      <c r="O20" s="7">
        <v>0</v>
      </c>
    </row>
    <row r="21" spans="1:15" ht="34" customHeight="1" x14ac:dyDescent="0.2">
      <c r="A21" s="50" t="s">
        <v>31</v>
      </c>
      <c r="B21" s="50"/>
      <c r="C21" s="26" t="s">
        <v>32</v>
      </c>
      <c r="D21" s="7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10"/>
        <v>17244.16</v>
      </c>
      <c r="K21" s="8">
        <v>0</v>
      </c>
      <c r="L21" s="8">
        <f t="shared" si="4"/>
        <v>0</v>
      </c>
      <c r="M21" s="8">
        <f t="shared" si="5"/>
        <v>0</v>
      </c>
      <c r="N21" s="7">
        <f t="shared" si="6"/>
        <v>17244.16</v>
      </c>
      <c r="O21" s="7">
        <v>0</v>
      </c>
    </row>
    <row r="22" spans="1:15" ht="38" customHeight="1" x14ac:dyDescent="0.2">
      <c r="A22" s="51" t="s">
        <v>33</v>
      </c>
      <c r="B22" s="51"/>
      <c r="C22" s="9" t="s">
        <v>34</v>
      </c>
      <c r="D22" s="7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17244.16</v>
      </c>
      <c r="K22" s="8">
        <v>0</v>
      </c>
      <c r="L22" s="8">
        <f t="shared" si="4"/>
        <v>0</v>
      </c>
      <c r="M22" s="8">
        <f t="shared" si="5"/>
        <v>0</v>
      </c>
      <c r="N22" s="7">
        <f t="shared" si="6"/>
        <v>17244.16</v>
      </c>
      <c r="O22" s="7">
        <v>0</v>
      </c>
    </row>
    <row r="23" spans="1:15" ht="27.5" customHeight="1" x14ac:dyDescent="0.2">
      <c r="A23" s="49" t="s">
        <v>35</v>
      </c>
      <c r="B23" s="49"/>
      <c r="C23" s="25" t="s">
        <v>36</v>
      </c>
      <c r="D23" s="10">
        <f>D24+D27+D30</f>
        <v>18220043</v>
      </c>
      <c r="E23" s="11">
        <f t="shared" ref="E23:J23" si="11">E24+E27+E30</f>
        <v>15996879</v>
      </c>
      <c r="F23" s="11">
        <f t="shared" si="11"/>
        <v>16872952.66</v>
      </c>
      <c r="G23" s="8">
        <f t="shared" si="3"/>
        <v>105.4765286403679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8">
        <v>0</v>
      </c>
      <c r="L23" s="8">
        <f t="shared" si="4"/>
        <v>18220043</v>
      </c>
      <c r="M23" s="8">
        <f t="shared" si="5"/>
        <v>15996879</v>
      </c>
      <c r="N23" s="7">
        <f t="shared" si="6"/>
        <v>16872952.66</v>
      </c>
      <c r="O23" s="7">
        <f t="shared" si="7"/>
        <v>105.4765286403679</v>
      </c>
    </row>
    <row r="24" spans="1:15" ht="29.5" customHeight="1" x14ac:dyDescent="0.2">
      <c r="A24" s="50" t="s">
        <v>37</v>
      </c>
      <c r="B24" s="50"/>
      <c r="C24" s="26" t="s">
        <v>38</v>
      </c>
      <c r="D24" s="7">
        <f>D25+D26</f>
        <v>17714420</v>
      </c>
      <c r="E24" s="8">
        <f t="shared" ref="E24:J24" si="12">E25+E26</f>
        <v>15491556</v>
      </c>
      <c r="F24" s="8">
        <f t="shared" si="12"/>
        <v>15780475.140000001</v>
      </c>
      <c r="G24" s="8">
        <f t="shared" si="3"/>
        <v>101.86501046118286</v>
      </c>
      <c r="H24" s="8">
        <f t="shared" si="12"/>
        <v>0</v>
      </c>
      <c r="I24" s="8">
        <f t="shared" si="12"/>
        <v>0</v>
      </c>
      <c r="J24" s="8">
        <f t="shared" si="12"/>
        <v>0</v>
      </c>
      <c r="K24" s="8">
        <v>0</v>
      </c>
      <c r="L24" s="8">
        <f t="shared" si="4"/>
        <v>17714420</v>
      </c>
      <c r="M24" s="8">
        <f t="shared" si="5"/>
        <v>15491556</v>
      </c>
      <c r="N24" s="7">
        <f t="shared" si="6"/>
        <v>15780475.140000001</v>
      </c>
      <c r="O24" s="7">
        <f t="shared" si="7"/>
        <v>101.86501046118286</v>
      </c>
    </row>
    <row r="25" spans="1:15" ht="59.5" customHeight="1" x14ac:dyDescent="0.2">
      <c r="A25" s="51" t="s">
        <v>39</v>
      </c>
      <c r="B25" s="51"/>
      <c r="C25" s="9" t="s">
        <v>40</v>
      </c>
      <c r="D25" s="7">
        <v>7459420</v>
      </c>
      <c r="E25" s="8">
        <v>6252220</v>
      </c>
      <c r="F25" s="8">
        <v>6289248.3099999996</v>
      </c>
      <c r="G25" s="8">
        <f t="shared" si="3"/>
        <v>100.59224259543011</v>
      </c>
      <c r="H25" s="8">
        <v>0</v>
      </c>
      <c r="I25" s="8">
        <v>0</v>
      </c>
      <c r="J25" s="8">
        <v>0</v>
      </c>
      <c r="K25" s="8">
        <v>0</v>
      </c>
      <c r="L25" s="8">
        <f t="shared" si="4"/>
        <v>7459420</v>
      </c>
      <c r="M25" s="8">
        <f t="shared" si="5"/>
        <v>6252220</v>
      </c>
      <c r="N25" s="7">
        <f t="shared" si="6"/>
        <v>6289248.3099999996</v>
      </c>
      <c r="O25" s="7">
        <f t="shared" si="7"/>
        <v>100.59224259543011</v>
      </c>
    </row>
    <row r="26" spans="1:15" ht="63.5" customHeight="1" x14ac:dyDescent="0.2">
      <c r="A26" s="51" t="s">
        <v>41</v>
      </c>
      <c r="B26" s="51"/>
      <c r="C26" s="9" t="s">
        <v>42</v>
      </c>
      <c r="D26" s="7">
        <v>10255000</v>
      </c>
      <c r="E26" s="8">
        <v>9239336</v>
      </c>
      <c r="F26" s="8">
        <v>9491226.8300000001</v>
      </c>
      <c r="G26" s="8">
        <f t="shared" si="3"/>
        <v>102.72628714877347</v>
      </c>
      <c r="H26" s="8">
        <v>0</v>
      </c>
      <c r="I26" s="8">
        <v>0</v>
      </c>
      <c r="J26" s="8">
        <v>0</v>
      </c>
      <c r="K26" s="8">
        <v>0</v>
      </c>
      <c r="L26" s="8">
        <f t="shared" si="4"/>
        <v>10255000</v>
      </c>
      <c r="M26" s="8">
        <f t="shared" si="5"/>
        <v>9239336</v>
      </c>
      <c r="N26" s="7">
        <f t="shared" si="6"/>
        <v>9491226.8300000001</v>
      </c>
      <c r="O26" s="7">
        <f t="shared" si="7"/>
        <v>102.72628714877347</v>
      </c>
    </row>
    <row r="27" spans="1:15" ht="30" customHeight="1" x14ac:dyDescent="0.2">
      <c r="A27" s="50" t="s">
        <v>43</v>
      </c>
      <c r="B27" s="50"/>
      <c r="C27" s="26" t="s">
        <v>44</v>
      </c>
      <c r="D27" s="7">
        <f>D28+D29</f>
        <v>505623</v>
      </c>
      <c r="E27" s="8">
        <f t="shared" ref="E27:J27" si="13">E28+E29</f>
        <v>505323</v>
      </c>
      <c r="F27" s="8">
        <f t="shared" si="13"/>
        <v>505658.15</v>
      </c>
      <c r="G27" s="8">
        <f t="shared" si="3"/>
        <v>100.06632391559459</v>
      </c>
      <c r="H27" s="8">
        <f t="shared" si="13"/>
        <v>0</v>
      </c>
      <c r="I27" s="8">
        <f t="shared" si="13"/>
        <v>0</v>
      </c>
      <c r="J27" s="8">
        <f t="shared" si="13"/>
        <v>0</v>
      </c>
      <c r="K27" s="8">
        <v>0</v>
      </c>
      <c r="L27" s="8">
        <f t="shared" si="4"/>
        <v>505623</v>
      </c>
      <c r="M27" s="8">
        <f t="shared" si="5"/>
        <v>505323</v>
      </c>
      <c r="N27" s="7">
        <f t="shared" si="6"/>
        <v>505658.15</v>
      </c>
      <c r="O27" s="7">
        <f t="shared" si="7"/>
        <v>100.06632391559459</v>
      </c>
    </row>
    <row r="28" spans="1:15" ht="44" customHeight="1" x14ac:dyDescent="0.2">
      <c r="A28" s="51" t="s">
        <v>45</v>
      </c>
      <c r="B28" s="51"/>
      <c r="C28" s="9" t="s">
        <v>46</v>
      </c>
      <c r="D28" s="7">
        <v>3688</v>
      </c>
      <c r="E28" s="8">
        <v>3388</v>
      </c>
      <c r="F28" s="8">
        <v>3722.87</v>
      </c>
      <c r="G28" s="8">
        <f t="shared" si="3"/>
        <v>109.88400236127508</v>
      </c>
      <c r="H28" s="8">
        <v>0</v>
      </c>
      <c r="I28" s="8">
        <v>0</v>
      </c>
      <c r="J28" s="8">
        <v>0</v>
      </c>
      <c r="K28" s="8">
        <v>0</v>
      </c>
      <c r="L28" s="8">
        <f t="shared" si="4"/>
        <v>3688</v>
      </c>
      <c r="M28" s="8">
        <f t="shared" si="5"/>
        <v>3388</v>
      </c>
      <c r="N28" s="7">
        <f t="shared" si="6"/>
        <v>3722.87</v>
      </c>
      <c r="O28" s="7">
        <f t="shared" si="7"/>
        <v>109.88400236127508</v>
      </c>
    </row>
    <row r="29" spans="1:15" ht="27" customHeight="1" x14ac:dyDescent="0.2">
      <c r="A29" s="51" t="s">
        <v>47</v>
      </c>
      <c r="B29" s="51"/>
      <c r="C29" s="9" t="s">
        <v>48</v>
      </c>
      <c r="D29" s="7">
        <v>501935</v>
      </c>
      <c r="E29" s="8">
        <v>501935</v>
      </c>
      <c r="F29" s="8">
        <v>501935.28</v>
      </c>
      <c r="G29" s="8">
        <f t="shared" si="3"/>
        <v>100.00005578411547</v>
      </c>
      <c r="H29" s="8">
        <v>0</v>
      </c>
      <c r="I29" s="8">
        <v>0</v>
      </c>
      <c r="J29" s="8">
        <v>0</v>
      </c>
      <c r="K29" s="8">
        <v>0</v>
      </c>
      <c r="L29" s="8">
        <f t="shared" si="4"/>
        <v>501935</v>
      </c>
      <c r="M29" s="8">
        <f t="shared" si="5"/>
        <v>501935</v>
      </c>
      <c r="N29" s="7">
        <f t="shared" si="6"/>
        <v>501935.28</v>
      </c>
      <c r="O29" s="7">
        <f t="shared" si="7"/>
        <v>100.00005578411547</v>
      </c>
    </row>
    <row r="30" spans="1:15" ht="28.5" customHeight="1" x14ac:dyDescent="0.2">
      <c r="A30" s="50" t="s">
        <v>49</v>
      </c>
      <c r="B30" s="50"/>
      <c r="C30" s="26" t="s">
        <v>50</v>
      </c>
      <c r="D30" s="7">
        <v>0</v>
      </c>
      <c r="E30" s="8">
        <v>0</v>
      </c>
      <c r="F30" s="8">
        <f t="shared" ref="F30" si="14">F31</f>
        <v>586819.37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f t="shared" si="4"/>
        <v>0</v>
      </c>
      <c r="M30" s="8">
        <f t="shared" si="5"/>
        <v>0</v>
      </c>
      <c r="N30" s="7">
        <f t="shared" si="6"/>
        <v>586819.37</v>
      </c>
      <c r="O30" s="7">
        <v>0</v>
      </c>
    </row>
    <row r="31" spans="1:15" ht="31" customHeight="1" x14ac:dyDescent="0.2">
      <c r="A31" s="51" t="s">
        <v>51</v>
      </c>
      <c r="B31" s="51"/>
      <c r="C31" s="9" t="s">
        <v>52</v>
      </c>
      <c r="D31" s="7">
        <v>0</v>
      </c>
      <c r="E31" s="8">
        <v>0</v>
      </c>
      <c r="F31" s="8">
        <v>586819.37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f t="shared" si="4"/>
        <v>0</v>
      </c>
      <c r="M31" s="8">
        <f t="shared" si="5"/>
        <v>0</v>
      </c>
      <c r="N31" s="7">
        <f t="shared" si="6"/>
        <v>586819.37</v>
      </c>
      <c r="O31" s="7">
        <v>0</v>
      </c>
    </row>
    <row r="32" spans="1:15" ht="27.5" customHeight="1" x14ac:dyDescent="0.2">
      <c r="A32" s="49" t="s">
        <v>53</v>
      </c>
      <c r="B32" s="49"/>
      <c r="C32" s="25" t="s">
        <v>54</v>
      </c>
      <c r="D32" s="7">
        <f>D33+D35+D37</f>
        <v>7611910</v>
      </c>
      <c r="E32" s="8">
        <f t="shared" ref="E32:J32" si="15">E33+E35+E37</f>
        <v>6100010</v>
      </c>
      <c r="F32" s="8">
        <f t="shared" si="15"/>
        <v>6561317.1600000001</v>
      </c>
      <c r="G32" s="8">
        <f t="shared" si="3"/>
        <v>107.56240006163925</v>
      </c>
      <c r="H32" s="8">
        <f t="shared" si="15"/>
        <v>0</v>
      </c>
      <c r="I32" s="8">
        <f t="shared" si="15"/>
        <v>0</v>
      </c>
      <c r="J32" s="8">
        <f t="shared" si="15"/>
        <v>0</v>
      </c>
      <c r="K32" s="8">
        <v>0</v>
      </c>
      <c r="L32" s="8">
        <f t="shared" si="4"/>
        <v>7611910</v>
      </c>
      <c r="M32" s="8">
        <f t="shared" si="5"/>
        <v>6100010</v>
      </c>
      <c r="N32" s="7">
        <f t="shared" si="6"/>
        <v>6561317.1600000001</v>
      </c>
      <c r="O32" s="7">
        <f t="shared" si="7"/>
        <v>107.56240006163925</v>
      </c>
    </row>
    <row r="33" spans="1:15" ht="34" customHeight="1" x14ac:dyDescent="0.2">
      <c r="A33" s="50" t="s">
        <v>55</v>
      </c>
      <c r="B33" s="50"/>
      <c r="C33" s="26" t="s">
        <v>56</v>
      </c>
      <c r="D33" s="7">
        <f>D34</f>
        <v>1121190</v>
      </c>
      <c r="E33" s="8">
        <f t="shared" ref="E33:F33" si="16">E34</f>
        <v>866190</v>
      </c>
      <c r="F33" s="8">
        <f t="shared" si="16"/>
        <v>1043667.2</v>
      </c>
      <c r="G33" s="8">
        <f t="shared" si="3"/>
        <v>120.48940763573812</v>
      </c>
      <c r="H33" s="8">
        <v>0</v>
      </c>
      <c r="I33" s="8">
        <v>0</v>
      </c>
      <c r="J33" s="8">
        <v>0</v>
      </c>
      <c r="K33" s="8">
        <v>0</v>
      </c>
      <c r="L33" s="8">
        <f t="shared" si="4"/>
        <v>1121190</v>
      </c>
      <c r="M33" s="8">
        <f t="shared" si="5"/>
        <v>866190</v>
      </c>
      <c r="N33" s="7">
        <f t="shared" si="6"/>
        <v>1043667.2</v>
      </c>
      <c r="O33" s="7">
        <f t="shared" si="7"/>
        <v>120.48940763573812</v>
      </c>
    </row>
    <row r="34" spans="1:15" ht="14.5" customHeight="1" x14ac:dyDescent="0.2">
      <c r="A34" s="51" t="s">
        <v>57</v>
      </c>
      <c r="B34" s="51"/>
      <c r="C34" s="9" t="s">
        <v>58</v>
      </c>
      <c r="D34" s="7">
        <v>1121190</v>
      </c>
      <c r="E34" s="8">
        <v>866190</v>
      </c>
      <c r="F34" s="8">
        <v>1043667.2</v>
      </c>
      <c r="G34" s="8">
        <f t="shared" si="3"/>
        <v>120.48940763573812</v>
      </c>
      <c r="H34" s="8">
        <v>0</v>
      </c>
      <c r="I34" s="8">
        <v>0</v>
      </c>
      <c r="J34" s="8">
        <v>0</v>
      </c>
      <c r="K34" s="8">
        <v>0</v>
      </c>
      <c r="L34" s="8">
        <f t="shared" si="4"/>
        <v>1121190</v>
      </c>
      <c r="M34" s="8">
        <f t="shared" si="5"/>
        <v>866190</v>
      </c>
      <c r="N34" s="7">
        <f t="shared" si="6"/>
        <v>1043667.2</v>
      </c>
      <c r="O34" s="7">
        <f t="shared" si="7"/>
        <v>120.48940763573812</v>
      </c>
    </row>
    <row r="35" spans="1:15" ht="37.5" customHeight="1" x14ac:dyDescent="0.2">
      <c r="A35" s="50" t="s">
        <v>59</v>
      </c>
      <c r="B35" s="50"/>
      <c r="C35" s="26" t="s">
        <v>60</v>
      </c>
      <c r="D35" s="7">
        <f>D36</f>
        <v>4161870</v>
      </c>
      <c r="E35" s="8">
        <f t="shared" ref="E35:F35" si="17">E36</f>
        <v>3454370</v>
      </c>
      <c r="F35" s="8">
        <f t="shared" si="17"/>
        <v>3576508.8</v>
      </c>
      <c r="G35" s="8">
        <f t="shared" si="3"/>
        <v>103.53577642232882</v>
      </c>
      <c r="H35" s="8">
        <v>0</v>
      </c>
      <c r="I35" s="8">
        <v>0</v>
      </c>
      <c r="J35" s="8">
        <v>0</v>
      </c>
      <c r="K35" s="8">
        <v>0</v>
      </c>
      <c r="L35" s="8">
        <f t="shared" si="4"/>
        <v>4161870</v>
      </c>
      <c r="M35" s="8">
        <f t="shared" si="5"/>
        <v>3454370</v>
      </c>
      <c r="N35" s="7">
        <f t="shared" si="6"/>
        <v>3576508.8</v>
      </c>
      <c r="O35" s="7">
        <f t="shared" si="7"/>
        <v>103.53577642232882</v>
      </c>
    </row>
    <row r="36" spans="1:15" ht="14" customHeight="1" x14ac:dyDescent="0.2">
      <c r="A36" s="51" t="s">
        <v>57</v>
      </c>
      <c r="B36" s="51"/>
      <c r="C36" s="9" t="s">
        <v>61</v>
      </c>
      <c r="D36" s="7">
        <v>4161870</v>
      </c>
      <c r="E36" s="8">
        <v>3454370</v>
      </c>
      <c r="F36" s="8">
        <v>3576508.8</v>
      </c>
      <c r="G36" s="8">
        <f t="shared" si="3"/>
        <v>103.53577642232882</v>
      </c>
      <c r="H36" s="8">
        <v>0</v>
      </c>
      <c r="I36" s="8">
        <v>0</v>
      </c>
      <c r="J36" s="8">
        <v>0</v>
      </c>
      <c r="K36" s="8">
        <v>0</v>
      </c>
      <c r="L36" s="8">
        <f t="shared" si="4"/>
        <v>4161870</v>
      </c>
      <c r="M36" s="8">
        <f t="shared" si="5"/>
        <v>3454370</v>
      </c>
      <c r="N36" s="7">
        <f t="shared" si="6"/>
        <v>3576508.8</v>
      </c>
      <c r="O36" s="7">
        <f t="shared" si="7"/>
        <v>103.53577642232882</v>
      </c>
    </row>
    <row r="37" spans="1:15" ht="47.5" customHeight="1" x14ac:dyDescent="0.2">
      <c r="A37" s="50" t="s">
        <v>62</v>
      </c>
      <c r="B37" s="50"/>
      <c r="C37" s="26" t="s">
        <v>63</v>
      </c>
      <c r="D37" s="7">
        <f>D38+D39</f>
        <v>2328850</v>
      </c>
      <c r="E37" s="8">
        <f t="shared" ref="E37:J37" si="18">E38+E39</f>
        <v>1779450</v>
      </c>
      <c r="F37" s="8">
        <f t="shared" si="18"/>
        <v>1941141.16</v>
      </c>
      <c r="G37" s="8">
        <f t="shared" si="3"/>
        <v>109.08658068504313</v>
      </c>
      <c r="H37" s="8">
        <f t="shared" si="18"/>
        <v>0</v>
      </c>
      <c r="I37" s="8">
        <f t="shared" si="18"/>
        <v>0</v>
      </c>
      <c r="J37" s="8">
        <f t="shared" si="18"/>
        <v>0</v>
      </c>
      <c r="K37" s="8">
        <v>0</v>
      </c>
      <c r="L37" s="8">
        <f t="shared" si="4"/>
        <v>2328850</v>
      </c>
      <c r="M37" s="8">
        <f t="shared" si="5"/>
        <v>1779450</v>
      </c>
      <c r="N37" s="7">
        <f t="shared" si="6"/>
        <v>1941141.16</v>
      </c>
      <c r="O37" s="7">
        <f t="shared" si="7"/>
        <v>109.08658068504313</v>
      </c>
    </row>
    <row r="38" spans="1:15" ht="117" customHeight="1" x14ac:dyDescent="0.2">
      <c r="A38" s="51" t="s">
        <v>64</v>
      </c>
      <c r="B38" s="51"/>
      <c r="C38" s="9" t="s">
        <v>65</v>
      </c>
      <c r="D38" s="7">
        <v>1178850</v>
      </c>
      <c r="E38" s="8">
        <v>916850</v>
      </c>
      <c r="F38" s="8">
        <v>996938.44</v>
      </c>
      <c r="G38" s="8">
        <f t="shared" si="3"/>
        <v>108.73517369253422</v>
      </c>
      <c r="H38" s="8">
        <v>0</v>
      </c>
      <c r="I38" s="8">
        <v>0</v>
      </c>
      <c r="J38" s="8">
        <v>0</v>
      </c>
      <c r="K38" s="8">
        <v>0</v>
      </c>
      <c r="L38" s="8">
        <f t="shared" si="4"/>
        <v>1178850</v>
      </c>
      <c r="M38" s="8">
        <f t="shared" si="5"/>
        <v>916850</v>
      </c>
      <c r="N38" s="7">
        <f t="shared" si="6"/>
        <v>996938.44</v>
      </c>
      <c r="O38" s="7">
        <f t="shared" si="7"/>
        <v>108.73517369253422</v>
      </c>
    </row>
    <row r="39" spans="1:15" ht="30.65" customHeight="1" x14ac:dyDescent="0.2">
      <c r="A39" s="51" t="s">
        <v>66</v>
      </c>
      <c r="B39" s="51"/>
      <c r="C39" s="9" t="s">
        <v>67</v>
      </c>
      <c r="D39" s="7">
        <v>1150000</v>
      </c>
      <c r="E39" s="8">
        <v>862600</v>
      </c>
      <c r="F39" s="8">
        <v>944202.72</v>
      </c>
      <c r="G39" s="8">
        <f t="shared" si="3"/>
        <v>109.46008810572687</v>
      </c>
      <c r="H39" s="8">
        <v>0</v>
      </c>
      <c r="I39" s="8">
        <v>0</v>
      </c>
      <c r="J39" s="8">
        <v>0</v>
      </c>
      <c r="K39" s="8">
        <v>0</v>
      </c>
      <c r="L39" s="8">
        <f t="shared" si="4"/>
        <v>1150000</v>
      </c>
      <c r="M39" s="8">
        <f t="shared" si="5"/>
        <v>862600</v>
      </c>
      <c r="N39" s="7">
        <f t="shared" si="6"/>
        <v>944202.72</v>
      </c>
      <c r="O39" s="7">
        <f t="shared" si="7"/>
        <v>109.46008810572687</v>
      </c>
    </row>
    <row r="40" spans="1:15" ht="30" customHeight="1" x14ac:dyDescent="0.2">
      <c r="A40" s="49" t="s">
        <v>68</v>
      </c>
      <c r="B40" s="49"/>
      <c r="C40" s="25" t="s">
        <v>69</v>
      </c>
      <c r="D40" s="7">
        <v>0</v>
      </c>
      <c r="E40" s="8">
        <v>0</v>
      </c>
      <c r="F40" s="8">
        <f t="shared" ref="F40:F41" si="19">F41</f>
        <v>479.93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f t="shared" si="4"/>
        <v>0</v>
      </c>
      <c r="M40" s="8">
        <f t="shared" si="5"/>
        <v>0</v>
      </c>
      <c r="N40" s="7">
        <f t="shared" si="6"/>
        <v>479.93</v>
      </c>
      <c r="O40" s="7">
        <v>0</v>
      </c>
    </row>
    <row r="41" spans="1:15" ht="27.5" customHeight="1" x14ac:dyDescent="0.2">
      <c r="A41" s="50" t="s">
        <v>70</v>
      </c>
      <c r="B41" s="50"/>
      <c r="C41" s="26" t="s">
        <v>71</v>
      </c>
      <c r="D41" s="7">
        <v>0</v>
      </c>
      <c r="E41" s="8">
        <v>0</v>
      </c>
      <c r="F41" s="8">
        <f t="shared" si="19"/>
        <v>479.93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f t="shared" si="4"/>
        <v>0</v>
      </c>
      <c r="M41" s="8">
        <f t="shared" si="5"/>
        <v>0</v>
      </c>
      <c r="N41" s="7">
        <f t="shared" si="6"/>
        <v>479.93</v>
      </c>
      <c r="O41" s="7">
        <v>0</v>
      </c>
    </row>
    <row r="42" spans="1:15" ht="26" customHeight="1" x14ac:dyDescent="0.2">
      <c r="A42" s="51" t="s">
        <v>72</v>
      </c>
      <c r="B42" s="51"/>
      <c r="C42" s="9" t="s">
        <v>73</v>
      </c>
      <c r="D42" s="7">
        <v>0</v>
      </c>
      <c r="E42" s="8">
        <v>0</v>
      </c>
      <c r="F42" s="8">
        <v>479.93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f t="shared" si="4"/>
        <v>0</v>
      </c>
      <c r="M42" s="8">
        <f t="shared" si="5"/>
        <v>0</v>
      </c>
      <c r="N42" s="7">
        <f t="shared" si="6"/>
        <v>479.93</v>
      </c>
      <c r="O42" s="7">
        <v>0</v>
      </c>
    </row>
    <row r="43" spans="1:15" ht="38.5" customHeight="1" x14ac:dyDescent="0.2">
      <c r="A43" s="49" t="s">
        <v>74</v>
      </c>
      <c r="B43" s="49"/>
      <c r="C43" s="25" t="s">
        <v>75</v>
      </c>
      <c r="D43" s="7">
        <f>D44+D55+D58</f>
        <v>37355481</v>
      </c>
      <c r="E43" s="8">
        <f t="shared" ref="E43:J43" si="20">E44+E55+E58</f>
        <v>29958081</v>
      </c>
      <c r="F43" s="8">
        <f t="shared" si="20"/>
        <v>33720009.840000004</v>
      </c>
      <c r="G43" s="8">
        <f t="shared" si="3"/>
        <v>112.55730912804464</v>
      </c>
      <c r="H43" s="8">
        <f t="shared" si="20"/>
        <v>0</v>
      </c>
      <c r="I43" s="8">
        <f t="shared" si="20"/>
        <v>0</v>
      </c>
      <c r="J43" s="8">
        <f t="shared" si="20"/>
        <v>0</v>
      </c>
      <c r="K43" s="8">
        <v>0</v>
      </c>
      <c r="L43" s="8">
        <f t="shared" si="4"/>
        <v>37355481</v>
      </c>
      <c r="M43" s="8">
        <f t="shared" si="5"/>
        <v>29958081</v>
      </c>
      <c r="N43" s="7">
        <f t="shared" si="6"/>
        <v>33720009.840000004</v>
      </c>
      <c r="O43" s="7">
        <f t="shared" si="7"/>
        <v>112.55730912804464</v>
      </c>
    </row>
    <row r="44" spans="1:15" ht="24" customHeight="1" x14ac:dyDescent="0.2">
      <c r="A44" s="50" t="s">
        <v>76</v>
      </c>
      <c r="B44" s="50"/>
      <c r="C44" s="26" t="s">
        <v>77</v>
      </c>
      <c r="D44" s="7">
        <f>D45+D46+D47+D48+D49+D50+D51+D52+D53+D54</f>
        <v>18067881</v>
      </c>
      <c r="E44" s="8">
        <f t="shared" ref="E44:J44" si="21">E45+E46+E47+E48+E49+E50+E51+E52+E53+E54</f>
        <v>14310881</v>
      </c>
      <c r="F44" s="8">
        <f t="shared" si="21"/>
        <v>16690206.530000003</v>
      </c>
      <c r="G44" s="8">
        <f t="shared" si="3"/>
        <v>116.62598920359972</v>
      </c>
      <c r="H44" s="8">
        <f t="shared" si="21"/>
        <v>0</v>
      </c>
      <c r="I44" s="8">
        <f t="shared" si="21"/>
        <v>0</v>
      </c>
      <c r="J44" s="8">
        <f t="shared" si="21"/>
        <v>0</v>
      </c>
      <c r="K44" s="8">
        <v>0</v>
      </c>
      <c r="L44" s="8">
        <f t="shared" si="4"/>
        <v>18067881</v>
      </c>
      <c r="M44" s="8">
        <f t="shared" si="5"/>
        <v>14310881</v>
      </c>
      <c r="N44" s="7">
        <f t="shared" si="6"/>
        <v>16690206.530000003</v>
      </c>
      <c r="O44" s="7">
        <f t="shared" si="7"/>
        <v>116.62598920359972</v>
      </c>
    </row>
    <row r="45" spans="1:15" ht="54" customHeight="1" x14ac:dyDescent="0.2">
      <c r="A45" s="51" t="s">
        <v>78</v>
      </c>
      <c r="B45" s="51"/>
      <c r="C45" s="9" t="s">
        <v>79</v>
      </c>
      <c r="D45" s="7">
        <v>26450</v>
      </c>
      <c r="E45" s="8">
        <v>16450</v>
      </c>
      <c r="F45" s="8">
        <v>16466.63</v>
      </c>
      <c r="G45" s="8">
        <f t="shared" si="3"/>
        <v>100.10109422492401</v>
      </c>
      <c r="H45" s="8">
        <v>0</v>
      </c>
      <c r="I45" s="8">
        <v>0</v>
      </c>
      <c r="J45" s="8">
        <v>0</v>
      </c>
      <c r="K45" s="8">
        <v>0</v>
      </c>
      <c r="L45" s="8">
        <f t="shared" si="4"/>
        <v>26450</v>
      </c>
      <c r="M45" s="8">
        <f t="shared" si="5"/>
        <v>16450</v>
      </c>
      <c r="N45" s="7">
        <f t="shared" si="6"/>
        <v>16466.63</v>
      </c>
      <c r="O45" s="7">
        <f t="shared" si="7"/>
        <v>100.10109422492401</v>
      </c>
    </row>
    <row r="46" spans="1:15" ht="51.5" customHeight="1" x14ac:dyDescent="0.2">
      <c r="A46" s="51" t="s">
        <v>80</v>
      </c>
      <c r="B46" s="51"/>
      <c r="C46" s="9" t="s">
        <v>81</v>
      </c>
      <c r="D46" s="7">
        <v>123050</v>
      </c>
      <c r="E46" s="8">
        <v>83050</v>
      </c>
      <c r="F46" s="8">
        <v>141271.41</v>
      </c>
      <c r="G46" s="8">
        <f t="shared" si="3"/>
        <v>170.10404575556893</v>
      </c>
      <c r="H46" s="8">
        <v>0</v>
      </c>
      <c r="I46" s="8">
        <v>0</v>
      </c>
      <c r="J46" s="8">
        <v>0</v>
      </c>
      <c r="K46" s="8">
        <v>0</v>
      </c>
      <c r="L46" s="8">
        <f t="shared" si="4"/>
        <v>123050</v>
      </c>
      <c r="M46" s="8">
        <f t="shared" si="5"/>
        <v>83050</v>
      </c>
      <c r="N46" s="7">
        <f t="shared" si="6"/>
        <v>141271.41</v>
      </c>
      <c r="O46" s="7">
        <f t="shared" si="7"/>
        <v>170.10404575556893</v>
      </c>
    </row>
    <row r="47" spans="1:15" ht="49.5" customHeight="1" x14ac:dyDescent="0.2">
      <c r="A47" s="51" t="s">
        <v>82</v>
      </c>
      <c r="B47" s="51"/>
      <c r="C47" s="9" t="s">
        <v>83</v>
      </c>
      <c r="D47" s="7">
        <v>677050</v>
      </c>
      <c r="E47" s="8">
        <v>647050</v>
      </c>
      <c r="F47" s="8">
        <v>917942.77</v>
      </c>
      <c r="G47" s="8">
        <f t="shared" si="3"/>
        <v>141.86581717023415</v>
      </c>
      <c r="H47" s="8">
        <v>0</v>
      </c>
      <c r="I47" s="8">
        <v>0</v>
      </c>
      <c r="J47" s="8">
        <v>0</v>
      </c>
      <c r="K47" s="8">
        <v>0</v>
      </c>
      <c r="L47" s="8">
        <f t="shared" si="4"/>
        <v>677050</v>
      </c>
      <c r="M47" s="8">
        <f t="shared" si="5"/>
        <v>647050</v>
      </c>
      <c r="N47" s="7">
        <f t="shared" si="6"/>
        <v>917942.77</v>
      </c>
      <c r="O47" s="7">
        <f t="shared" si="7"/>
        <v>141.86581717023415</v>
      </c>
    </row>
    <row r="48" spans="1:15" ht="60" customHeight="1" x14ac:dyDescent="0.2">
      <c r="A48" s="51" t="s">
        <v>84</v>
      </c>
      <c r="B48" s="51"/>
      <c r="C48" s="9" t="s">
        <v>85</v>
      </c>
      <c r="D48" s="7">
        <v>1000000</v>
      </c>
      <c r="E48" s="8">
        <v>756000</v>
      </c>
      <c r="F48" s="8">
        <v>891993.9</v>
      </c>
      <c r="G48" s="8">
        <f t="shared" si="3"/>
        <v>117.98861111111111</v>
      </c>
      <c r="H48" s="8">
        <v>0</v>
      </c>
      <c r="I48" s="8">
        <v>0</v>
      </c>
      <c r="J48" s="8">
        <v>0</v>
      </c>
      <c r="K48" s="8">
        <v>0</v>
      </c>
      <c r="L48" s="8">
        <f t="shared" si="4"/>
        <v>1000000</v>
      </c>
      <c r="M48" s="8">
        <f t="shared" si="5"/>
        <v>756000</v>
      </c>
      <c r="N48" s="7">
        <f t="shared" si="6"/>
        <v>891993.9</v>
      </c>
      <c r="O48" s="7">
        <f t="shared" si="7"/>
        <v>117.98861111111111</v>
      </c>
    </row>
    <row r="49" spans="1:15" ht="19" customHeight="1" x14ac:dyDescent="0.2">
      <c r="A49" s="51" t="s">
        <v>86</v>
      </c>
      <c r="B49" s="51"/>
      <c r="C49" s="9" t="s">
        <v>87</v>
      </c>
      <c r="D49" s="7">
        <v>8900000</v>
      </c>
      <c r="E49" s="8">
        <v>7111000</v>
      </c>
      <c r="F49" s="8">
        <v>8433148.25</v>
      </c>
      <c r="G49" s="8">
        <f t="shared" si="3"/>
        <v>118.59300028125439</v>
      </c>
      <c r="H49" s="8">
        <v>0</v>
      </c>
      <c r="I49" s="8">
        <v>0</v>
      </c>
      <c r="J49" s="8">
        <v>0</v>
      </c>
      <c r="K49" s="8">
        <v>0</v>
      </c>
      <c r="L49" s="8">
        <f t="shared" si="4"/>
        <v>8900000</v>
      </c>
      <c r="M49" s="8">
        <f t="shared" si="5"/>
        <v>7111000</v>
      </c>
      <c r="N49" s="7">
        <f t="shared" si="6"/>
        <v>8433148.25</v>
      </c>
      <c r="O49" s="7">
        <f t="shared" si="7"/>
        <v>118.59300028125439</v>
      </c>
    </row>
    <row r="50" spans="1:15" ht="17.5" customHeight="1" x14ac:dyDescent="0.2">
      <c r="A50" s="51" t="s">
        <v>88</v>
      </c>
      <c r="B50" s="51"/>
      <c r="C50" s="9" t="s">
        <v>89</v>
      </c>
      <c r="D50" s="7">
        <v>6440000</v>
      </c>
      <c r="E50" s="8">
        <v>4830000</v>
      </c>
      <c r="F50" s="8">
        <v>5346834.03</v>
      </c>
      <c r="G50" s="8">
        <f t="shared" si="3"/>
        <v>110.70049751552796</v>
      </c>
      <c r="H50" s="8">
        <v>0</v>
      </c>
      <c r="I50" s="8">
        <v>0</v>
      </c>
      <c r="J50" s="8">
        <v>0</v>
      </c>
      <c r="K50" s="8">
        <v>0</v>
      </c>
      <c r="L50" s="8">
        <f t="shared" si="4"/>
        <v>6440000</v>
      </c>
      <c r="M50" s="8">
        <f t="shared" si="5"/>
        <v>4830000</v>
      </c>
      <c r="N50" s="7">
        <f t="shared" si="6"/>
        <v>5346834.03</v>
      </c>
      <c r="O50" s="7">
        <f t="shared" si="7"/>
        <v>110.70049751552796</v>
      </c>
    </row>
    <row r="51" spans="1:15" ht="16.5" customHeight="1" x14ac:dyDescent="0.2">
      <c r="A51" s="51" t="s">
        <v>90</v>
      </c>
      <c r="B51" s="51"/>
      <c r="C51" s="9" t="s">
        <v>91</v>
      </c>
      <c r="D51" s="7">
        <v>25861</v>
      </c>
      <c r="E51" s="8">
        <v>23861</v>
      </c>
      <c r="F51" s="8">
        <v>32612.35</v>
      </c>
      <c r="G51" s="8">
        <f t="shared" si="3"/>
        <v>136.67637567578893</v>
      </c>
      <c r="H51" s="8">
        <v>0</v>
      </c>
      <c r="I51" s="8">
        <v>0</v>
      </c>
      <c r="J51" s="8">
        <v>0</v>
      </c>
      <c r="K51" s="8">
        <v>0</v>
      </c>
      <c r="L51" s="8">
        <f t="shared" si="4"/>
        <v>25861</v>
      </c>
      <c r="M51" s="8">
        <f t="shared" si="5"/>
        <v>23861</v>
      </c>
      <c r="N51" s="7">
        <f t="shared" si="6"/>
        <v>32612.35</v>
      </c>
      <c r="O51" s="7">
        <f t="shared" si="7"/>
        <v>136.67637567578893</v>
      </c>
    </row>
    <row r="52" spans="1:15" ht="12.5" customHeight="1" x14ac:dyDescent="0.2">
      <c r="A52" s="51" t="s">
        <v>92</v>
      </c>
      <c r="B52" s="51"/>
      <c r="C52" s="9" t="s">
        <v>93</v>
      </c>
      <c r="D52" s="7">
        <v>800000</v>
      </c>
      <c r="E52" s="8">
        <v>768000</v>
      </c>
      <c r="F52" s="8">
        <v>834463.55</v>
      </c>
      <c r="G52" s="8">
        <f t="shared" si="3"/>
        <v>108.65410807291667</v>
      </c>
      <c r="H52" s="8">
        <v>0</v>
      </c>
      <c r="I52" s="8">
        <v>0</v>
      </c>
      <c r="J52" s="8">
        <v>0</v>
      </c>
      <c r="K52" s="8">
        <v>0</v>
      </c>
      <c r="L52" s="8">
        <f t="shared" si="4"/>
        <v>800000</v>
      </c>
      <c r="M52" s="8">
        <f t="shared" si="5"/>
        <v>768000</v>
      </c>
      <c r="N52" s="7">
        <f t="shared" si="6"/>
        <v>834463.55</v>
      </c>
      <c r="O52" s="7">
        <f t="shared" si="7"/>
        <v>108.65410807291667</v>
      </c>
    </row>
    <row r="53" spans="1:15" ht="15.5" customHeight="1" x14ac:dyDescent="0.2">
      <c r="A53" s="51" t="s">
        <v>94</v>
      </c>
      <c r="B53" s="51"/>
      <c r="C53" s="9" t="s">
        <v>95</v>
      </c>
      <c r="D53" s="7">
        <v>44220</v>
      </c>
      <c r="E53" s="8">
        <v>44220</v>
      </c>
      <c r="F53" s="8">
        <v>44223.64</v>
      </c>
      <c r="G53" s="8">
        <f t="shared" si="3"/>
        <v>100.0082315694256</v>
      </c>
      <c r="H53" s="8">
        <v>0</v>
      </c>
      <c r="I53" s="8">
        <v>0</v>
      </c>
      <c r="J53" s="8">
        <v>0</v>
      </c>
      <c r="K53" s="8">
        <v>0</v>
      </c>
      <c r="L53" s="8">
        <f t="shared" si="4"/>
        <v>44220</v>
      </c>
      <c r="M53" s="8">
        <f t="shared" si="5"/>
        <v>44220</v>
      </c>
      <c r="N53" s="7">
        <f t="shared" si="6"/>
        <v>44223.64</v>
      </c>
      <c r="O53" s="7">
        <f t="shared" si="7"/>
        <v>100.0082315694256</v>
      </c>
    </row>
    <row r="54" spans="1:15" ht="22" customHeight="1" x14ac:dyDescent="0.2">
      <c r="A54" s="51" t="s">
        <v>96</v>
      </c>
      <c r="B54" s="51"/>
      <c r="C54" s="9" t="s">
        <v>97</v>
      </c>
      <c r="D54" s="7">
        <v>31250</v>
      </c>
      <c r="E54" s="8">
        <v>31250</v>
      </c>
      <c r="F54" s="8">
        <v>31250</v>
      </c>
      <c r="G54" s="8">
        <f t="shared" si="3"/>
        <v>100</v>
      </c>
      <c r="H54" s="8">
        <v>0</v>
      </c>
      <c r="I54" s="8">
        <v>0</v>
      </c>
      <c r="J54" s="8">
        <v>0</v>
      </c>
      <c r="K54" s="8">
        <v>0</v>
      </c>
      <c r="L54" s="8">
        <f t="shared" si="4"/>
        <v>31250</v>
      </c>
      <c r="M54" s="8">
        <f t="shared" si="5"/>
        <v>31250</v>
      </c>
      <c r="N54" s="7">
        <f t="shared" si="6"/>
        <v>31250</v>
      </c>
      <c r="O54" s="7">
        <f t="shared" si="7"/>
        <v>100</v>
      </c>
    </row>
    <row r="55" spans="1:15" ht="17.5" customHeight="1" x14ac:dyDescent="0.2">
      <c r="A55" s="50" t="s">
        <v>98</v>
      </c>
      <c r="B55" s="50"/>
      <c r="C55" s="26" t="s">
        <v>99</v>
      </c>
      <c r="D55" s="7">
        <f>D56+D57</f>
        <v>6100</v>
      </c>
      <c r="E55" s="8">
        <f t="shared" ref="E55:F55" si="22">E56+E57</f>
        <v>4700</v>
      </c>
      <c r="F55" s="8">
        <f t="shared" si="22"/>
        <v>5444</v>
      </c>
      <c r="G55" s="8">
        <f t="shared" si="3"/>
        <v>115.82978723404256</v>
      </c>
      <c r="H55" s="8">
        <v>0</v>
      </c>
      <c r="I55" s="8">
        <v>0</v>
      </c>
      <c r="J55" s="8">
        <v>0</v>
      </c>
      <c r="K55" s="8">
        <v>0</v>
      </c>
      <c r="L55" s="8">
        <f t="shared" si="4"/>
        <v>6100</v>
      </c>
      <c r="M55" s="8">
        <f t="shared" si="5"/>
        <v>4700</v>
      </c>
      <c r="N55" s="7">
        <f t="shared" si="6"/>
        <v>5444</v>
      </c>
      <c r="O55" s="7">
        <f t="shared" si="7"/>
        <v>115.82978723404256</v>
      </c>
    </row>
    <row r="56" spans="1:15" ht="23" customHeight="1" x14ac:dyDescent="0.2">
      <c r="A56" s="51" t="s">
        <v>100</v>
      </c>
      <c r="B56" s="51"/>
      <c r="C56" s="9" t="s">
        <v>101</v>
      </c>
      <c r="D56" s="7">
        <v>3500</v>
      </c>
      <c r="E56" s="8">
        <v>2700</v>
      </c>
      <c r="F56" s="8">
        <v>2897.25</v>
      </c>
      <c r="G56" s="8">
        <f t="shared" si="3"/>
        <v>107.30555555555556</v>
      </c>
      <c r="H56" s="8">
        <v>0</v>
      </c>
      <c r="I56" s="8">
        <v>0</v>
      </c>
      <c r="J56" s="8">
        <v>0</v>
      </c>
      <c r="K56" s="8">
        <v>0</v>
      </c>
      <c r="L56" s="8">
        <f t="shared" si="4"/>
        <v>3500</v>
      </c>
      <c r="M56" s="8">
        <f t="shared" si="5"/>
        <v>2700</v>
      </c>
      <c r="N56" s="7">
        <f t="shared" si="6"/>
        <v>2897.25</v>
      </c>
      <c r="O56" s="7">
        <f t="shared" si="7"/>
        <v>107.30555555555556</v>
      </c>
    </row>
    <row r="57" spans="1:15" ht="23.5" customHeight="1" x14ac:dyDescent="0.2">
      <c r="A57" s="51" t="s">
        <v>102</v>
      </c>
      <c r="B57" s="51"/>
      <c r="C57" s="9" t="s">
        <v>103</v>
      </c>
      <c r="D57" s="7">
        <v>2600</v>
      </c>
      <c r="E57" s="8">
        <v>2000</v>
      </c>
      <c r="F57" s="8">
        <v>2546.75</v>
      </c>
      <c r="G57" s="8">
        <f t="shared" si="3"/>
        <v>127.33750000000001</v>
      </c>
      <c r="H57" s="8">
        <v>0</v>
      </c>
      <c r="I57" s="8">
        <v>0</v>
      </c>
      <c r="J57" s="8">
        <v>0</v>
      </c>
      <c r="K57" s="8">
        <v>0</v>
      </c>
      <c r="L57" s="8">
        <f t="shared" si="4"/>
        <v>2600</v>
      </c>
      <c r="M57" s="8">
        <f t="shared" si="5"/>
        <v>2000</v>
      </c>
      <c r="N57" s="7">
        <f t="shared" si="6"/>
        <v>2546.75</v>
      </c>
      <c r="O57" s="7">
        <f t="shared" si="7"/>
        <v>127.33750000000001</v>
      </c>
    </row>
    <row r="58" spans="1:15" ht="13.5" customHeight="1" x14ac:dyDescent="0.2">
      <c r="A58" s="50" t="s">
        <v>104</v>
      </c>
      <c r="B58" s="50"/>
      <c r="C58" s="26" t="s">
        <v>105</v>
      </c>
      <c r="D58" s="7">
        <f>D59+D60+D61</f>
        <v>19281500</v>
      </c>
      <c r="E58" s="8">
        <f t="shared" ref="E58:J58" si="23">E59+E60+E61</f>
        <v>15642500</v>
      </c>
      <c r="F58" s="8">
        <f t="shared" si="23"/>
        <v>17024359.309999999</v>
      </c>
      <c r="G58" s="8">
        <f t="shared" si="3"/>
        <v>108.83400549784241</v>
      </c>
      <c r="H58" s="8">
        <f t="shared" si="23"/>
        <v>0</v>
      </c>
      <c r="I58" s="8">
        <f t="shared" si="23"/>
        <v>0</v>
      </c>
      <c r="J58" s="8">
        <f t="shared" si="23"/>
        <v>0</v>
      </c>
      <c r="K58" s="8">
        <v>0</v>
      </c>
      <c r="L58" s="8">
        <f t="shared" si="4"/>
        <v>19281500</v>
      </c>
      <c r="M58" s="8">
        <f t="shared" si="5"/>
        <v>15642500</v>
      </c>
      <c r="N58" s="7">
        <f t="shared" si="6"/>
        <v>17024359.309999999</v>
      </c>
      <c r="O58" s="7">
        <f t="shared" si="7"/>
        <v>108.83400549784241</v>
      </c>
    </row>
    <row r="59" spans="1:15" ht="13.5" customHeight="1" x14ac:dyDescent="0.2">
      <c r="A59" s="51" t="s">
        <v>106</v>
      </c>
      <c r="B59" s="51"/>
      <c r="C59" s="9" t="s">
        <v>107</v>
      </c>
      <c r="D59" s="7">
        <v>3251300</v>
      </c>
      <c r="E59" s="8">
        <v>2927300</v>
      </c>
      <c r="F59" s="8">
        <v>3037719.15</v>
      </c>
      <c r="G59" s="8">
        <f t="shared" si="3"/>
        <v>103.77204762067434</v>
      </c>
      <c r="H59" s="8">
        <v>0</v>
      </c>
      <c r="I59" s="8">
        <v>0</v>
      </c>
      <c r="J59" s="8">
        <v>0</v>
      </c>
      <c r="K59" s="8">
        <v>0</v>
      </c>
      <c r="L59" s="8">
        <f t="shared" si="4"/>
        <v>3251300</v>
      </c>
      <c r="M59" s="8">
        <f t="shared" si="5"/>
        <v>2927300</v>
      </c>
      <c r="N59" s="7">
        <f t="shared" si="6"/>
        <v>3037719.15</v>
      </c>
      <c r="O59" s="7">
        <f t="shared" si="7"/>
        <v>103.77204762067434</v>
      </c>
    </row>
    <row r="60" spans="1:15" ht="15.5" customHeight="1" x14ac:dyDescent="0.2">
      <c r="A60" s="51" t="s">
        <v>108</v>
      </c>
      <c r="B60" s="51"/>
      <c r="C60" s="9" t="s">
        <v>109</v>
      </c>
      <c r="D60" s="7">
        <v>15300000</v>
      </c>
      <c r="E60" s="8">
        <v>12002000</v>
      </c>
      <c r="F60" s="8">
        <v>13256363.699999999</v>
      </c>
      <c r="G60" s="8">
        <f t="shared" si="3"/>
        <v>110.45128895184135</v>
      </c>
      <c r="H60" s="8">
        <v>0</v>
      </c>
      <c r="I60" s="8">
        <v>0</v>
      </c>
      <c r="J60" s="8">
        <v>0</v>
      </c>
      <c r="K60" s="8">
        <v>0</v>
      </c>
      <c r="L60" s="8">
        <f t="shared" si="4"/>
        <v>15300000</v>
      </c>
      <c r="M60" s="8">
        <f t="shared" si="5"/>
        <v>12002000</v>
      </c>
      <c r="N60" s="7">
        <f t="shared" si="6"/>
        <v>13256363.699999999</v>
      </c>
      <c r="O60" s="7">
        <f t="shared" si="7"/>
        <v>110.45128895184135</v>
      </c>
    </row>
    <row r="61" spans="1:15" ht="79.5" customHeight="1" x14ac:dyDescent="0.2">
      <c r="A61" s="51" t="s">
        <v>110</v>
      </c>
      <c r="B61" s="51"/>
      <c r="C61" s="9" t="s">
        <v>111</v>
      </c>
      <c r="D61" s="7">
        <v>730200</v>
      </c>
      <c r="E61" s="8">
        <v>713200</v>
      </c>
      <c r="F61" s="8">
        <v>730276.46</v>
      </c>
      <c r="G61" s="8">
        <f t="shared" si="3"/>
        <v>102.39434380257991</v>
      </c>
      <c r="H61" s="8">
        <v>0</v>
      </c>
      <c r="I61" s="8">
        <v>0</v>
      </c>
      <c r="J61" s="8">
        <v>0</v>
      </c>
      <c r="K61" s="8">
        <v>0</v>
      </c>
      <c r="L61" s="8">
        <f t="shared" si="4"/>
        <v>730200</v>
      </c>
      <c r="M61" s="8">
        <f t="shared" si="5"/>
        <v>713200</v>
      </c>
      <c r="N61" s="7">
        <f t="shared" si="6"/>
        <v>730276.46</v>
      </c>
      <c r="O61" s="7">
        <f t="shared" si="7"/>
        <v>102.39434380257991</v>
      </c>
    </row>
    <row r="62" spans="1:15" ht="15" customHeight="1" x14ac:dyDescent="0.2">
      <c r="A62" s="49" t="s">
        <v>112</v>
      </c>
      <c r="B62" s="49"/>
      <c r="C62" s="25" t="s">
        <v>113</v>
      </c>
      <c r="D62" s="7">
        <f>D63</f>
        <v>0</v>
      </c>
      <c r="E62" s="8">
        <f t="shared" ref="E62:J62" si="24">E63</f>
        <v>0</v>
      </c>
      <c r="F62" s="8">
        <f t="shared" si="24"/>
        <v>0</v>
      </c>
      <c r="G62" s="8">
        <v>0</v>
      </c>
      <c r="H62" s="8">
        <f t="shared" si="24"/>
        <v>63000</v>
      </c>
      <c r="I62" s="8">
        <f t="shared" si="24"/>
        <v>45000</v>
      </c>
      <c r="J62" s="8">
        <f t="shared" si="24"/>
        <v>47756.9</v>
      </c>
      <c r="K62" s="8">
        <f t="shared" ref="K62:K67" si="25">J62/I62%</f>
        <v>106.12644444444445</v>
      </c>
      <c r="L62" s="8">
        <f t="shared" si="4"/>
        <v>63000</v>
      </c>
      <c r="M62" s="8">
        <f t="shared" si="5"/>
        <v>45000</v>
      </c>
      <c r="N62" s="7">
        <f t="shared" si="6"/>
        <v>47756.9</v>
      </c>
      <c r="O62" s="7">
        <f t="shared" si="7"/>
        <v>106.12644444444445</v>
      </c>
    </row>
    <row r="63" spans="1:15" ht="14" customHeight="1" x14ac:dyDescent="0.2">
      <c r="A63" s="50" t="s">
        <v>114</v>
      </c>
      <c r="B63" s="50"/>
      <c r="C63" s="26" t="s">
        <v>115</v>
      </c>
      <c r="D63" s="12">
        <f>D64+D65+D66</f>
        <v>0</v>
      </c>
      <c r="E63" s="13">
        <f t="shared" ref="E63:J63" si="26">E64+E65+E66</f>
        <v>0</v>
      </c>
      <c r="F63" s="13">
        <f t="shared" si="26"/>
        <v>0</v>
      </c>
      <c r="G63" s="8">
        <v>0</v>
      </c>
      <c r="H63" s="13">
        <f t="shared" si="26"/>
        <v>63000</v>
      </c>
      <c r="I63" s="13">
        <f t="shared" si="26"/>
        <v>45000</v>
      </c>
      <c r="J63" s="13">
        <f t="shared" si="26"/>
        <v>47756.9</v>
      </c>
      <c r="K63" s="8">
        <f t="shared" si="25"/>
        <v>106.12644444444445</v>
      </c>
      <c r="L63" s="8">
        <f t="shared" si="4"/>
        <v>63000</v>
      </c>
      <c r="M63" s="8">
        <f t="shared" si="5"/>
        <v>45000</v>
      </c>
      <c r="N63" s="7">
        <f t="shared" si="6"/>
        <v>47756.9</v>
      </c>
      <c r="O63" s="7">
        <f t="shared" si="7"/>
        <v>106.12644444444445</v>
      </c>
    </row>
    <row r="64" spans="1:15" ht="77.5" customHeight="1" x14ac:dyDescent="0.2">
      <c r="A64" s="51" t="s">
        <v>116</v>
      </c>
      <c r="B64" s="51"/>
      <c r="C64" s="9" t="s">
        <v>117</v>
      </c>
      <c r="D64" s="7">
        <v>0</v>
      </c>
      <c r="E64" s="8">
        <v>0</v>
      </c>
      <c r="F64" s="8">
        <v>0</v>
      </c>
      <c r="G64" s="8">
        <v>0</v>
      </c>
      <c r="H64" s="8">
        <v>30000</v>
      </c>
      <c r="I64" s="8">
        <v>21500</v>
      </c>
      <c r="J64" s="8">
        <v>20444.34</v>
      </c>
      <c r="K64" s="8">
        <f t="shared" si="25"/>
        <v>95.089953488372089</v>
      </c>
      <c r="L64" s="8">
        <f t="shared" si="4"/>
        <v>30000</v>
      </c>
      <c r="M64" s="8">
        <f t="shared" si="5"/>
        <v>21500</v>
      </c>
      <c r="N64" s="7">
        <f t="shared" si="6"/>
        <v>20444.34</v>
      </c>
      <c r="O64" s="7">
        <f t="shared" si="7"/>
        <v>95.089953488372089</v>
      </c>
    </row>
    <row r="65" spans="1:15" ht="36.5" customHeight="1" x14ac:dyDescent="0.2">
      <c r="A65" s="51" t="s">
        <v>118</v>
      </c>
      <c r="B65" s="51"/>
      <c r="C65" s="9" t="s">
        <v>119</v>
      </c>
      <c r="D65" s="7">
        <v>0</v>
      </c>
      <c r="E65" s="8">
        <v>0</v>
      </c>
      <c r="F65" s="8">
        <v>0</v>
      </c>
      <c r="G65" s="8">
        <v>0</v>
      </c>
      <c r="H65" s="8">
        <v>3000</v>
      </c>
      <c r="I65" s="8">
        <v>2000</v>
      </c>
      <c r="J65" s="8">
        <v>3948.36</v>
      </c>
      <c r="K65" s="8">
        <f t="shared" si="25"/>
        <v>197.41800000000001</v>
      </c>
      <c r="L65" s="8">
        <f t="shared" si="4"/>
        <v>3000</v>
      </c>
      <c r="M65" s="8">
        <f t="shared" si="5"/>
        <v>2000</v>
      </c>
      <c r="N65" s="7">
        <f t="shared" si="6"/>
        <v>3948.36</v>
      </c>
      <c r="O65" s="7">
        <f t="shared" si="7"/>
        <v>197.41800000000001</v>
      </c>
    </row>
    <row r="66" spans="1:15" ht="53.5" customHeight="1" x14ac:dyDescent="0.2">
      <c r="A66" s="51" t="s">
        <v>120</v>
      </c>
      <c r="B66" s="51"/>
      <c r="C66" s="9" t="s">
        <v>121</v>
      </c>
      <c r="D66" s="7">
        <v>0</v>
      </c>
      <c r="E66" s="8">
        <v>0</v>
      </c>
      <c r="F66" s="8">
        <v>0</v>
      </c>
      <c r="G66" s="8">
        <v>0</v>
      </c>
      <c r="H66" s="8">
        <v>30000</v>
      </c>
      <c r="I66" s="8">
        <v>21500</v>
      </c>
      <c r="J66" s="8">
        <v>23364.2</v>
      </c>
      <c r="K66" s="8">
        <f t="shared" si="25"/>
        <v>108.67069767441861</v>
      </c>
      <c r="L66" s="8">
        <f t="shared" si="4"/>
        <v>30000</v>
      </c>
      <c r="M66" s="8">
        <f t="shared" si="5"/>
        <v>21500</v>
      </c>
      <c r="N66" s="7">
        <f t="shared" si="6"/>
        <v>23364.2</v>
      </c>
      <c r="O66" s="7">
        <f t="shared" si="7"/>
        <v>108.67069767441861</v>
      </c>
    </row>
    <row r="67" spans="1:15" ht="17.5" customHeight="1" x14ac:dyDescent="0.2">
      <c r="A67" s="48" t="s">
        <v>122</v>
      </c>
      <c r="B67" s="48"/>
      <c r="C67" s="25" t="s">
        <v>123</v>
      </c>
      <c r="D67" s="14">
        <f>D68+D74+D84+D88</f>
        <v>2575322</v>
      </c>
      <c r="E67" s="15">
        <f t="shared" ref="E67:J67" si="27">E68+E74+E84+E88</f>
        <v>2215036</v>
      </c>
      <c r="F67" s="13">
        <f t="shared" si="27"/>
        <v>2486255.04</v>
      </c>
      <c r="G67" s="8">
        <f t="shared" si="3"/>
        <v>112.24445291182626</v>
      </c>
      <c r="H67" s="13">
        <f t="shared" si="27"/>
        <v>2527300</v>
      </c>
      <c r="I67" s="13">
        <f t="shared" si="27"/>
        <v>2527300</v>
      </c>
      <c r="J67" s="13">
        <f t="shared" si="27"/>
        <v>21433025.470000003</v>
      </c>
      <c r="K67" s="8">
        <f t="shared" si="25"/>
        <v>848.06020140070439</v>
      </c>
      <c r="L67" s="8">
        <f t="shared" si="4"/>
        <v>5102622</v>
      </c>
      <c r="M67" s="8">
        <f t="shared" si="5"/>
        <v>4742336</v>
      </c>
      <c r="N67" s="7">
        <f t="shared" si="6"/>
        <v>23919280.510000002</v>
      </c>
      <c r="O67" s="7">
        <f t="shared" si="7"/>
        <v>504.37760019534682</v>
      </c>
    </row>
    <row r="68" spans="1:15" ht="24.5" customHeight="1" x14ac:dyDescent="0.2">
      <c r="A68" s="49" t="s">
        <v>124</v>
      </c>
      <c r="B68" s="49"/>
      <c r="C68" s="25" t="s">
        <v>125</v>
      </c>
      <c r="D68" s="7">
        <f>D69</f>
        <v>55662</v>
      </c>
      <c r="E68" s="8">
        <f t="shared" ref="E68:J68" si="28">E69</f>
        <v>55662</v>
      </c>
      <c r="F68" s="8">
        <f t="shared" si="28"/>
        <v>65014.2</v>
      </c>
      <c r="G68" s="8">
        <f t="shared" si="3"/>
        <v>116.80176781287054</v>
      </c>
      <c r="H68" s="8">
        <f t="shared" si="28"/>
        <v>0</v>
      </c>
      <c r="I68" s="8">
        <f t="shared" si="28"/>
        <v>0</v>
      </c>
      <c r="J68" s="8">
        <f t="shared" si="28"/>
        <v>0</v>
      </c>
      <c r="K68" s="8">
        <v>0</v>
      </c>
      <c r="L68" s="8">
        <f t="shared" si="4"/>
        <v>55662</v>
      </c>
      <c r="M68" s="8">
        <f t="shared" si="5"/>
        <v>55662</v>
      </c>
      <c r="N68" s="7">
        <f t="shared" si="6"/>
        <v>65014.2</v>
      </c>
      <c r="O68" s="7">
        <f t="shared" si="7"/>
        <v>116.80176781287054</v>
      </c>
    </row>
    <row r="69" spans="1:15" ht="19.5" customHeight="1" x14ac:dyDescent="0.2">
      <c r="A69" s="50" t="s">
        <v>126</v>
      </c>
      <c r="B69" s="50"/>
      <c r="C69" s="26" t="s">
        <v>127</v>
      </c>
      <c r="D69" s="12">
        <f>D70+D71+D72+D73</f>
        <v>55662</v>
      </c>
      <c r="E69" s="13">
        <f t="shared" ref="E69:J69" si="29">E70+E71+E72+E73</f>
        <v>55662</v>
      </c>
      <c r="F69" s="13">
        <f t="shared" si="29"/>
        <v>65014.2</v>
      </c>
      <c r="G69" s="8">
        <f t="shared" si="3"/>
        <v>116.80176781287054</v>
      </c>
      <c r="H69" s="13">
        <f t="shared" si="29"/>
        <v>0</v>
      </c>
      <c r="I69" s="13">
        <f t="shared" si="29"/>
        <v>0</v>
      </c>
      <c r="J69" s="13">
        <f t="shared" si="29"/>
        <v>0</v>
      </c>
      <c r="K69" s="8">
        <v>0</v>
      </c>
      <c r="L69" s="8">
        <f t="shared" si="4"/>
        <v>55662</v>
      </c>
      <c r="M69" s="8">
        <f t="shared" si="5"/>
        <v>55662</v>
      </c>
      <c r="N69" s="7">
        <f t="shared" si="6"/>
        <v>65014.2</v>
      </c>
      <c r="O69" s="7">
        <f t="shared" si="7"/>
        <v>116.80176781287054</v>
      </c>
    </row>
    <row r="70" spans="1:15" ht="25" customHeight="1" x14ac:dyDescent="0.2">
      <c r="A70" s="51" t="s">
        <v>128</v>
      </c>
      <c r="B70" s="51"/>
      <c r="C70" s="9" t="s">
        <v>129</v>
      </c>
      <c r="D70" s="7">
        <v>41662</v>
      </c>
      <c r="E70" s="8">
        <v>41662</v>
      </c>
      <c r="F70" s="8">
        <v>51004</v>
      </c>
      <c r="G70" s="8">
        <f t="shared" si="3"/>
        <v>122.42331141087801</v>
      </c>
      <c r="H70" s="8">
        <v>0</v>
      </c>
      <c r="I70" s="8">
        <v>0</v>
      </c>
      <c r="J70" s="8">
        <v>0</v>
      </c>
      <c r="K70" s="8">
        <v>0</v>
      </c>
      <c r="L70" s="8">
        <f t="shared" si="4"/>
        <v>41662</v>
      </c>
      <c r="M70" s="8">
        <f t="shared" si="5"/>
        <v>41662</v>
      </c>
      <c r="N70" s="7">
        <f t="shared" si="6"/>
        <v>51004</v>
      </c>
      <c r="O70" s="7">
        <f t="shared" si="7"/>
        <v>122.42331141087801</v>
      </c>
    </row>
    <row r="71" spans="1:15" ht="90.5" customHeight="1" x14ac:dyDescent="0.2">
      <c r="A71" s="51" t="s">
        <v>130</v>
      </c>
      <c r="B71" s="51"/>
      <c r="C71" s="9" t="s">
        <v>131</v>
      </c>
      <c r="D71" s="7">
        <v>10000</v>
      </c>
      <c r="E71" s="8">
        <v>10000</v>
      </c>
      <c r="F71" s="8">
        <v>10000</v>
      </c>
      <c r="G71" s="8">
        <f t="shared" si="3"/>
        <v>100</v>
      </c>
      <c r="H71" s="8">
        <v>0</v>
      </c>
      <c r="I71" s="8">
        <v>0</v>
      </c>
      <c r="J71" s="8">
        <v>0</v>
      </c>
      <c r="K71" s="8">
        <v>0</v>
      </c>
      <c r="L71" s="8">
        <f t="shared" si="4"/>
        <v>10000</v>
      </c>
      <c r="M71" s="8">
        <f t="shared" si="5"/>
        <v>10000</v>
      </c>
      <c r="N71" s="7">
        <f t="shared" si="6"/>
        <v>10000</v>
      </c>
      <c r="O71" s="7">
        <f t="shared" si="7"/>
        <v>100</v>
      </c>
    </row>
    <row r="72" spans="1:15" ht="54" customHeight="1" x14ac:dyDescent="0.2">
      <c r="A72" s="51" t="s">
        <v>132</v>
      </c>
      <c r="B72" s="51"/>
      <c r="C72" s="9" t="s">
        <v>133</v>
      </c>
      <c r="D72" s="7">
        <v>0</v>
      </c>
      <c r="E72" s="8">
        <v>0</v>
      </c>
      <c r="F72" s="8">
        <v>10.199999999999999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f t="shared" si="4"/>
        <v>0</v>
      </c>
      <c r="M72" s="8">
        <f t="shared" si="5"/>
        <v>0</v>
      </c>
      <c r="N72" s="7">
        <f t="shared" si="6"/>
        <v>10.199999999999999</v>
      </c>
      <c r="O72" s="7">
        <v>0</v>
      </c>
    </row>
    <row r="73" spans="1:15" ht="81" customHeight="1" x14ac:dyDescent="0.2">
      <c r="A73" s="51" t="s">
        <v>134</v>
      </c>
      <c r="B73" s="51"/>
      <c r="C73" s="9" t="s">
        <v>135</v>
      </c>
      <c r="D73" s="7">
        <v>4000</v>
      </c>
      <c r="E73" s="8">
        <v>4000</v>
      </c>
      <c r="F73" s="8">
        <v>4000</v>
      </c>
      <c r="G73" s="8">
        <f t="shared" si="3"/>
        <v>100</v>
      </c>
      <c r="H73" s="8">
        <v>0</v>
      </c>
      <c r="I73" s="8">
        <v>0</v>
      </c>
      <c r="J73" s="8">
        <v>0</v>
      </c>
      <c r="K73" s="8">
        <v>0</v>
      </c>
      <c r="L73" s="8">
        <f t="shared" si="4"/>
        <v>4000</v>
      </c>
      <c r="M73" s="8">
        <f t="shared" si="5"/>
        <v>4000</v>
      </c>
      <c r="N73" s="7">
        <f t="shared" si="6"/>
        <v>4000</v>
      </c>
      <c r="O73" s="7">
        <f t="shared" si="7"/>
        <v>100</v>
      </c>
    </row>
    <row r="74" spans="1:15" ht="41.5" customHeight="1" x14ac:dyDescent="0.2">
      <c r="A74" s="49" t="s">
        <v>136</v>
      </c>
      <c r="B74" s="49"/>
      <c r="C74" s="25" t="s">
        <v>137</v>
      </c>
      <c r="D74" s="7">
        <f>D75+D79+D81</f>
        <v>2105660</v>
      </c>
      <c r="E74" s="8">
        <f t="shared" ref="E74:J74" si="30">E75+E79+E81</f>
        <v>1795174</v>
      </c>
      <c r="F74" s="8">
        <f t="shared" si="30"/>
        <v>2033224.9</v>
      </c>
      <c r="G74" s="8">
        <f t="shared" si="3"/>
        <v>113.26060315044668</v>
      </c>
      <c r="H74" s="8">
        <f t="shared" si="30"/>
        <v>0</v>
      </c>
      <c r="I74" s="8">
        <f t="shared" si="30"/>
        <v>0</v>
      </c>
      <c r="J74" s="8">
        <f t="shared" si="30"/>
        <v>0</v>
      </c>
      <c r="K74" s="8">
        <v>0</v>
      </c>
      <c r="L74" s="8">
        <f t="shared" si="4"/>
        <v>2105660</v>
      </c>
      <c r="M74" s="8">
        <f t="shared" si="5"/>
        <v>1795174</v>
      </c>
      <c r="N74" s="7">
        <f t="shared" si="6"/>
        <v>2033224.9</v>
      </c>
      <c r="O74" s="7">
        <f t="shared" si="7"/>
        <v>113.26060315044668</v>
      </c>
    </row>
    <row r="75" spans="1:15" ht="24" customHeight="1" x14ac:dyDescent="0.2">
      <c r="A75" s="50" t="s">
        <v>138</v>
      </c>
      <c r="B75" s="50"/>
      <c r="C75" s="26" t="s">
        <v>139</v>
      </c>
      <c r="D75" s="7">
        <f>D76+D77+D78</f>
        <v>1183700</v>
      </c>
      <c r="E75" s="8">
        <f t="shared" ref="E75:J75" si="31">E76+E77+E78</f>
        <v>1127500</v>
      </c>
      <c r="F75" s="8">
        <f t="shared" si="31"/>
        <v>1299316.03</v>
      </c>
      <c r="G75" s="8">
        <f t="shared" ref="G75:G139" si="32">F75/E75%</f>
        <v>115.23867228381376</v>
      </c>
      <c r="H75" s="8">
        <f t="shared" si="31"/>
        <v>0</v>
      </c>
      <c r="I75" s="8">
        <f t="shared" si="31"/>
        <v>0</v>
      </c>
      <c r="J75" s="8">
        <f t="shared" si="31"/>
        <v>0</v>
      </c>
      <c r="K75" s="8">
        <v>0</v>
      </c>
      <c r="L75" s="8">
        <f t="shared" ref="L75:L139" si="33">D75+H75</f>
        <v>1183700</v>
      </c>
      <c r="M75" s="8">
        <f t="shared" ref="M75:M139" si="34">E75+I75</f>
        <v>1127500</v>
      </c>
      <c r="N75" s="7">
        <f t="shared" ref="N75:N139" si="35">F75+J75</f>
        <v>1299316.03</v>
      </c>
      <c r="O75" s="7">
        <f t="shared" ref="O75:O139" si="36">N75/M75%</f>
        <v>115.23867228381376</v>
      </c>
    </row>
    <row r="76" spans="1:15" ht="47" customHeight="1" x14ac:dyDescent="0.2">
      <c r="A76" s="51" t="s">
        <v>140</v>
      </c>
      <c r="B76" s="51"/>
      <c r="C76" s="9" t="s">
        <v>141</v>
      </c>
      <c r="D76" s="7">
        <v>88200</v>
      </c>
      <c r="E76" s="8">
        <v>82500</v>
      </c>
      <c r="F76" s="8">
        <v>90990</v>
      </c>
      <c r="G76" s="8">
        <f t="shared" si="32"/>
        <v>110.2909090909091</v>
      </c>
      <c r="H76" s="8">
        <v>0</v>
      </c>
      <c r="I76" s="8">
        <v>0</v>
      </c>
      <c r="J76" s="8">
        <v>0</v>
      </c>
      <c r="K76" s="8">
        <v>0</v>
      </c>
      <c r="L76" s="8">
        <f t="shared" si="33"/>
        <v>88200</v>
      </c>
      <c r="M76" s="8">
        <f t="shared" si="34"/>
        <v>82500</v>
      </c>
      <c r="N76" s="7">
        <f t="shared" si="35"/>
        <v>90990</v>
      </c>
      <c r="O76" s="7">
        <f t="shared" si="36"/>
        <v>110.2909090909091</v>
      </c>
    </row>
    <row r="77" spans="1:15" ht="28.5" customHeight="1" x14ac:dyDescent="0.2">
      <c r="A77" s="51" t="s">
        <v>142</v>
      </c>
      <c r="B77" s="51"/>
      <c r="C77" s="9" t="s">
        <v>143</v>
      </c>
      <c r="D77" s="7">
        <v>798500</v>
      </c>
      <c r="E77" s="8">
        <v>783500</v>
      </c>
      <c r="F77" s="8">
        <v>880813.51</v>
      </c>
      <c r="G77" s="8">
        <f t="shared" si="32"/>
        <v>112.42035864709636</v>
      </c>
      <c r="H77" s="8">
        <v>0</v>
      </c>
      <c r="I77" s="8">
        <v>0</v>
      </c>
      <c r="J77" s="8">
        <v>0</v>
      </c>
      <c r="K77" s="8">
        <v>0</v>
      </c>
      <c r="L77" s="8">
        <f t="shared" si="33"/>
        <v>798500</v>
      </c>
      <c r="M77" s="8">
        <f t="shared" si="34"/>
        <v>783500</v>
      </c>
      <c r="N77" s="7">
        <f t="shared" si="35"/>
        <v>880813.51</v>
      </c>
      <c r="O77" s="7">
        <f t="shared" si="36"/>
        <v>112.42035864709636</v>
      </c>
    </row>
    <row r="78" spans="1:15" ht="32" customHeight="1" x14ac:dyDescent="0.2">
      <c r="A78" s="51" t="s">
        <v>144</v>
      </c>
      <c r="B78" s="51"/>
      <c r="C78" s="9" t="s">
        <v>145</v>
      </c>
      <c r="D78" s="7">
        <v>297000</v>
      </c>
      <c r="E78" s="8">
        <v>261500</v>
      </c>
      <c r="F78" s="8">
        <v>327512.52</v>
      </c>
      <c r="G78" s="8">
        <f t="shared" si="32"/>
        <v>125.24379349904399</v>
      </c>
      <c r="H78" s="8">
        <v>0</v>
      </c>
      <c r="I78" s="8">
        <v>0</v>
      </c>
      <c r="J78" s="8">
        <v>0</v>
      </c>
      <c r="K78" s="8">
        <v>0</v>
      </c>
      <c r="L78" s="8">
        <f t="shared" si="33"/>
        <v>297000</v>
      </c>
      <c r="M78" s="8">
        <f t="shared" si="34"/>
        <v>261500</v>
      </c>
      <c r="N78" s="7">
        <f t="shared" si="35"/>
        <v>327512.52</v>
      </c>
      <c r="O78" s="7">
        <f t="shared" si="36"/>
        <v>125.24379349904399</v>
      </c>
    </row>
    <row r="79" spans="1:15" ht="45.5" customHeight="1" x14ac:dyDescent="0.2">
      <c r="A79" s="50" t="s">
        <v>146</v>
      </c>
      <c r="B79" s="50"/>
      <c r="C79" s="26" t="s">
        <v>147</v>
      </c>
      <c r="D79" s="7">
        <f>D80</f>
        <v>897000</v>
      </c>
      <c r="E79" s="8">
        <f t="shared" ref="E79:F79" si="37">E80</f>
        <v>646250</v>
      </c>
      <c r="F79" s="8">
        <f t="shared" si="37"/>
        <v>705774.58</v>
      </c>
      <c r="G79" s="8">
        <f t="shared" si="32"/>
        <v>109.21076673114119</v>
      </c>
      <c r="H79" s="8">
        <v>0</v>
      </c>
      <c r="I79" s="8">
        <v>0</v>
      </c>
      <c r="J79" s="8">
        <v>0</v>
      </c>
      <c r="K79" s="8">
        <v>0</v>
      </c>
      <c r="L79" s="8">
        <f t="shared" si="33"/>
        <v>897000</v>
      </c>
      <c r="M79" s="8">
        <f t="shared" si="34"/>
        <v>646250</v>
      </c>
      <c r="N79" s="7">
        <f t="shared" si="35"/>
        <v>705774.58</v>
      </c>
      <c r="O79" s="7">
        <f t="shared" si="36"/>
        <v>109.21076673114119</v>
      </c>
    </row>
    <row r="80" spans="1:15" ht="49.5" customHeight="1" x14ac:dyDescent="0.2">
      <c r="A80" s="51" t="s">
        <v>148</v>
      </c>
      <c r="B80" s="51"/>
      <c r="C80" s="9" t="s">
        <v>149</v>
      </c>
      <c r="D80" s="7">
        <v>897000</v>
      </c>
      <c r="E80" s="8">
        <v>646250</v>
      </c>
      <c r="F80" s="8">
        <v>705774.58</v>
      </c>
      <c r="G80" s="8">
        <f t="shared" si="32"/>
        <v>109.21076673114119</v>
      </c>
      <c r="H80" s="8">
        <v>0</v>
      </c>
      <c r="I80" s="8">
        <v>0</v>
      </c>
      <c r="J80" s="8">
        <v>0</v>
      </c>
      <c r="K80" s="8">
        <v>0</v>
      </c>
      <c r="L80" s="8">
        <f t="shared" si="33"/>
        <v>897000</v>
      </c>
      <c r="M80" s="8">
        <f t="shared" si="34"/>
        <v>646250</v>
      </c>
      <c r="N80" s="7">
        <f t="shared" si="35"/>
        <v>705774.58</v>
      </c>
      <c r="O80" s="7">
        <f t="shared" si="36"/>
        <v>109.21076673114119</v>
      </c>
    </row>
    <row r="81" spans="1:15" ht="19" customHeight="1" x14ac:dyDescent="0.2">
      <c r="A81" s="50" t="s">
        <v>150</v>
      </c>
      <c r="B81" s="50"/>
      <c r="C81" s="26" t="s">
        <v>151</v>
      </c>
      <c r="D81" s="7">
        <f>D83+D82</f>
        <v>24960</v>
      </c>
      <c r="E81" s="8">
        <f t="shared" ref="E81:J81" si="38">E83+E82</f>
        <v>21424</v>
      </c>
      <c r="F81" s="8">
        <f t="shared" si="38"/>
        <v>28134.29</v>
      </c>
      <c r="G81" s="8">
        <f t="shared" si="32"/>
        <v>131.32136855862584</v>
      </c>
      <c r="H81" s="8">
        <f t="shared" si="38"/>
        <v>0</v>
      </c>
      <c r="I81" s="8">
        <f t="shared" si="38"/>
        <v>0</v>
      </c>
      <c r="J81" s="8">
        <f t="shared" si="38"/>
        <v>0</v>
      </c>
      <c r="K81" s="8">
        <v>0</v>
      </c>
      <c r="L81" s="8">
        <f t="shared" si="33"/>
        <v>24960</v>
      </c>
      <c r="M81" s="8">
        <f t="shared" si="34"/>
        <v>21424</v>
      </c>
      <c r="N81" s="7">
        <f t="shared" si="35"/>
        <v>28134.29</v>
      </c>
      <c r="O81" s="7">
        <f t="shared" si="36"/>
        <v>131.32136855862584</v>
      </c>
    </row>
    <row r="82" spans="1:15" ht="56.5" customHeight="1" x14ac:dyDescent="0.2">
      <c r="A82" s="51" t="s">
        <v>152</v>
      </c>
      <c r="B82" s="51"/>
      <c r="C82" s="9" t="s">
        <v>153</v>
      </c>
      <c r="D82" s="7">
        <v>21860</v>
      </c>
      <c r="E82" s="8">
        <v>19260</v>
      </c>
      <c r="F82" s="8">
        <v>24819.29</v>
      </c>
      <c r="G82" s="8">
        <f t="shared" si="32"/>
        <v>128.86443406022846</v>
      </c>
      <c r="H82" s="8">
        <v>0</v>
      </c>
      <c r="I82" s="8">
        <v>0</v>
      </c>
      <c r="J82" s="8">
        <v>0</v>
      </c>
      <c r="K82" s="8">
        <v>0</v>
      </c>
      <c r="L82" s="8">
        <f t="shared" si="33"/>
        <v>21860</v>
      </c>
      <c r="M82" s="8">
        <f t="shared" si="34"/>
        <v>19260</v>
      </c>
      <c r="N82" s="7">
        <f t="shared" si="35"/>
        <v>24819.29</v>
      </c>
      <c r="O82" s="7">
        <f t="shared" si="36"/>
        <v>128.86443406022846</v>
      </c>
    </row>
    <row r="83" spans="1:15" ht="43" customHeight="1" x14ac:dyDescent="0.2">
      <c r="A83" s="51" t="s">
        <v>154</v>
      </c>
      <c r="B83" s="51"/>
      <c r="C83" s="9" t="s">
        <v>155</v>
      </c>
      <c r="D83" s="7">
        <v>3100</v>
      </c>
      <c r="E83" s="8">
        <v>2164</v>
      </c>
      <c r="F83" s="8">
        <v>3315</v>
      </c>
      <c r="G83" s="8">
        <f t="shared" si="32"/>
        <v>153.18853974121996</v>
      </c>
      <c r="H83" s="8">
        <v>0</v>
      </c>
      <c r="I83" s="8">
        <v>0</v>
      </c>
      <c r="J83" s="8">
        <v>0</v>
      </c>
      <c r="K83" s="8">
        <v>0</v>
      </c>
      <c r="L83" s="8">
        <f t="shared" si="33"/>
        <v>3100</v>
      </c>
      <c r="M83" s="8">
        <f t="shared" si="34"/>
        <v>2164</v>
      </c>
      <c r="N83" s="7">
        <f t="shared" si="35"/>
        <v>3315</v>
      </c>
      <c r="O83" s="7">
        <f t="shared" si="36"/>
        <v>153.18853974121996</v>
      </c>
    </row>
    <row r="84" spans="1:15" ht="16.5" customHeight="1" x14ac:dyDescent="0.2">
      <c r="A84" s="49" t="s">
        <v>156</v>
      </c>
      <c r="B84" s="49"/>
      <c r="C84" s="25" t="s">
        <v>157</v>
      </c>
      <c r="D84" s="7">
        <f>D85</f>
        <v>414000</v>
      </c>
      <c r="E84" s="8">
        <f t="shared" ref="E84:J84" si="39">E85</f>
        <v>364200</v>
      </c>
      <c r="F84" s="8">
        <f t="shared" si="39"/>
        <v>388015.94</v>
      </c>
      <c r="G84" s="8">
        <f t="shared" si="32"/>
        <v>106.53924766611752</v>
      </c>
      <c r="H84" s="8">
        <f t="shared" si="39"/>
        <v>0</v>
      </c>
      <c r="I84" s="8">
        <f t="shared" si="39"/>
        <v>0</v>
      </c>
      <c r="J84" s="8">
        <f t="shared" si="39"/>
        <v>430095.67</v>
      </c>
      <c r="K84" s="8">
        <v>0</v>
      </c>
      <c r="L84" s="8">
        <f t="shared" si="33"/>
        <v>414000</v>
      </c>
      <c r="M84" s="8">
        <f t="shared" si="34"/>
        <v>364200</v>
      </c>
      <c r="N84" s="7">
        <f t="shared" si="35"/>
        <v>818111.61</v>
      </c>
      <c r="O84" s="7">
        <f t="shared" si="36"/>
        <v>224.63251235584843</v>
      </c>
    </row>
    <row r="85" spans="1:15" ht="17" customHeight="1" x14ac:dyDescent="0.2">
      <c r="A85" s="50" t="s">
        <v>126</v>
      </c>
      <c r="B85" s="50"/>
      <c r="C85" s="26" t="s">
        <v>158</v>
      </c>
      <c r="D85" s="12">
        <f>D86+D87</f>
        <v>414000</v>
      </c>
      <c r="E85" s="13">
        <f t="shared" ref="E85:J85" si="40">E86+E87</f>
        <v>364200</v>
      </c>
      <c r="F85" s="13">
        <f t="shared" si="40"/>
        <v>388015.94</v>
      </c>
      <c r="G85" s="8">
        <f t="shared" si="32"/>
        <v>106.53924766611752</v>
      </c>
      <c r="H85" s="13">
        <f t="shared" si="40"/>
        <v>0</v>
      </c>
      <c r="I85" s="13">
        <f t="shared" si="40"/>
        <v>0</v>
      </c>
      <c r="J85" s="13">
        <f t="shared" si="40"/>
        <v>430095.67</v>
      </c>
      <c r="K85" s="8">
        <v>0</v>
      </c>
      <c r="L85" s="8">
        <f t="shared" si="33"/>
        <v>414000</v>
      </c>
      <c r="M85" s="8">
        <f t="shared" si="34"/>
        <v>364200</v>
      </c>
      <c r="N85" s="7">
        <f t="shared" si="35"/>
        <v>818111.61</v>
      </c>
      <c r="O85" s="7">
        <f t="shared" si="36"/>
        <v>224.63251235584843</v>
      </c>
    </row>
    <row r="86" spans="1:15" ht="16.5" customHeight="1" x14ac:dyDescent="0.2">
      <c r="A86" s="51" t="s">
        <v>126</v>
      </c>
      <c r="B86" s="51"/>
      <c r="C86" s="9" t="s">
        <v>159</v>
      </c>
      <c r="D86" s="7">
        <v>414000</v>
      </c>
      <c r="E86" s="8">
        <v>364200</v>
      </c>
      <c r="F86" s="8">
        <v>388015.94</v>
      </c>
      <c r="G86" s="8">
        <f t="shared" si="32"/>
        <v>106.53924766611752</v>
      </c>
      <c r="H86" s="8">
        <v>0</v>
      </c>
      <c r="I86" s="8">
        <v>0</v>
      </c>
      <c r="J86" s="8">
        <v>0</v>
      </c>
      <c r="K86" s="8">
        <v>0</v>
      </c>
      <c r="L86" s="8">
        <f t="shared" si="33"/>
        <v>414000</v>
      </c>
      <c r="M86" s="8">
        <f t="shared" si="34"/>
        <v>364200</v>
      </c>
      <c r="N86" s="7">
        <f t="shared" si="35"/>
        <v>388015.94</v>
      </c>
      <c r="O86" s="7">
        <f t="shared" si="36"/>
        <v>106.53924766611752</v>
      </c>
    </row>
    <row r="87" spans="1:15" ht="64.5" customHeight="1" x14ac:dyDescent="0.2">
      <c r="A87" s="51" t="s">
        <v>160</v>
      </c>
      <c r="B87" s="51"/>
      <c r="C87" s="9" t="s">
        <v>161</v>
      </c>
      <c r="D87" s="7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430095.67</v>
      </c>
      <c r="K87" s="8">
        <v>0</v>
      </c>
      <c r="L87" s="8">
        <f t="shared" si="33"/>
        <v>0</v>
      </c>
      <c r="M87" s="8">
        <f t="shared" si="34"/>
        <v>0</v>
      </c>
      <c r="N87" s="7">
        <f t="shared" si="35"/>
        <v>430095.67</v>
      </c>
      <c r="O87" s="7">
        <v>0</v>
      </c>
    </row>
    <row r="88" spans="1:15" ht="22.5" customHeight="1" x14ac:dyDescent="0.2">
      <c r="A88" s="49" t="s">
        <v>162</v>
      </c>
      <c r="B88" s="49"/>
      <c r="C88" s="25" t="s">
        <v>163</v>
      </c>
      <c r="D88" s="12">
        <f>D89+D94</f>
        <v>0</v>
      </c>
      <c r="E88" s="13">
        <f t="shared" ref="E88:J88" si="41">E89+E94</f>
        <v>0</v>
      </c>
      <c r="F88" s="13">
        <f t="shared" si="41"/>
        <v>0</v>
      </c>
      <c r="G88" s="8">
        <v>0</v>
      </c>
      <c r="H88" s="13">
        <f t="shared" si="41"/>
        <v>2527300</v>
      </c>
      <c r="I88" s="13">
        <f t="shared" si="41"/>
        <v>2527300</v>
      </c>
      <c r="J88" s="13">
        <f t="shared" si="41"/>
        <v>21002929.800000001</v>
      </c>
      <c r="K88" s="8">
        <f t="shared" ref="K88:K139" si="42">J88/I88%</f>
        <v>831.04221105527643</v>
      </c>
      <c r="L88" s="8">
        <f t="shared" si="33"/>
        <v>2527300</v>
      </c>
      <c r="M88" s="8">
        <f t="shared" si="34"/>
        <v>2527300</v>
      </c>
      <c r="N88" s="7">
        <f t="shared" si="35"/>
        <v>21002929.800000001</v>
      </c>
      <c r="O88" s="7">
        <f t="shared" si="36"/>
        <v>831.04221105527643</v>
      </c>
    </row>
    <row r="89" spans="1:15" ht="36.5" customHeight="1" x14ac:dyDescent="0.2">
      <c r="A89" s="50" t="s">
        <v>164</v>
      </c>
      <c r="B89" s="50"/>
      <c r="C89" s="26" t="s">
        <v>165</v>
      </c>
      <c r="D89" s="12">
        <f>D90+D91+D92+D93</f>
        <v>0</v>
      </c>
      <c r="E89" s="13">
        <f t="shared" ref="E89:J89" si="43">E90+E91+E92+E93</f>
        <v>0</v>
      </c>
      <c r="F89" s="13">
        <f t="shared" si="43"/>
        <v>0</v>
      </c>
      <c r="G89" s="8">
        <v>0</v>
      </c>
      <c r="H89" s="13">
        <f t="shared" si="43"/>
        <v>2527300</v>
      </c>
      <c r="I89" s="13">
        <f t="shared" si="43"/>
        <v>2527300</v>
      </c>
      <c r="J89" s="13">
        <f t="shared" si="43"/>
        <v>1922408.78</v>
      </c>
      <c r="K89" s="8">
        <f t="shared" si="42"/>
        <v>76.065713607407119</v>
      </c>
      <c r="L89" s="8">
        <f t="shared" si="33"/>
        <v>2527300</v>
      </c>
      <c r="M89" s="8">
        <f t="shared" si="34"/>
        <v>2527300</v>
      </c>
      <c r="N89" s="7">
        <f t="shared" si="35"/>
        <v>1922408.78</v>
      </c>
      <c r="O89" s="7">
        <f t="shared" si="36"/>
        <v>76.065713607407119</v>
      </c>
    </row>
    <row r="90" spans="1:15" ht="35" customHeight="1" x14ac:dyDescent="0.2">
      <c r="A90" s="51" t="s">
        <v>166</v>
      </c>
      <c r="B90" s="51"/>
      <c r="C90" s="9" t="s">
        <v>167</v>
      </c>
      <c r="D90" s="7">
        <v>0</v>
      </c>
      <c r="E90" s="8">
        <v>0</v>
      </c>
      <c r="F90" s="8">
        <v>0</v>
      </c>
      <c r="G90" s="8">
        <v>0</v>
      </c>
      <c r="H90" s="8">
        <v>2413200</v>
      </c>
      <c r="I90" s="8">
        <v>2413200</v>
      </c>
      <c r="J90" s="8">
        <v>1758034.17</v>
      </c>
      <c r="K90" s="8">
        <f t="shared" si="42"/>
        <v>72.850744654400799</v>
      </c>
      <c r="L90" s="8">
        <f t="shared" si="33"/>
        <v>2413200</v>
      </c>
      <c r="M90" s="8">
        <f t="shared" si="34"/>
        <v>2413200</v>
      </c>
      <c r="N90" s="7">
        <f t="shared" si="35"/>
        <v>1758034.17</v>
      </c>
      <c r="O90" s="7">
        <f t="shared" si="36"/>
        <v>72.850744654400799</v>
      </c>
    </row>
    <row r="91" spans="1:15" ht="34.5" customHeight="1" x14ac:dyDescent="0.2">
      <c r="A91" s="51" t="s">
        <v>168</v>
      </c>
      <c r="B91" s="51"/>
      <c r="C91" s="9" t="s">
        <v>169</v>
      </c>
      <c r="D91" s="7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13721</v>
      </c>
      <c r="K91" s="8">
        <v>0</v>
      </c>
      <c r="L91" s="8">
        <f t="shared" si="33"/>
        <v>0</v>
      </c>
      <c r="M91" s="8">
        <f t="shared" si="34"/>
        <v>0</v>
      </c>
      <c r="N91" s="7">
        <f t="shared" si="35"/>
        <v>13721</v>
      </c>
      <c r="O91" s="7">
        <v>0</v>
      </c>
    </row>
    <row r="92" spans="1:15" ht="52" customHeight="1" x14ac:dyDescent="0.2">
      <c r="A92" s="51" t="s">
        <v>170</v>
      </c>
      <c r="B92" s="51"/>
      <c r="C92" s="9" t="s">
        <v>171</v>
      </c>
      <c r="D92" s="7">
        <v>0</v>
      </c>
      <c r="E92" s="8">
        <v>0</v>
      </c>
      <c r="F92" s="8">
        <v>0</v>
      </c>
      <c r="G92" s="8">
        <v>0</v>
      </c>
      <c r="H92" s="8">
        <v>114100</v>
      </c>
      <c r="I92" s="8">
        <v>114100</v>
      </c>
      <c r="J92" s="8">
        <v>115481.61</v>
      </c>
      <c r="K92" s="8">
        <f t="shared" si="42"/>
        <v>101.21087642418931</v>
      </c>
      <c r="L92" s="8">
        <f t="shared" si="33"/>
        <v>114100</v>
      </c>
      <c r="M92" s="8">
        <f t="shared" si="34"/>
        <v>114100</v>
      </c>
      <c r="N92" s="7">
        <f t="shared" si="35"/>
        <v>115481.61</v>
      </c>
      <c r="O92" s="7">
        <f t="shared" si="36"/>
        <v>101.21087642418931</v>
      </c>
    </row>
    <row r="93" spans="1:15" ht="47.5" customHeight="1" x14ac:dyDescent="0.2">
      <c r="A93" s="51" t="s">
        <v>172</v>
      </c>
      <c r="B93" s="51"/>
      <c r="C93" s="9" t="s">
        <v>173</v>
      </c>
      <c r="D93" s="7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35172</v>
      </c>
      <c r="K93" s="8">
        <v>0</v>
      </c>
      <c r="L93" s="8">
        <f t="shared" si="33"/>
        <v>0</v>
      </c>
      <c r="M93" s="8">
        <f t="shared" si="34"/>
        <v>0</v>
      </c>
      <c r="N93" s="7">
        <f t="shared" si="35"/>
        <v>35172</v>
      </c>
      <c r="O93" s="7">
        <v>0</v>
      </c>
    </row>
    <row r="94" spans="1:15" ht="28" customHeight="1" x14ac:dyDescent="0.2">
      <c r="A94" s="50" t="s">
        <v>174</v>
      </c>
      <c r="B94" s="50"/>
      <c r="C94" s="26" t="s">
        <v>175</v>
      </c>
      <c r="D94" s="12">
        <f>D95+D96</f>
        <v>0</v>
      </c>
      <c r="E94" s="13">
        <f t="shared" ref="E94:J94" si="44">E95+E96</f>
        <v>0</v>
      </c>
      <c r="F94" s="13">
        <f t="shared" si="44"/>
        <v>0</v>
      </c>
      <c r="G94" s="8">
        <v>0</v>
      </c>
      <c r="H94" s="13">
        <f t="shared" si="44"/>
        <v>0</v>
      </c>
      <c r="I94" s="13">
        <f t="shared" si="44"/>
        <v>0</v>
      </c>
      <c r="J94" s="13">
        <f t="shared" si="44"/>
        <v>19080521.02</v>
      </c>
      <c r="K94" s="8">
        <v>0</v>
      </c>
      <c r="L94" s="8">
        <f t="shared" si="33"/>
        <v>0</v>
      </c>
      <c r="M94" s="8">
        <f t="shared" si="34"/>
        <v>0</v>
      </c>
      <c r="N94" s="7">
        <f t="shared" si="35"/>
        <v>19080521.02</v>
      </c>
      <c r="O94" s="7">
        <v>0</v>
      </c>
    </row>
    <row r="95" spans="1:15" ht="24.5" customHeight="1" x14ac:dyDescent="0.2">
      <c r="A95" s="51" t="s">
        <v>176</v>
      </c>
      <c r="B95" s="51"/>
      <c r="C95" s="9" t="s">
        <v>177</v>
      </c>
      <c r="D95" s="7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12654468.18</v>
      </c>
      <c r="K95" s="8">
        <v>0</v>
      </c>
      <c r="L95" s="8">
        <f t="shared" si="33"/>
        <v>0</v>
      </c>
      <c r="M95" s="8">
        <f t="shared" si="34"/>
        <v>0</v>
      </c>
      <c r="N95" s="7">
        <f t="shared" si="35"/>
        <v>12654468.18</v>
      </c>
      <c r="O95" s="7">
        <v>0</v>
      </c>
    </row>
    <row r="96" spans="1:15" ht="113" customHeight="1" x14ac:dyDescent="0.2">
      <c r="A96" s="51" t="s">
        <v>178</v>
      </c>
      <c r="B96" s="51"/>
      <c r="C96" s="9" t="s">
        <v>179</v>
      </c>
      <c r="D96" s="7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6426052.8399999999</v>
      </c>
      <c r="K96" s="8">
        <v>0</v>
      </c>
      <c r="L96" s="8">
        <f t="shared" si="33"/>
        <v>0</v>
      </c>
      <c r="M96" s="8">
        <f t="shared" si="34"/>
        <v>0</v>
      </c>
      <c r="N96" s="7">
        <f t="shared" si="35"/>
        <v>6426052.8399999999</v>
      </c>
      <c r="O96" s="7">
        <v>0</v>
      </c>
    </row>
    <row r="97" spans="1:15" ht="15.5" customHeight="1" x14ac:dyDescent="0.2">
      <c r="A97" s="48" t="s">
        <v>180</v>
      </c>
      <c r="B97" s="48"/>
      <c r="C97" s="25" t="s">
        <v>181</v>
      </c>
      <c r="D97" s="12">
        <f>D98+D100</f>
        <v>0</v>
      </c>
      <c r="E97" s="13">
        <f t="shared" ref="E97:J97" si="45">E98+E100</f>
        <v>0</v>
      </c>
      <c r="F97" s="13">
        <f t="shared" si="45"/>
        <v>0</v>
      </c>
      <c r="G97" s="8">
        <v>0</v>
      </c>
      <c r="H97" s="13">
        <f t="shared" si="45"/>
        <v>400000</v>
      </c>
      <c r="I97" s="13">
        <f t="shared" si="45"/>
        <v>400000</v>
      </c>
      <c r="J97" s="13">
        <f t="shared" si="45"/>
        <v>511668.06999999995</v>
      </c>
      <c r="K97" s="8">
        <f t="shared" si="42"/>
        <v>127.91701749999999</v>
      </c>
      <c r="L97" s="8">
        <f t="shared" si="33"/>
        <v>400000</v>
      </c>
      <c r="M97" s="8">
        <f t="shared" si="34"/>
        <v>400000</v>
      </c>
      <c r="N97" s="7">
        <f t="shared" si="35"/>
        <v>511668.06999999995</v>
      </c>
      <c r="O97" s="7">
        <f t="shared" si="36"/>
        <v>127.91701749999999</v>
      </c>
    </row>
    <row r="98" spans="1:15" ht="22" customHeight="1" x14ac:dyDescent="0.2">
      <c r="A98" s="49" t="s">
        <v>182</v>
      </c>
      <c r="B98" s="49"/>
      <c r="C98" s="25" t="s">
        <v>183</v>
      </c>
      <c r="D98" s="7">
        <f>D99</f>
        <v>0</v>
      </c>
      <c r="E98" s="8">
        <f t="shared" ref="E98:J98" si="46">E99</f>
        <v>0</v>
      </c>
      <c r="F98" s="8">
        <f t="shared" si="46"/>
        <v>0</v>
      </c>
      <c r="G98" s="8">
        <v>0</v>
      </c>
      <c r="H98" s="8">
        <f t="shared" si="46"/>
        <v>0</v>
      </c>
      <c r="I98" s="8">
        <f t="shared" si="46"/>
        <v>0</v>
      </c>
      <c r="J98" s="8">
        <f t="shared" si="46"/>
        <v>293.97000000000003</v>
      </c>
      <c r="K98" s="8">
        <v>0</v>
      </c>
      <c r="L98" s="8">
        <f t="shared" si="33"/>
        <v>0</v>
      </c>
      <c r="M98" s="8">
        <f t="shared" si="34"/>
        <v>0</v>
      </c>
      <c r="N98" s="7">
        <f t="shared" si="35"/>
        <v>293.97000000000003</v>
      </c>
      <c r="O98" s="7">
        <v>0</v>
      </c>
    </row>
    <row r="99" spans="1:15" ht="47.5" customHeight="1" x14ac:dyDescent="0.2">
      <c r="A99" s="50" t="s">
        <v>184</v>
      </c>
      <c r="B99" s="50"/>
      <c r="C99" s="26" t="s">
        <v>185</v>
      </c>
      <c r="D99" s="7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293.97000000000003</v>
      </c>
      <c r="K99" s="8">
        <v>0</v>
      </c>
      <c r="L99" s="8">
        <f t="shared" si="33"/>
        <v>0</v>
      </c>
      <c r="M99" s="8">
        <f t="shared" si="34"/>
        <v>0</v>
      </c>
      <c r="N99" s="7">
        <f t="shared" si="35"/>
        <v>293.97000000000003</v>
      </c>
      <c r="O99" s="7">
        <v>0</v>
      </c>
    </row>
    <row r="100" spans="1:15" ht="28.5" customHeight="1" x14ac:dyDescent="0.2">
      <c r="A100" s="49" t="s">
        <v>186</v>
      </c>
      <c r="B100" s="49"/>
      <c r="C100" s="25" t="s">
        <v>187</v>
      </c>
      <c r="D100" s="7">
        <f>D101</f>
        <v>0</v>
      </c>
      <c r="E100" s="8">
        <f t="shared" ref="E100:J101" si="47">E101</f>
        <v>0</v>
      </c>
      <c r="F100" s="8">
        <f t="shared" si="47"/>
        <v>0</v>
      </c>
      <c r="G100" s="8">
        <v>0</v>
      </c>
      <c r="H100" s="8">
        <f t="shared" si="47"/>
        <v>400000</v>
      </c>
      <c r="I100" s="8">
        <f t="shared" si="47"/>
        <v>400000</v>
      </c>
      <c r="J100" s="8">
        <f t="shared" si="47"/>
        <v>511374.1</v>
      </c>
      <c r="K100" s="8">
        <f t="shared" si="42"/>
        <v>127.843525</v>
      </c>
      <c r="L100" s="8">
        <f t="shared" si="33"/>
        <v>400000</v>
      </c>
      <c r="M100" s="8">
        <f t="shared" si="34"/>
        <v>400000</v>
      </c>
      <c r="N100" s="7">
        <f t="shared" si="35"/>
        <v>511374.1</v>
      </c>
      <c r="O100" s="7">
        <f t="shared" si="36"/>
        <v>127.843525</v>
      </c>
    </row>
    <row r="101" spans="1:15" ht="24.5" customHeight="1" x14ac:dyDescent="0.2">
      <c r="A101" s="50" t="s">
        <v>188</v>
      </c>
      <c r="B101" s="50"/>
      <c r="C101" s="26" t="s">
        <v>189</v>
      </c>
      <c r="D101" s="7">
        <f>D102</f>
        <v>0</v>
      </c>
      <c r="E101" s="8">
        <f t="shared" si="47"/>
        <v>0</v>
      </c>
      <c r="F101" s="8">
        <f t="shared" si="47"/>
        <v>0</v>
      </c>
      <c r="G101" s="8">
        <v>0</v>
      </c>
      <c r="H101" s="8">
        <f t="shared" si="47"/>
        <v>400000</v>
      </c>
      <c r="I101" s="8">
        <f t="shared" si="47"/>
        <v>400000</v>
      </c>
      <c r="J101" s="8">
        <f t="shared" si="47"/>
        <v>511374.1</v>
      </c>
      <c r="K101" s="8">
        <f t="shared" si="42"/>
        <v>127.843525</v>
      </c>
      <c r="L101" s="8">
        <f t="shared" si="33"/>
        <v>400000</v>
      </c>
      <c r="M101" s="8">
        <f t="shared" si="34"/>
        <v>400000</v>
      </c>
      <c r="N101" s="7">
        <f t="shared" si="35"/>
        <v>511374.1</v>
      </c>
      <c r="O101" s="7">
        <f t="shared" si="36"/>
        <v>127.843525</v>
      </c>
    </row>
    <row r="102" spans="1:15" ht="75" customHeight="1" x14ac:dyDescent="0.2">
      <c r="A102" s="51" t="s">
        <v>190</v>
      </c>
      <c r="B102" s="51"/>
      <c r="C102" s="9" t="s">
        <v>191</v>
      </c>
      <c r="D102" s="7">
        <v>0</v>
      </c>
      <c r="E102" s="8">
        <v>0</v>
      </c>
      <c r="F102" s="8">
        <v>0</v>
      </c>
      <c r="G102" s="8">
        <v>0</v>
      </c>
      <c r="H102" s="8">
        <v>400000</v>
      </c>
      <c r="I102" s="8">
        <v>400000</v>
      </c>
      <c r="J102" s="8">
        <v>511374.1</v>
      </c>
      <c r="K102" s="8">
        <f t="shared" si="42"/>
        <v>127.843525</v>
      </c>
      <c r="L102" s="8">
        <f t="shared" si="33"/>
        <v>400000</v>
      </c>
      <c r="M102" s="8">
        <f t="shared" si="34"/>
        <v>400000</v>
      </c>
      <c r="N102" s="7">
        <f t="shared" si="35"/>
        <v>511374.1</v>
      </c>
      <c r="O102" s="7">
        <f t="shared" si="36"/>
        <v>127.843525</v>
      </c>
    </row>
    <row r="103" spans="1:15" ht="24.5" customHeight="1" x14ac:dyDescent="0.2">
      <c r="A103" s="52" t="s">
        <v>192</v>
      </c>
      <c r="B103" s="52"/>
      <c r="C103" s="17" t="s">
        <v>193</v>
      </c>
      <c r="D103" s="29">
        <f t="shared" ref="D103:J103" si="48">D97+D67+D10</f>
        <v>146146276</v>
      </c>
      <c r="E103" s="29">
        <f t="shared" si="48"/>
        <v>120823574</v>
      </c>
      <c r="F103" s="29">
        <f t="shared" si="48"/>
        <v>125225936.19000003</v>
      </c>
      <c r="G103" s="29">
        <f t="shared" si="32"/>
        <v>103.64362851077392</v>
      </c>
      <c r="H103" s="29">
        <f t="shared" si="48"/>
        <v>2990300</v>
      </c>
      <c r="I103" s="29">
        <f t="shared" si="48"/>
        <v>2972300</v>
      </c>
      <c r="J103" s="29">
        <f t="shared" si="48"/>
        <v>22009694.600000001</v>
      </c>
      <c r="K103" s="29">
        <f t="shared" si="42"/>
        <v>740.49371194024832</v>
      </c>
      <c r="L103" s="29">
        <f t="shared" si="33"/>
        <v>149136576</v>
      </c>
      <c r="M103" s="29">
        <f t="shared" si="34"/>
        <v>123795874</v>
      </c>
      <c r="N103" s="29">
        <f t="shared" si="35"/>
        <v>147235630.79000002</v>
      </c>
      <c r="O103" s="29">
        <f t="shared" si="36"/>
        <v>118.93419871974088</v>
      </c>
    </row>
    <row r="104" spans="1:15" ht="16" customHeight="1" x14ac:dyDescent="0.2">
      <c r="A104" s="48" t="s">
        <v>194</v>
      </c>
      <c r="B104" s="48"/>
      <c r="C104" s="25" t="s">
        <v>195</v>
      </c>
      <c r="D104" s="7">
        <f>D105</f>
        <v>191696900</v>
      </c>
      <c r="E104" s="8">
        <f t="shared" ref="E104:J104" si="49">E105</f>
        <v>146184300</v>
      </c>
      <c r="F104" s="8">
        <f t="shared" si="49"/>
        <v>146184300</v>
      </c>
      <c r="G104" s="8">
        <f t="shared" si="32"/>
        <v>100</v>
      </c>
      <c r="H104" s="8">
        <f t="shared" si="49"/>
        <v>0</v>
      </c>
      <c r="I104" s="8">
        <f t="shared" si="49"/>
        <v>0</v>
      </c>
      <c r="J104" s="8">
        <f t="shared" si="49"/>
        <v>0</v>
      </c>
      <c r="K104" s="8">
        <v>0</v>
      </c>
      <c r="L104" s="8">
        <f t="shared" si="33"/>
        <v>191696900</v>
      </c>
      <c r="M104" s="8">
        <f t="shared" si="34"/>
        <v>146184300</v>
      </c>
      <c r="N104" s="7">
        <f t="shared" si="35"/>
        <v>146184300</v>
      </c>
      <c r="O104" s="7">
        <f t="shared" si="36"/>
        <v>100</v>
      </c>
    </row>
    <row r="105" spans="1:15" ht="16.5" customHeight="1" x14ac:dyDescent="0.2">
      <c r="A105" s="49" t="s">
        <v>196</v>
      </c>
      <c r="B105" s="49"/>
      <c r="C105" s="25" t="s">
        <v>197</v>
      </c>
      <c r="D105" s="7">
        <f>D106+D108</f>
        <v>191696900</v>
      </c>
      <c r="E105" s="8">
        <f t="shared" ref="E105:J105" si="50">E106+E108</f>
        <v>146184300</v>
      </c>
      <c r="F105" s="8">
        <f t="shared" si="50"/>
        <v>146184300</v>
      </c>
      <c r="G105" s="8">
        <f t="shared" si="32"/>
        <v>100</v>
      </c>
      <c r="H105" s="8">
        <f t="shared" si="50"/>
        <v>0</v>
      </c>
      <c r="I105" s="8">
        <f t="shared" si="50"/>
        <v>0</v>
      </c>
      <c r="J105" s="8">
        <f t="shared" si="50"/>
        <v>0</v>
      </c>
      <c r="K105" s="8">
        <v>0</v>
      </c>
      <c r="L105" s="8">
        <f t="shared" si="33"/>
        <v>191696900</v>
      </c>
      <c r="M105" s="8">
        <f t="shared" si="34"/>
        <v>146184300</v>
      </c>
      <c r="N105" s="7">
        <f t="shared" si="35"/>
        <v>146184300</v>
      </c>
      <c r="O105" s="7">
        <f t="shared" si="36"/>
        <v>100</v>
      </c>
    </row>
    <row r="106" spans="1:15" ht="15.5" customHeight="1" x14ac:dyDescent="0.2">
      <c r="A106" s="50" t="s">
        <v>198</v>
      </c>
      <c r="B106" s="50"/>
      <c r="C106" s="26" t="s">
        <v>199</v>
      </c>
      <c r="D106" s="7">
        <f>D107</f>
        <v>54621400</v>
      </c>
      <c r="E106" s="8">
        <f t="shared" ref="E106:F106" si="51">E107</f>
        <v>40966200</v>
      </c>
      <c r="F106" s="8">
        <f t="shared" si="51"/>
        <v>40966200</v>
      </c>
      <c r="G106" s="8">
        <f t="shared" si="32"/>
        <v>100</v>
      </c>
      <c r="H106" s="8">
        <v>0</v>
      </c>
      <c r="I106" s="8">
        <v>0</v>
      </c>
      <c r="J106" s="8">
        <v>0</v>
      </c>
      <c r="K106" s="8">
        <v>0</v>
      </c>
      <c r="L106" s="8">
        <f t="shared" si="33"/>
        <v>54621400</v>
      </c>
      <c r="M106" s="8">
        <f t="shared" si="34"/>
        <v>40966200</v>
      </c>
      <c r="N106" s="7">
        <f t="shared" si="35"/>
        <v>40966200</v>
      </c>
      <c r="O106" s="7">
        <f t="shared" si="36"/>
        <v>100</v>
      </c>
    </row>
    <row r="107" spans="1:15" ht="20.5" customHeight="1" x14ac:dyDescent="0.2">
      <c r="A107" s="51" t="s">
        <v>200</v>
      </c>
      <c r="B107" s="51"/>
      <c r="C107" s="9" t="s">
        <v>201</v>
      </c>
      <c r="D107" s="7">
        <v>54621400</v>
      </c>
      <c r="E107" s="8">
        <v>40966200</v>
      </c>
      <c r="F107" s="8">
        <v>40966200</v>
      </c>
      <c r="G107" s="8">
        <f t="shared" si="32"/>
        <v>100</v>
      </c>
      <c r="H107" s="8">
        <v>0</v>
      </c>
      <c r="I107" s="8">
        <v>0</v>
      </c>
      <c r="J107" s="8">
        <v>0</v>
      </c>
      <c r="K107" s="8">
        <v>0</v>
      </c>
      <c r="L107" s="8">
        <f t="shared" si="33"/>
        <v>54621400</v>
      </c>
      <c r="M107" s="8">
        <f t="shared" si="34"/>
        <v>40966200</v>
      </c>
      <c r="N107" s="7">
        <f t="shared" si="35"/>
        <v>40966200</v>
      </c>
      <c r="O107" s="7">
        <f t="shared" si="36"/>
        <v>100</v>
      </c>
    </row>
    <row r="108" spans="1:15" ht="17" customHeight="1" x14ac:dyDescent="0.2">
      <c r="A108" s="50" t="s">
        <v>202</v>
      </c>
      <c r="B108" s="50"/>
      <c r="C108" s="26" t="s">
        <v>203</v>
      </c>
      <c r="D108" s="7">
        <f>D109</f>
        <v>137075500</v>
      </c>
      <c r="E108" s="8">
        <f t="shared" ref="E108:F108" si="52">E109</f>
        <v>105218100</v>
      </c>
      <c r="F108" s="8">
        <f t="shared" si="52"/>
        <v>105218100</v>
      </c>
      <c r="G108" s="8">
        <f t="shared" si="32"/>
        <v>100</v>
      </c>
      <c r="H108" s="8">
        <v>0</v>
      </c>
      <c r="I108" s="8">
        <v>0</v>
      </c>
      <c r="J108" s="8">
        <v>0</v>
      </c>
      <c r="K108" s="8">
        <v>0</v>
      </c>
      <c r="L108" s="8">
        <f t="shared" si="33"/>
        <v>137075500</v>
      </c>
      <c r="M108" s="8">
        <f t="shared" si="34"/>
        <v>105218100</v>
      </c>
      <c r="N108" s="7">
        <f t="shared" si="35"/>
        <v>105218100</v>
      </c>
      <c r="O108" s="7">
        <f t="shared" si="36"/>
        <v>100</v>
      </c>
    </row>
    <row r="109" spans="1:15" ht="32" customHeight="1" x14ac:dyDescent="0.2">
      <c r="A109" s="51" t="s">
        <v>204</v>
      </c>
      <c r="B109" s="51"/>
      <c r="C109" s="9" t="s">
        <v>205</v>
      </c>
      <c r="D109" s="7">
        <v>137075500</v>
      </c>
      <c r="E109" s="8">
        <v>105218100</v>
      </c>
      <c r="F109" s="8">
        <v>105218100</v>
      </c>
      <c r="G109" s="8">
        <f t="shared" si="32"/>
        <v>100</v>
      </c>
      <c r="H109" s="8">
        <v>0</v>
      </c>
      <c r="I109" s="8">
        <v>0</v>
      </c>
      <c r="J109" s="8">
        <v>0</v>
      </c>
      <c r="K109" s="8">
        <v>0</v>
      </c>
      <c r="L109" s="8">
        <f t="shared" si="33"/>
        <v>137075500</v>
      </c>
      <c r="M109" s="8">
        <f t="shared" si="34"/>
        <v>105218100</v>
      </c>
      <c r="N109" s="7">
        <f t="shared" si="35"/>
        <v>105218100</v>
      </c>
      <c r="O109" s="7">
        <f t="shared" si="36"/>
        <v>100</v>
      </c>
    </row>
    <row r="110" spans="1:15" ht="39" customHeight="1" x14ac:dyDescent="0.2">
      <c r="A110" s="48" t="s">
        <v>206</v>
      </c>
      <c r="B110" s="48"/>
      <c r="C110" s="25" t="s">
        <v>207</v>
      </c>
      <c r="D110" s="7">
        <f>D104+D103</f>
        <v>337843176</v>
      </c>
      <c r="E110" s="8">
        <f t="shared" ref="E110:J110" si="53">E104+E103</f>
        <v>267007874</v>
      </c>
      <c r="F110" s="8">
        <f t="shared" si="53"/>
        <v>271410236.19000006</v>
      </c>
      <c r="G110" s="8">
        <f t="shared" si="32"/>
        <v>101.64877616680324</v>
      </c>
      <c r="H110" s="8">
        <f t="shared" si="53"/>
        <v>2990300</v>
      </c>
      <c r="I110" s="8">
        <f t="shared" si="53"/>
        <v>2972300</v>
      </c>
      <c r="J110" s="8">
        <f t="shared" si="53"/>
        <v>22009694.600000001</v>
      </c>
      <c r="K110" s="8">
        <f t="shared" si="42"/>
        <v>740.49371194024832</v>
      </c>
      <c r="L110" s="8">
        <f t="shared" si="33"/>
        <v>340833476</v>
      </c>
      <c r="M110" s="8">
        <f t="shared" si="34"/>
        <v>269980174</v>
      </c>
      <c r="N110" s="7">
        <f t="shared" si="35"/>
        <v>293419930.79000008</v>
      </c>
      <c r="O110" s="7">
        <f t="shared" si="36"/>
        <v>108.68202892187189</v>
      </c>
    </row>
    <row r="111" spans="1:15" ht="28.5" customHeight="1" x14ac:dyDescent="0.2">
      <c r="A111" s="50" t="s">
        <v>208</v>
      </c>
      <c r="B111" s="50"/>
      <c r="C111" s="26" t="s">
        <v>209</v>
      </c>
      <c r="D111" s="7">
        <f>D112+D113+D114+D115+D116</f>
        <v>5402380.0899999999</v>
      </c>
      <c r="E111" s="8">
        <f t="shared" ref="E111:F111" si="54">E112+E113+E114+E115+E116</f>
        <v>4555518.09</v>
      </c>
      <c r="F111" s="8">
        <f t="shared" si="54"/>
        <v>4555518.09</v>
      </c>
      <c r="G111" s="8">
        <f t="shared" si="32"/>
        <v>100</v>
      </c>
      <c r="H111" s="8">
        <f t="shared" ref="H111" si="55">H112+H113+H114+H115+H116</f>
        <v>2046200</v>
      </c>
      <c r="I111" s="8">
        <f t="shared" ref="I111:J111" si="56">I112+I113+I114+I115+I116</f>
        <v>2000000</v>
      </c>
      <c r="J111" s="8">
        <f t="shared" si="56"/>
        <v>2000000</v>
      </c>
      <c r="K111" s="8">
        <f t="shared" si="42"/>
        <v>100</v>
      </c>
      <c r="L111" s="8">
        <f t="shared" si="33"/>
        <v>7448580.0899999999</v>
      </c>
      <c r="M111" s="8">
        <f t="shared" si="34"/>
        <v>6555518.0899999999</v>
      </c>
      <c r="N111" s="7">
        <f t="shared" si="35"/>
        <v>6555518.0899999999</v>
      </c>
      <c r="O111" s="7">
        <f t="shared" si="36"/>
        <v>100.00000000000001</v>
      </c>
    </row>
    <row r="112" spans="1:15" ht="92.5" customHeight="1" x14ac:dyDescent="0.2">
      <c r="A112" s="54" t="s">
        <v>210</v>
      </c>
      <c r="B112" s="54"/>
      <c r="C112" s="9" t="s">
        <v>211</v>
      </c>
      <c r="D112" s="7">
        <v>1402047.09</v>
      </c>
      <c r="E112" s="8">
        <v>1402047.09</v>
      </c>
      <c r="F112" s="8">
        <v>1402047.09</v>
      </c>
      <c r="G112" s="8">
        <f t="shared" si="32"/>
        <v>100</v>
      </c>
      <c r="H112" s="8">
        <v>0</v>
      </c>
      <c r="I112" s="8">
        <v>0</v>
      </c>
      <c r="J112" s="8">
        <v>0</v>
      </c>
      <c r="K112" s="8">
        <v>0</v>
      </c>
      <c r="L112" s="8">
        <f t="shared" si="33"/>
        <v>1402047.09</v>
      </c>
      <c r="M112" s="8">
        <f t="shared" si="34"/>
        <v>1402047.09</v>
      </c>
      <c r="N112" s="7">
        <f t="shared" si="35"/>
        <v>1402047.09</v>
      </c>
      <c r="O112" s="7">
        <f t="shared" si="36"/>
        <v>100</v>
      </c>
    </row>
    <row r="113" spans="1:15" ht="45.5" customHeight="1" x14ac:dyDescent="0.2">
      <c r="A113" s="51" t="s">
        <v>212</v>
      </c>
      <c r="B113" s="51"/>
      <c r="C113" s="9" t="s">
        <v>213</v>
      </c>
      <c r="D113" s="7">
        <v>1116369</v>
      </c>
      <c r="E113" s="8">
        <v>857468</v>
      </c>
      <c r="F113" s="8">
        <v>857468</v>
      </c>
      <c r="G113" s="8">
        <f t="shared" si="32"/>
        <v>100</v>
      </c>
      <c r="H113" s="8">
        <v>0</v>
      </c>
      <c r="I113" s="8">
        <v>0</v>
      </c>
      <c r="J113" s="8">
        <v>0</v>
      </c>
      <c r="K113" s="8">
        <v>0</v>
      </c>
      <c r="L113" s="8">
        <f t="shared" si="33"/>
        <v>1116369</v>
      </c>
      <c r="M113" s="8">
        <f t="shared" si="34"/>
        <v>857468</v>
      </c>
      <c r="N113" s="7">
        <f t="shared" si="35"/>
        <v>857468</v>
      </c>
      <c r="O113" s="7">
        <f t="shared" si="36"/>
        <v>100</v>
      </c>
    </row>
    <row r="114" spans="1:15" ht="59" customHeight="1" x14ac:dyDescent="0.2">
      <c r="A114" s="51" t="s">
        <v>214</v>
      </c>
      <c r="B114" s="51"/>
      <c r="C114" s="9" t="s">
        <v>215</v>
      </c>
      <c r="D114" s="7">
        <v>673300</v>
      </c>
      <c r="E114" s="8">
        <v>504959</v>
      </c>
      <c r="F114" s="8">
        <v>504959</v>
      </c>
      <c r="G114" s="8">
        <f t="shared" si="32"/>
        <v>100</v>
      </c>
      <c r="H114" s="8">
        <v>0</v>
      </c>
      <c r="I114" s="8">
        <v>0</v>
      </c>
      <c r="J114" s="8">
        <v>0</v>
      </c>
      <c r="K114" s="8">
        <v>0</v>
      </c>
      <c r="L114" s="8">
        <f t="shared" si="33"/>
        <v>673300</v>
      </c>
      <c r="M114" s="8">
        <f t="shared" si="34"/>
        <v>504959</v>
      </c>
      <c r="N114" s="7">
        <f t="shared" si="35"/>
        <v>504959</v>
      </c>
      <c r="O114" s="7">
        <f t="shared" si="36"/>
        <v>100</v>
      </c>
    </row>
    <row r="115" spans="1:15" ht="66" customHeight="1" x14ac:dyDescent="0.2">
      <c r="A115" s="51" t="s">
        <v>216</v>
      </c>
      <c r="B115" s="51"/>
      <c r="C115" s="9" t="s">
        <v>217</v>
      </c>
      <c r="D115" s="7">
        <v>229175</v>
      </c>
      <c r="E115" s="8">
        <v>229175</v>
      </c>
      <c r="F115" s="8">
        <v>229175</v>
      </c>
      <c r="G115" s="8">
        <f t="shared" si="32"/>
        <v>100</v>
      </c>
      <c r="H115" s="8">
        <v>0</v>
      </c>
      <c r="I115" s="8">
        <v>0</v>
      </c>
      <c r="J115" s="8">
        <v>0</v>
      </c>
      <c r="K115" s="8">
        <v>0</v>
      </c>
      <c r="L115" s="8">
        <f t="shared" si="33"/>
        <v>229175</v>
      </c>
      <c r="M115" s="8">
        <f t="shared" si="34"/>
        <v>229175</v>
      </c>
      <c r="N115" s="7">
        <f t="shared" si="35"/>
        <v>229175</v>
      </c>
      <c r="O115" s="7">
        <f t="shared" si="36"/>
        <v>100</v>
      </c>
    </row>
    <row r="116" spans="1:15" ht="24" customHeight="1" x14ac:dyDescent="0.2">
      <c r="A116" s="51" t="s">
        <v>218</v>
      </c>
      <c r="B116" s="51"/>
      <c r="C116" s="9" t="s">
        <v>219</v>
      </c>
      <c r="D116" s="7">
        <v>1981489</v>
      </c>
      <c r="E116" s="8">
        <v>1561869</v>
      </c>
      <c r="F116" s="8">
        <v>1561869</v>
      </c>
      <c r="G116" s="8">
        <f t="shared" si="32"/>
        <v>100</v>
      </c>
      <c r="H116" s="8">
        <v>2046200</v>
      </c>
      <c r="I116" s="8">
        <v>2000000</v>
      </c>
      <c r="J116" s="8">
        <v>2000000</v>
      </c>
      <c r="K116" s="8">
        <f t="shared" si="42"/>
        <v>100</v>
      </c>
      <c r="L116" s="8">
        <f t="shared" si="33"/>
        <v>4027689</v>
      </c>
      <c r="M116" s="8">
        <f t="shared" si="34"/>
        <v>3561869</v>
      </c>
      <c r="N116" s="7">
        <f t="shared" si="35"/>
        <v>3561869</v>
      </c>
      <c r="O116" s="7">
        <f t="shared" si="36"/>
        <v>100</v>
      </c>
    </row>
    <row r="117" spans="1:15" ht="16.5" customHeight="1" x14ac:dyDescent="0.2">
      <c r="A117" s="55" t="s">
        <v>220</v>
      </c>
      <c r="B117" s="55"/>
      <c r="C117" s="18" t="s">
        <v>221</v>
      </c>
      <c r="D117" s="19">
        <f>D110+D111</f>
        <v>343245556.08999997</v>
      </c>
      <c r="E117" s="19">
        <f t="shared" ref="E117:J117" si="57">E110+E111</f>
        <v>271563392.08999997</v>
      </c>
      <c r="F117" s="19">
        <f t="shared" si="57"/>
        <v>275965754.28000003</v>
      </c>
      <c r="G117" s="19">
        <f t="shared" si="32"/>
        <v>101.62111769046582</v>
      </c>
      <c r="H117" s="19">
        <f t="shared" si="57"/>
        <v>5036500</v>
      </c>
      <c r="I117" s="19">
        <f t="shared" si="57"/>
        <v>4972300</v>
      </c>
      <c r="J117" s="19">
        <f t="shared" si="57"/>
        <v>24009694.600000001</v>
      </c>
      <c r="K117" s="19">
        <f t="shared" si="42"/>
        <v>482.8689861834564</v>
      </c>
      <c r="L117" s="19">
        <f t="shared" si="33"/>
        <v>348282056.08999997</v>
      </c>
      <c r="M117" s="19">
        <f t="shared" si="34"/>
        <v>276535692.08999997</v>
      </c>
      <c r="N117" s="19">
        <f t="shared" si="35"/>
        <v>299975448.88000005</v>
      </c>
      <c r="O117" s="19">
        <f t="shared" si="36"/>
        <v>108.47621390672835</v>
      </c>
    </row>
    <row r="118" spans="1:15" ht="16.5" customHeight="1" x14ac:dyDescent="0.2">
      <c r="A118" s="47" t="s">
        <v>408</v>
      </c>
      <c r="B118" s="47"/>
      <c r="C118" s="20" t="s">
        <v>0</v>
      </c>
      <c r="D118" s="21" t="s">
        <v>0</v>
      </c>
      <c r="E118" s="21" t="s">
        <v>0</v>
      </c>
      <c r="F118" s="22" t="s">
        <v>0</v>
      </c>
      <c r="G118" s="23"/>
      <c r="H118" s="22" t="s">
        <v>0</v>
      </c>
      <c r="I118" s="22" t="s">
        <v>0</v>
      </c>
      <c r="J118" s="22" t="s">
        <v>0</v>
      </c>
      <c r="K118" s="23"/>
      <c r="L118" s="23"/>
      <c r="M118" s="23"/>
      <c r="N118" s="23"/>
      <c r="O118" s="23"/>
    </row>
    <row r="119" spans="1:15" s="3" customFormat="1" ht="17.25" customHeight="1" x14ac:dyDescent="0.2">
      <c r="A119" s="56" t="s">
        <v>404</v>
      </c>
      <c r="B119" s="56"/>
      <c r="C119" s="27" t="s">
        <v>0</v>
      </c>
      <c r="D119" s="28">
        <f>D120+D121+D122+D123+D124+D125</f>
        <v>31950304</v>
      </c>
      <c r="E119" s="28">
        <f t="shared" ref="E119:N119" si="58">E120+E121+E122+E123+E124+E125</f>
        <v>26065871</v>
      </c>
      <c r="F119" s="28">
        <f t="shared" si="58"/>
        <v>23700795.25</v>
      </c>
      <c r="G119" s="8">
        <f t="shared" si="32"/>
        <v>90.926542412490264</v>
      </c>
      <c r="H119" s="28">
        <f t="shared" si="58"/>
        <v>199000</v>
      </c>
      <c r="I119" s="28">
        <f t="shared" si="58"/>
        <v>199000</v>
      </c>
      <c r="J119" s="28">
        <f t="shared" si="58"/>
        <v>3206114.7399999998</v>
      </c>
      <c r="K119" s="8">
        <f t="shared" si="42"/>
        <v>1611.1129346733667</v>
      </c>
      <c r="L119" s="28">
        <f t="shared" si="58"/>
        <v>32149304</v>
      </c>
      <c r="M119" s="28">
        <f t="shared" si="58"/>
        <v>26264871</v>
      </c>
      <c r="N119" s="28">
        <f t="shared" si="58"/>
        <v>26906909.989999998</v>
      </c>
      <c r="O119" s="7">
        <f t="shared" si="36"/>
        <v>102.44447798734666</v>
      </c>
    </row>
    <row r="120" spans="1:15" ht="70" customHeight="1" x14ac:dyDescent="0.2">
      <c r="A120" s="53" t="s">
        <v>222</v>
      </c>
      <c r="B120" s="53"/>
      <c r="C120" s="25" t="s">
        <v>223</v>
      </c>
      <c r="D120" s="7">
        <v>25642974</v>
      </c>
      <c r="E120" s="16">
        <v>21278774</v>
      </c>
      <c r="F120" s="8">
        <v>19269257.920000002</v>
      </c>
      <c r="G120" s="8">
        <f t="shared" si="32"/>
        <v>90.556241257132584</v>
      </c>
      <c r="H120" s="8">
        <v>129000</v>
      </c>
      <c r="I120" s="16">
        <v>129000</v>
      </c>
      <c r="J120" s="8">
        <v>125877.36</v>
      </c>
      <c r="K120" s="8">
        <f t="shared" si="42"/>
        <v>97.579348837209309</v>
      </c>
      <c r="L120" s="7">
        <f t="shared" si="33"/>
        <v>25771974</v>
      </c>
      <c r="M120" s="7">
        <f t="shared" si="34"/>
        <v>21407774</v>
      </c>
      <c r="N120" s="7">
        <f t="shared" si="35"/>
        <v>19395135.280000001</v>
      </c>
      <c r="O120" s="7">
        <f t="shared" si="36"/>
        <v>90.598561438475585</v>
      </c>
    </row>
    <row r="121" spans="1:15" ht="40.5" customHeight="1" x14ac:dyDescent="0.2">
      <c r="A121" s="53" t="s">
        <v>224</v>
      </c>
      <c r="B121" s="53"/>
      <c r="C121" s="25" t="s">
        <v>225</v>
      </c>
      <c r="D121" s="7">
        <v>2258480</v>
      </c>
      <c r="E121" s="16">
        <v>1640605</v>
      </c>
      <c r="F121" s="8">
        <v>1602394.66</v>
      </c>
      <c r="G121" s="8">
        <f t="shared" si="32"/>
        <v>97.670960407898306</v>
      </c>
      <c r="H121" s="8"/>
      <c r="I121" s="16"/>
      <c r="J121" s="8"/>
      <c r="K121" s="8" t="e">
        <f t="shared" si="42"/>
        <v>#DIV/0!</v>
      </c>
      <c r="L121" s="7">
        <f t="shared" si="33"/>
        <v>2258480</v>
      </c>
      <c r="M121" s="7">
        <f t="shared" si="34"/>
        <v>1640605</v>
      </c>
      <c r="N121" s="7">
        <f t="shared" si="35"/>
        <v>1602394.66</v>
      </c>
      <c r="O121" s="7">
        <f t="shared" si="36"/>
        <v>97.670960407898306</v>
      </c>
    </row>
    <row r="122" spans="1:15" ht="39" customHeight="1" x14ac:dyDescent="0.2">
      <c r="A122" s="53" t="s">
        <v>224</v>
      </c>
      <c r="B122" s="53"/>
      <c r="C122" s="25" t="s">
        <v>226</v>
      </c>
      <c r="D122" s="7">
        <v>1030000</v>
      </c>
      <c r="E122" s="16">
        <v>786175</v>
      </c>
      <c r="F122" s="8">
        <v>660470.09</v>
      </c>
      <c r="G122" s="8">
        <f t="shared" si="32"/>
        <v>84.010568893694142</v>
      </c>
      <c r="H122" s="8"/>
      <c r="I122" s="16"/>
      <c r="J122" s="8"/>
      <c r="K122" s="8" t="e">
        <f t="shared" si="42"/>
        <v>#DIV/0!</v>
      </c>
      <c r="L122" s="7">
        <f t="shared" si="33"/>
        <v>1030000</v>
      </c>
      <c r="M122" s="7">
        <f t="shared" si="34"/>
        <v>786175</v>
      </c>
      <c r="N122" s="7">
        <f t="shared" si="35"/>
        <v>660470.09</v>
      </c>
      <c r="O122" s="7">
        <f t="shared" si="36"/>
        <v>84.010568893694142</v>
      </c>
    </row>
    <row r="123" spans="1:15" ht="41" customHeight="1" x14ac:dyDescent="0.2">
      <c r="A123" s="53" t="s">
        <v>224</v>
      </c>
      <c r="B123" s="53"/>
      <c r="C123" s="25" t="s">
        <v>227</v>
      </c>
      <c r="D123" s="7">
        <v>667300</v>
      </c>
      <c r="E123" s="16">
        <v>514461</v>
      </c>
      <c r="F123" s="8">
        <v>508929.4</v>
      </c>
      <c r="G123" s="8">
        <f t="shared" si="32"/>
        <v>98.924777582751673</v>
      </c>
      <c r="H123" s="8"/>
      <c r="I123" s="16"/>
      <c r="J123" s="8"/>
      <c r="K123" s="8" t="e">
        <f t="shared" si="42"/>
        <v>#DIV/0!</v>
      </c>
      <c r="L123" s="7">
        <f t="shared" si="33"/>
        <v>667300</v>
      </c>
      <c r="M123" s="7">
        <f t="shared" si="34"/>
        <v>514461</v>
      </c>
      <c r="N123" s="7">
        <f t="shared" si="35"/>
        <v>508929.4</v>
      </c>
      <c r="O123" s="7">
        <f t="shared" si="36"/>
        <v>98.924777582751673</v>
      </c>
    </row>
    <row r="124" spans="1:15" ht="37" customHeight="1" x14ac:dyDescent="0.2">
      <c r="A124" s="53" t="s">
        <v>224</v>
      </c>
      <c r="B124" s="53"/>
      <c r="C124" s="25" t="s">
        <v>228</v>
      </c>
      <c r="D124" s="7">
        <v>2014750</v>
      </c>
      <c r="E124" s="16">
        <v>1555706</v>
      </c>
      <c r="F124" s="8">
        <v>1372027.43</v>
      </c>
      <c r="G124" s="8">
        <f t="shared" si="32"/>
        <v>88.193233811529936</v>
      </c>
      <c r="H124" s="8"/>
      <c r="I124" s="16"/>
      <c r="J124" s="8"/>
      <c r="K124" s="8" t="e">
        <f t="shared" si="42"/>
        <v>#DIV/0!</v>
      </c>
      <c r="L124" s="7">
        <f t="shared" si="33"/>
        <v>2014750</v>
      </c>
      <c r="M124" s="7">
        <f t="shared" si="34"/>
        <v>1555706</v>
      </c>
      <c r="N124" s="7">
        <f t="shared" si="35"/>
        <v>1372027.43</v>
      </c>
      <c r="O124" s="7">
        <f t="shared" si="36"/>
        <v>88.193233811529936</v>
      </c>
    </row>
    <row r="125" spans="1:15" ht="23" customHeight="1" x14ac:dyDescent="0.2">
      <c r="A125" s="53" t="s">
        <v>229</v>
      </c>
      <c r="B125" s="53"/>
      <c r="C125" s="25" t="s">
        <v>230</v>
      </c>
      <c r="D125" s="7">
        <v>336800</v>
      </c>
      <c r="E125" s="16">
        <v>290150</v>
      </c>
      <c r="F125" s="8">
        <v>287715.75</v>
      </c>
      <c r="G125" s="8">
        <f t="shared" si="32"/>
        <v>99.161037394451142</v>
      </c>
      <c r="H125" s="8">
        <v>70000</v>
      </c>
      <c r="I125" s="16">
        <v>70000</v>
      </c>
      <c r="J125" s="8">
        <v>3080237.38</v>
      </c>
      <c r="K125" s="8">
        <f t="shared" si="42"/>
        <v>4400.3391142857145</v>
      </c>
      <c r="L125" s="7">
        <f t="shared" si="33"/>
        <v>406800</v>
      </c>
      <c r="M125" s="7">
        <f t="shared" si="34"/>
        <v>360150</v>
      </c>
      <c r="N125" s="7">
        <f t="shared" si="35"/>
        <v>3367953.13</v>
      </c>
      <c r="O125" s="7">
        <f t="shared" si="36"/>
        <v>935.1528890739969</v>
      </c>
    </row>
    <row r="126" spans="1:15" ht="14" customHeight="1" x14ac:dyDescent="0.2">
      <c r="A126" s="48" t="s">
        <v>231</v>
      </c>
      <c r="B126" s="48"/>
      <c r="C126" s="25" t="s">
        <v>0</v>
      </c>
      <c r="D126" s="7">
        <v>246928348</v>
      </c>
      <c r="E126" s="16">
        <f>E127+E128+E132+E133+E134+E135+E138+E141+E142</f>
        <v>190614009</v>
      </c>
      <c r="F126" s="8">
        <v>169291817.44</v>
      </c>
      <c r="G126" s="8">
        <f t="shared" si="32"/>
        <v>88.813943071728787</v>
      </c>
      <c r="H126" s="8">
        <v>5282893</v>
      </c>
      <c r="I126" s="16">
        <v>5282893</v>
      </c>
      <c r="J126" s="8">
        <v>12705559.609999999</v>
      </c>
      <c r="K126" s="8">
        <f t="shared" si="42"/>
        <v>240.50382262143108</v>
      </c>
      <c r="L126" s="7">
        <f t="shared" si="33"/>
        <v>252211241</v>
      </c>
      <c r="M126" s="7">
        <f t="shared" si="34"/>
        <v>195896902</v>
      </c>
      <c r="N126" s="7">
        <f t="shared" si="35"/>
        <v>181997377.05000001</v>
      </c>
      <c r="O126" s="7">
        <f t="shared" si="36"/>
        <v>92.904673423574621</v>
      </c>
    </row>
    <row r="127" spans="1:15" ht="17" customHeight="1" x14ac:dyDescent="0.2">
      <c r="A127" s="53" t="s">
        <v>232</v>
      </c>
      <c r="B127" s="53"/>
      <c r="C127" s="25" t="s">
        <v>233</v>
      </c>
      <c r="D127" s="7">
        <v>56537429</v>
      </c>
      <c r="E127" s="16">
        <v>43493229</v>
      </c>
      <c r="F127" s="8">
        <v>35393862.829999998</v>
      </c>
      <c r="G127" s="8">
        <f t="shared" si="32"/>
        <v>81.37786879424381</v>
      </c>
      <c r="H127" s="8">
        <v>2500000</v>
      </c>
      <c r="I127" s="16">
        <v>2500000</v>
      </c>
      <c r="J127" s="8">
        <v>1768963.53</v>
      </c>
      <c r="K127" s="8">
        <f t="shared" si="42"/>
        <v>70.758541199999996</v>
      </c>
      <c r="L127" s="7">
        <f t="shared" si="33"/>
        <v>59037429</v>
      </c>
      <c r="M127" s="7">
        <f t="shared" si="34"/>
        <v>45993229</v>
      </c>
      <c r="N127" s="7">
        <f t="shared" si="35"/>
        <v>37162826.359999999</v>
      </c>
      <c r="O127" s="7">
        <f t="shared" si="36"/>
        <v>80.800646460373557</v>
      </c>
    </row>
    <row r="128" spans="1:15" ht="27.5" customHeight="1" x14ac:dyDescent="0.2">
      <c r="A128" s="48" t="s">
        <v>234</v>
      </c>
      <c r="B128" s="48"/>
      <c r="C128" s="25" t="s">
        <v>0</v>
      </c>
      <c r="D128" s="7">
        <v>42438358</v>
      </c>
      <c r="E128" s="16">
        <f>E129+E130</f>
        <v>32955858</v>
      </c>
      <c r="F128" s="8">
        <v>24378565.629999999</v>
      </c>
      <c r="G128" s="8">
        <f t="shared" si="32"/>
        <v>73.973390800506536</v>
      </c>
      <c r="H128" s="8">
        <v>2644893</v>
      </c>
      <c r="I128" s="16">
        <v>2644893</v>
      </c>
      <c r="J128" s="8">
        <v>10813472.75</v>
      </c>
      <c r="K128" s="8">
        <f t="shared" si="42"/>
        <v>408.84348629604295</v>
      </c>
      <c r="L128" s="7">
        <f t="shared" si="33"/>
        <v>45083251</v>
      </c>
      <c r="M128" s="7">
        <f t="shared" si="34"/>
        <v>35600751</v>
      </c>
      <c r="N128" s="7">
        <f t="shared" si="35"/>
        <v>35192038.379999995</v>
      </c>
      <c r="O128" s="7">
        <f t="shared" si="36"/>
        <v>98.851955061285068</v>
      </c>
    </row>
    <row r="129" spans="1:15" ht="44" customHeight="1" x14ac:dyDescent="0.2">
      <c r="A129" s="57" t="s">
        <v>235</v>
      </c>
      <c r="B129" s="57"/>
      <c r="C129" s="26" t="s">
        <v>236</v>
      </c>
      <c r="D129" s="7">
        <v>41271706</v>
      </c>
      <c r="E129" s="16">
        <v>32015456</v>
      </c>
      <c r="F129" s="8">
        <v>23582186.640000001</v>
      </c>
      <c r="G129" s="8">
        <f t="shared" si="32"/>
        <v>73.658756070817802</v>
      </c>
      <c r="H129" s="8">
        <v>2619893</v>
      </c>
      <c r="I129" s="16">
        <v>2619893</v>
      </c>
      <c r="J129" s="8">
        <v>10736490.460000001</v>
      </c>
      <c r="K129" s="8">
        <f t="shared" si="42"/>
        <v>409.80644858396892</v>
      </c>
      <c r="L129" s="7">
        <f t="shared" si="33"/>
        <v>43891599</v>
      </c>
      <c r="M129" s="7">
        <f t="shared" si="34"/>
        <v>34635349</v>
      </c>
      <c r="N129" s="7">
        <f t="shared" si="35"/>
        <v>34318677.100000001</v>
      </c>
      <c r="O129" s="7">
        <f t="shared" si="36"/>
        <v>99.085697389681286</v>
      </c>
    </row>
    <row r="130" spans="1:15" ht="47.5" customHeight="1" x14ac:dyDescent="0.2">
      <c r="A130" s="57" t="s">
        <v>237</v>
      </c>
      <c r="B130" s="57"/>
      <c r="C130" s="26" t="s">
        <v>238</v>
      </c>
      <c r="D130" s="7">
        <v>1166652</v>
      </c>
      <c r="E130" s="16">
        <v>940402</v>
      </c>
      <c r="F130" s="8">
        <v>796378.99</v>
      </c>
      <c r="G130" s="8">
        <f t="shared" si="32"/>
        <v>84.684952818050149</v>
      </c>
      <c r="H130" s="8">
        <v>25000</v>
      </c>
      <c r="I130" s="16">
        <v>25000</v>
      </c>
      <c r="J130" s="8">
        <v>76982.289999999994</v>
      </c>
      <c r="K130" s="8">
        <f t="shared" si="42"/>
        <v>307.92915999999997</v>
      </c>
      <c r="L130" s="7">
        <f t="shared" si="33"/>
        <v>1191652</v>
      </c>
      <c r="M130" s="7">
        <f t="shared" si="34"/>
        <v>965402</v>
      </c>
      <c r="N130" s="7">
        <f t="shared" si="35"/>
        <v>873361.28</v>
      </c>
      <c r="O130" s="7">
        <f t="shared" si="36"/>
        <v>90.466073200594153</v>
      </c>
    </row>
    <row r="131" spans="1:15" ht="30" customHeight="1" x14ac:dyDescent="0.2">
      <c r="A131" s="48" t="s">
        <v>239</v>
      </c>
      <c r="B131" s="48"/>
      <c r="C131" s="25" t="s">
        <v>0</v>
      </c>
      <c r="D131" s="7">
        <v>137075500</v>
      </c>
      <c r="E131" s="16">
        <v>105218100</v>
      </c>
      <c r="F131" s="8">
        <v>101793911.26000001</v>
      </c>
      <c r="G131" s="8">
        <f t="shared" si="32"/>
        <v>96.745627662921123</v>
      </c>
      <c r="H131" s="8"/>
      <c r="I131" s="16"/>
      <c r="J131" s="8"/>
      <c r="K131" s="8" t="e">
        <f t="shared" si="42"/>
        <v>#DIV/0!</v>
      </c>
      <c r="L131" s="7">
        <f t="shared" si="33"/>
        <v>137075500</v>
      </c>
      <c r="M131" s="7">
        <f t="shared" si="34"/>
        <v>105218100</v>
      </c>
      <c r="N131" s="7">
        <f t="shared" si="35"/>
        <v>101793911.26000001</v>
      </c>
      <c r="O131" s="7">
        <f t="shared" si="36"/>
        <v>96.745627662921123</v>
      </c>
    </row>
    <row r="132" spans="1:15" ht="38" customHeight="1" x14ac:dyDescent="0.2">
      <c r="A132" s="57" t="s">
        <v>240</v>
      </c>
      <c r="B132" s="57"/>
      <c r="C132" s="26" t="s">
        <v>241</v>
      </c>
      <c r="D132" s="7">
        <v>137075500</v>
      </c>
      <c r="E132" s="16">
        <v>105218100</v>
      </c>
      <c r="F132" s="8">
        <v>101793911.26000001</v>
      </c>
      <c r="G132" s="8">
        <f t="shared" si="32"/>
        <v>96.745627662921123</v>
      </c>
      <c r="H132" s="8"/>
      <c r="I132" s="16"/>
      <c r="J132" s="8"/>
      <c r="K132" s="8" t="e">
        <f t="shared" si="42"/>
        <v>#DIV/0!</v>
      </c>
      <c r="L132" s="7">
        <f t="shared" si="33"/>
        <v>137075500</v>
      </c>
      <c r="M132" s="7">
        <f t="shared" si="34"/>
        <v>105218100</v>
      </c>
      <c r="N132" s="7">
        <f t="shared" si="35"/>
        <v>101793911.26000001</v>
      </c>
      <c r="O132" s="7">
        <f t="shared" si="36"/>
        <v>96.745627662921123</v>
      </c>
    </row>
    <row r="133" spans="1:15" ht="38" customHeight="1" x14ac:dyDescent="0.2">
      <c r="A133" s="53" t="s">
        <v>242</v>
      </c>
      <c r="B133" s="53"/>
      <c r="C133" s="25" t="s">
        <v>243</v>
      </c>
      <c r="D133" s="7">
        <v>2032484</v>
      </c>
      <c r="E133" s="16">
        <v>1571034</v>
      </c>
      <c r="F133" s="8">
        <v>1381290.95</v>
      </c>
      <c r="G133" s="8">
        <f t="shared" si="32"/>
        <v>87.922409699599115</v>
      </c>
      <c r="H133" s="8">
        <v>3000</v>
      </c>
      <c r="I133" s="16">
        <v>3000</v>
      </c>
      <c r="J133" s="8"/>
      <c r="K133" s="8">
        <f t="shared" si="42"/>
        <v>0</v>
      </c>
      <c r="L133" s="7">
        <f t="shared" si="33"/>
        <v>2035484</v>
      </c>
      <c r="M133" s="7">
        <f t="shared" si="34"/>
        <v>1574034</v>
      </c>
      <c r="N133" s="7">
        <f t="shared" si="35"/>
        <v>1381290.95</v>
      </c>
      <c r="O133" s="7">
        <f t="shared" si="36"/>
        <v>87.754835664286787</v>
      </c>
    </row>
    <row r="134" spans="1:15" ht="30.5" customHeight="1" x14ac:dyDescent="0.2">
      <c r="A134" s="53" t="s">
        <v>244</v>
      </c>
      <c r="B134" s="53"/>
      <c r="C134" s="25" t="s">
        <v>245</v>
      </c>
      <c r="D134" s="7">
        <v>3315409</v>
      </c>
      <c r="E134" s="16">
        <v>2823912</v>
      </c>
      <c r="F134" s="8">
        <v>2548124.0499999998</v>
      </c>
      <c r="G134" s="8">
        <f t="shared" si="32"/>
        <v>90.233833419738289</v>
      </c>
      <c r="H134" s="8">
        <v>36000</v>
      </c>
      <c r="I134" s="16">
        <v>36000</v>
      </c>
      <c r="J134" s="8">
        <v>7735.26</v>
      </c>
      <c r="K134" s="8">
        <f t="shared" si="42"/>
        <v>21.486833333333333</v>
      </c>
      <c r="L134" s="7">
        <f t="shared" si="33"/>
        <v>3351409</v>
      </c>
      <c r="M134" s="7">
        <f t="shared" si="34"/>
        <v>2859912</v>
      </c>
      <c r="N134" s="7">
        <f t="shared" si="35"/>
        <v>2555859.3099999996</v>
      </c>
      <c r="O134" s="7">
        <f t="shared" si="36"/>
        <v>89.368459938627467</v>
      </c>
    </row>
    <row r="135" spans="1:15" ht="26.5" customHeight="1" x14ac:dyDescent="0.2">
      <c r="A135" s="48" t="s">
        <v>246</v>
      </c>
      <c r="B135" s="48"/>
      <c r="C135" s="25" t="s">
        <v>0</v>
      </c>
      <c r="D135" s="7">
        <v>3314373</v>
      </c>
      <c r="E135" s="16">
        <f>E136+E137</f>
        <v>2798168</v>
      </c>
      <c r="F135" s="8">
        <v>2305734.13</v>
      </c>
      <c r="G135" s="8">
        <f t="shared" si="32"/>
        <v>82.401561664631998</v>
      </c>
      <c r="H135" s="8">
        <v>99000</v>
      </c>
      <c r="I135" s="16">
        <v>99000</v>
      </c>
      <c r="J135" s="8">
        <v>99000</v>
      </c>
      <c r="K135" s="8">
        <f t="shared" si="42"/>
        <v>100</v>
      </c>
      <c r="L135" s="7">
        <f t="shared" si="33"/>
        <v>3413373</v>
      </c>
      <c r="M135" s="7">
        <f t="shared" si="34"/>
        <v>2897168</v>
      </c>
      <c r="N135" s="7">
        <f t="shared" si="35"/>
        <v>2404734.13</v>
      </c>
      <c r="O135" s="7">
        <f t="shared" si="36"/>
        <v>83.002923199483078</v>
      </c>
    </row>
    <row r="136" spans="1:15" ht="33.5" customHeight="1" x14ac:dyDescent="0.2">
      <c r="A136" s="57" t="s">
        <v>247</v>
      </c>
      <c r="B136" s="57"/>
      <c r="C136" s="26" t="s">
        <v>248</v>
      </c>
      <c r="D136" s="7">
        <v>3255898</v>
      </c>
      <c r="E136" s="16">
        <v>2741503</v>
      </c>
      <c r="F136" s="8">
        <v>2291254.13</v>
      </c>
      <c r="G136" s="8">
        <f t="shared" si="32"/>
        <v>83.5765684006182</v>
      </c>
      <c r="H136" s="8">
        <v>99000</v>
      </c>
      <c r="I136" s="16">
        <v>99000</v>
      </c>
      <c r="J136" s="8">
        <v>99000</v>
      </c>
      <c r="K136" s="8">
        <f t="shared" si="42"/>
        <v>100</v>
      </c>
      <c r="L136" s="7">
        <f t="shared" si="33"/>
        <v>3354898</v>
      </c>
      <c r="M136" s="7">
        <f t="shared" si="34"/>
        <v>2840503</v>
      </c>
      <c r="N136" s="7">
        <f t="shared" si="35"/>
        <v>2390254.13</v>
      </c>
      <c r="O136" s="7">
        <f t="shared" si="36"/>
        <v>84.148973966934733</v>
      </c>
    </row>
    <row r="137" spans="1:15" ht="28.5" customHeight="1" x14ac:dyDescent="0.2">
      <c r="A137" s="57" t="s">
        <v>249</v>
      </c>
      <c r="B137" s="57"/>
      <c r="C137" s="26" t="s">
        <v>250</v>
      </c>
      <c r="D137" s="7">
        <v>58475</v>
      </c>
      <c r="E137" s="16">
        <v>56665</v>
      </c>
      <c r="F137" s="8">
        <v>14480</v>
      </c>
      <c r="G137" s="8">
        <f t="shared" si="32"/>
        <v>25.553692755669285</v>
      </c>
      <c r="H137" s="8"/>
      <c r="I137" s="16"/>
      <c r="J137" s="8"/>
      <c r="K137" s="8" t="e">
        <f t="shared" si="42"/>
        <v>#DIV/0!</v>
      </c>
      <c r="L137" s="7">
        <f t="shared" si="33"/>
        <v>58475</v>
      </c>
      <c r="M137" s="7">
        <f t="shared" si="34"/>
        <v>56665</v>
      </c>
      <c r="N137" s="7">
        <f t="shared" si="35"/>
        <v>14480</v>
      </c>
      <c r="O137" s="7">
        <f t="shared" si="36"/>
        <v>25.553692755669285</v>
      </c>
    </row>
    <row r="138" spans="1:15" ht="32" customHeight="1" x14ac:dyDescent="0.2">
      <c r="A138" s="48" t="s">
        <v>251</v>
      </c>
      <c r="B138" s="48"/>
      <c r="C138" s="25" t="s">
        <v>0</v>
      </c>
      <c r="D138" s="7">
        <v>1312320</v>
      </c>
      <c r="E138" s="16">
        <f>E139+E140</f>
        <v>1019574</v>
      </c>
      <c r="F138" s="8">
        <v>953633.13</v>
      </c>
      <c r="G138" s="8">
        <f t="shared" si="32"/>
        <v>93.532507694390006</v>
      </c>
      <c r="H138" s="8"/>
      <c r="I138" s="16"/>
      <c r="J138" s="8">
        <v>16388.07</v>
      </c>
      <c r="K138" s="8" t="e">
        <f t="shared" si="42"/>
        <v>#DIV/0!</v>
      </c>
      <c r="L138" s="7">
        <f t="shared" si="33"/>
        <v>1312320</v>
      </c>
      <c r="M138" s="7">
        <f t="shared" si="34"/>
        <v>1019574</v>
      </c>
      <c r="N138" s="7">
        <f t="shared" si="35"/>
        <v>970021.2</v>
      </c>
      <c r="O138" s="7">
        <f t="shared" si="36"/>
        <v>95.13985252664348</v>
      </c>
    </row>
    <row r="139" spans="1:15" ht="40" customHeight="1" x14ac:dyDescent="0.2">
      <c r="A139" s="57" t="s">
        <v>252</v>
      </c>
      <c r="B139" s="57"/>
      <c r="C139" s="26" t="s">
        <v>253</v>
      </c>
      <c r="D139" s="7">
        <v>195951</v>
      </c>
      <c r="E139" s="16">
        <v>162106</v>
      </c>
      <c r="F139" s="8">
        <v>108147.21</v>
      </c>
      <c r="G139" s="8">
        <f t="shared" si="32"/>
        <v>66.713884742082342</v>
      </c>
      <c r="H139" s="8"/>
      <c r="I139" s="16"/>
      <c r="J139" s="8">
        <v>16388.07</v>
      </c>
      <c r="K139" s="8" t="e">
        <f t="shared" si="42"/>
        <v>#DIV/0!</v>
      </c>
      <c r="L139" s="7">
        <f t="shared" si="33"/>
        <v>195951</v>
      </c>
      <c r="M139" s="7">
        <f t="shared" si="34"/>
        <v>162106</v>
      </c>
      <c r="N139" s="7">
        <f t="shared" si="35"/>
        <v>124535.28</v>
      </c>
      <c r="O139" s="7">
        <f t="shared" si="36"/>
        <v>76.823362491209451</v>
      </c>
    </row>
    <row r="140" spans="1:15" ht="37" customHeight="1" x14ac:dyDescent="0.2">
      <c r="A140" s="57" t="s">
        <v>254</v>
      </c>
      <c r="B140" s="57"/>
      <c r="C140" s="26" t="s">
        <v>255</v>
      </c>
      <c r="D140" s="7">
        <v>1116369</v>
      </c>
      <c r="E140" s="16">
        <v>857468</v>
      </c>
      <c r="F140" s="8">
        <v>845485.92</v>
      </c>
      <c r="G140" s="8">
        <f t="shared" ref="G140:G203" si="59">F140/E140%</f>
        <v>98.602620739199594</v>
      </c>
      <c r="H140" s="8"/>
      <c r="I140" s="16"/>
      <c r="J140" s="8"/>
      <c r="K140" s="8" t="e">
        <f t="shared" ref="K140:K203" si="60">J140/I140%</f>
        <v>#DIV/0!</v>
      </c>
      <c r="L140" s="7">
        <f t="shared" ref="L140:L203" si="61">D140+H140</f>
        <v>1116369</v>
      </c>
      <c r="M140" s="7">
        <f t="shared" ref="M140:M203" si="62">E140+I140</f>
        <v>857468</v>
      </c>
      <c r="N140" s="7">
        <f t="shared" ref="N140:N203" si="63">F140+J140</f>
        <v>845485.92</v>
      </c>
      <c r="O140" s="7">
        <f t="shared" ref="O140:O203" si="64">N140/M140%</f>
        <v>98.602620739199594</v>
      </c>
    </row>
    <row r="141" spans="1:15" ht="56.5" customHeight="1" x14ac:dyDescent="0.2">
      <c r="A141" s="53" t="s">
        <v>256</v>
      </c>
      <c r="B141" s="53"/>
      <c r="C141" s="25" t="s">
        <v>257</v>
      </c>
      <c r="D141" s="7">
        <v>673300</v>
      </c>
      <c r="E141" s="16">
        <v>504959</v>
      </c>
      <c r="F141" s="8">
        <v>470672.46</v>
      </c>
      <c r="G141" s="8">
        <f t="shared" si="59"/>
        <v>93.210034874118492</v>
      </c>
      <c r="H141" s="8"/>
      <c r="I141" s="16"/>
      <c r="J141" s="8"/>
      <c r="K141" s="8" t="e">
        <f t="shared" si="60"/>
        <v>#DIV/0!</v>
      </c>
      <c r="L141" s="7">
        <f t="shared" si="61"/>
        <v>673300</v>
      </c>
      <c r="M141" s="7">
        <f t="shared" si="62"/>
        <v>504959</v>
      </c>
      <c r="N141" s="7">
        <f t="shared" si="63"/>
        <v>470672.46</v>
      </c>
      <c r="O141" s="7">
        <f t="shared" si="64"/>
        <v>93.210034874118492</v>
      </c>
    </row>
    <row r="142" spans="1:15" ht="70.5" customHeight="1" x14ac:dyDescent="0.2">
      <c r="A142" s="53" t="s">
        <v>258</v>
      </c>
      <c r="B142" s="53"/>
      <c r="C142" s="25" t="s">
        <v>259</v>
      </c>
      <c r="D142" s="7">
        <v>229175</v>
      </c>
      <c r="E142" s="16">
        <v>229175</v>
      </c>
      <c r="F142" s="8">
        <v>66023</v>
      </c>
      <c r="G142" s="8">
        <f t="shared" si="59"/>
        <v>28.808988764044944</v>
      </c>
      <c r="H142" s="8"/>
      <c r="I142" s="16"/>
      <c r="J142" s="8"/>
      <c r="K142" s="8" t="e">
        <f t="shared" si="60"/>
        <v>#DIV/0!</v>
      </c>
      <c r="L142" s="7">
        <f t="shared" si="61"/>
        <v>229175</v>
      </c>
      <c r="M142" s="7">
        <f t="shared" si="62"/>
        <v>229175</v>
      </c>
      <c r="N142" s="7">
        <f t="shared" si="63"/>
        <v>66023</v>
      </c>
      <c r="O142" s="7">
        <f t="shared" si="64"/>
        <v>28.808988764044944</v>
      </c>
    </row>
    <row r="143" spans="1:15" ht="19.5" customHeight="1" x14ac:dyDescent="0.2">
      <c r="A143" s="48" t="s">
        <v>260</v>
      </c>
      <c r="B143" s="48"/>
      <c r="C143" s="25" t="s">
        <v>0</v>
      </c>
      <c r="D143" s="7">
        <v>11093443</v>
      </c>
      <c r="E143" s="16">
        <f>E144+E145+E147+E149</f>
        <v>9139398</v>
      </c>
      <c r="F143" s="8">
        <v>6703227.4000000004</v>
      </c>
      <c r="G143" s="8">
        <f t="shared" si="59"/>
        <v>73.344299044641673</v>
      </c>
      <c r="H143" s="8">
        <v>1500000</v>
      </c>
      <c r="I143" s="16">
        <v>1500000</v>
      </c>
      <c r="J143" s="8">
        <v>1499826</v>
      </c>
      <c r="K143" s="8">
        <f t="shared" si="60"/>
        <v>99.988399999999999</v>
      </c>
      <c r="L143" s="7">
        <f t="shared" si="61"/>
        <v>12593443</v>
      </c>
      <c r="M143" s="7">
        <f t="shared" si="62"/>
        <v>10639398</v>
      </c>
      <c r="N143" s="7">
        <f t="shared" si="63"/>
        <v>8203053.4000000004</v>
      </c>
      <c r="O143" s="7">
        <f t="shared" si="64"/>
        <v>77.100728819431325</v>
      </c>
    </row>
    <row r="144" spans="1:15" ht="28" customHeight="1" x14ac:dyDescent="0.2">
      <c r="A144" s="53" t="s">
        <v>261</v>
      </c>
      <c r="B144" s="53"/>
      <c r="C144" s="25" t="s">
        <v>262</v>
      </c>
      <c r="D144" s="7">
        <v>5614492</v>
      </c>
      <c r="E144" s="16">
        <v>4611242</v>
      </c>
      <c r="F144" s="8">
        <v>3279766.29</v>
      </c>
      <c r="G144" s="8">
        <f t="shared" si="59"/>
        <v>71.125442776588173</v>
      </c>
      <c r="H144" s="8">
        <v>1500000</v>
      </c>
      <c r="I144" s="16">
        <v>1500000</v>
      </c>
      <c r="J144" s="8">
        <v>1499826</v>
      </c>
      <c r="K144" s="8">
        <f t="shared" si="60"/>
        <v>99.988399999999999</v>
      </c>
      <c r="L144" s="7">
        <f t="shared" si="61"/>
        <v>7114492</v>
      </c>
      <c r="M144" s="7">
        <f t="shared" si="62"/>
        <v>6111242</v>
      </c>
      <c r="N144" s="7">
        <f t="shared" si="63"/>
        <v>4779592.29</v>
      </c>
      <c r="O144" s="7">
        <f t="shared" si="64"/>
        <v>78.209835087532127</v>
      </c>
    </row>
    <row r="145" spans="1:15" ht="23.5" customHeight="1" x14ac:dyDescent="0.2">
      <c r="A145" s="48" t="s">
        <v>263</v>
      </c>
      <c r="B145" s="48"/>
      <c r="C145" s="25" t="s">
        <v>0</v>
      </c>
      <c r="D145" s="7">
        <v>3282400</v>
      </c>
      <c r="E145" s="16">
        <v>2579605</v>
      </c>
      <c r="F145" s="8">
        <v>2279513.94</v>
      </c>
      <c r="G145" s="8">
        <f t="shared" si="59"/>
        <v>88.366782511275957</v>
      </c>
      <c r="H145" s="8"/>
      <c r="I145" s="16"/>
      <c r="J145" s="8"/>
      <c r="K145" s="8" t="e">
        <f t="shared" si="60"/>
        <v>#DIV/0!</v>
      </c>
      <c r="L145" s="7">
        <f t="shared" si="61"/>
        <v>3282400</v>
      </c>
      <c r="M145" s="7">
        <f t="shared" si="62"/>
        <v>2579605</v>
      </c>
      <c r="N145" s="7">
        <f t="shared" si="63"/>
        <v>2279513.94</v>
      </c>
      <c r="O145" s="7">
        <f t="shared" si="64"/>
        <v>88.366782511275957</v>
      </c>
    </row>
    <row r="146" spans="1:15" ht="44" customHeight="1" x14ac:dyDescent="0.2">
      <c r="A146" s="57" t="s">
        <v>264</v>
      </c>
      <c r="B146" s="57"/>
      <c r="C146" s="26" t="s">
        <v>265</v>
      </c>
      <c r="D146" s="7">
        <v>3282400</v>
      </c>
      <c r="E146" s="16">
        <v>2579605</v>
      </c>
      <c r="F146" s="8">
        <v>2279513.94</v>
      </c>
      <c r="G146" s="8">
        <f t="shared" si="59"/>
        <v>88.366782511275957</v>
      </c>
      <c r="H146" s="8"/>
      <c r="I146" s="16"/>
      <c r="J146" s="8"/>
      <c r="K146" s="8" t="e">
        <f t="shared" si="60"/>
        <v>#DIV/0!</v>
      </c>
      <c r="L146" s="7">
        <f t="shared" si="61"/>
        <v>3282400</v>
      </c>
      <c r="M146" s="7">
        <f t="shared" si="62"/>
        <v>2579605</v>
      </c>
      <c r="N146" s="7">
        <f t="shared" si="63"/>
        <v>2279513.94</v>
      </c>
      <c r="O146" s="7">
        <f t="shared" si="64"/>
        <v>88.366782511275957</v>
      </c>
    </row>
    <row r="147" spans="1:15" ht="25" customHeight="1" x14ac:dyDescent="0.2">
      <c r="A147" s="48" t="s">
        <v>266</v>
      </c>
      <c r="B147" s="48"/>
      <c r="C147" s="25" t="s">
        <v>0</v>
      </c>
      <c r="D147" s="7">
        <v>151050</v>
      </c>
      <c r="E147" s="16">
        <v>151050</v>
      </c>
      <c r="F147" s="8">
        <v>125515.28</v>
      </c>
      <c r="G147" s="8">
        <f t="shared" si="59"/>
        <v>83.09518702416419</v>
      </c>
      <c r="H147" s="8"/>
      <c r="I147" s="16"/>
      <c r="J147" s="8"/>
      <c r="K147" s="8" t="e">
        <f t="shared" si="60"/>
        <v>#DIV/0!</v>
      </c>
      <c r="L147" s="7">
        <f t="shared" si="61"/>
        <v>151050</v>
      </c>
      <c r="M147" s="7">
        <f t="shared" si="62"/>
        <v>151050</v>
      </c>
      <c r="N147" s="7">
        <f t="shared" si="63"/>
        <v>125515.28</v>
      </c>
      <c r="O147" s="7">
        <f t="shared" si="64"/>
        <v>83.09518702416419</v>
      </c>
    </row>
    <row r="148" spans="1:15" ht="34.5" customHeight="1" x14ac:dyDescent="0.2">
      <c r="A148" s="57" t="s">
        <v>267</v>
      </c>
      <c r="B148" s="57"/>
      <c r="C148" s="26" t="s">
        <v>268</v>
      </c>
      <c r="D148" s="7">
        <v>151050</v>
      </c>
      <c r="E148" s="16">
        <v>151050</v>
      </c>
      <c r="F148" s="8">
        <v>125515.28</v>
      </c>
      <c r="G148" s="8">
        <f t="shared" si="59"/>
        <v>83.09518702416419</v>
      </c>
      <c r="H148" s="8"/>
      <c r="I148" s="16"/>
      <c r="J148" s="8"/>
      <c r="K148" s="8" t="e">
        <f t="shared" si="60"/>
        <v>#DIV/0!</v>
      </c>
      <c r="L148" s="7">
        <f t="shared" si="61"/>
        <v>151050</v>
      </c>
      <c r="M148" s="7">
        <f t="shared" si="62"/>
        <v>151050</v>
      </c>
      <c r="N148" s="7">
        <f t="shared" si="63"/>
        <v>125515.28</v>
      </c>
      <c r="O148" s="7">
        <f t="shared" si="64"/>
        <v>83.09518702416419</v>
      </c>
    </row>
    <row r="149" spans="1:15" ht="32.5" customHeight="1" x14ac:dyDescent="0.2">
      <c r="A149" s="48" t="s">
        <v>269</v>
      </c>
      <c r="B149" s="48"/>
      <c r="C149" s="25" t="s">
        <v>0</v>
      </c>
      <c r="D149" s="7">
        <v>2045501</v>
      </c>
      <c r="E149" s="16">
        <v>1797501</v>
      </c>
      <c r="F149" s="8">
        <v>1018431.89</v>
      </c>
      <c r="G149" s="8">
        <f t="shared" si="59"/>
        <v>56.658209925891562</v>
      </c>
      <c r="H149" s="8"/>
      <c r="I149" s="16"/>
      <c r="J149" s="8"/>
      <c r="K149" s="8" t="e">
        <f t="shared" si="60"/>
        <v>#DIV/0!</v>
      </c>
      <c r="L149" s="7">
        <f t="shared" si="61"/>
        <v>2045501</v>
      </c>
      <c r="M149" s="7">
        <f t="shared" si="62"/>
        <v>1797501</v>
      </c>
      <c r="N149" s="7">
        <f t="shared" si="63"/>
        <v>1018431.89</v>
      </c>
      <c r="O149" s="7">
        <f t="shared" si="64"/>
        <v>56.658209925891562</v>
      </c>
    </row>
    <row r="150" spans="1:15" ht="29" customHeight="1" x14ac:dyDescent="0.2">
      <c r="A150" s="57" t="s">
        <v>270</v>
      </c>
      <c r="B150" s="57"/>
      <c r="C150" s="26" t="s">
        <v>271</v>
      </c>
      <c r="D150" s="7">
        <v>2045501</v>
      </c>
      <c r="E150" s="16">
        <v>1797501</v>
      </c>
      <c r="F150" s="8">
        <v>1018431.89</v>
      </c>
      <c r="G150" s="8">
        <f t="shared" si="59"/>
        <v>56.658209925891562</v>
      </c>
      <c r="H150" s="8"/>
      <c r="I150" s="16"/>
      <c r="J150" s="8"/>
      <c r="K150" s="8" t="e">
        <f t="shared" si="60"/>
        <v>#DIV/0!</v>
      </c>
      <c r="L150" s="7">
        <f t="shared" si="61"/>
        <v>2045501</v>
      </c>
      <c r="M150" s="7">
        <f t="shared" si="62"/>
        <v>1797501</v>
      </c>
      <c r="N150" s="7">
        <f t="shared" si="63"/>
        <v>1018431.89</v>
      </c>
      <c r="O150" s="7">
        <f t="shared" si="64"/>
        <v>56.658209925891562</v>
      </c>
    </row>
    <row r="151" spans="1:15" ht="28.5" customHeight="1" x14ac:dyDescent="0.2">
      <c r="A151" s="48" t="s">
        <v>272</v>
      </c>
      <c r="B151" s="48"/>
      <c r="C151" s="25" t="s">
        <v>0</v>
      </c>
      <c r="D151" s="7">
        <v>20993147</v>
      </c>
      <c r="E151" s="16">
        <f>E152++E155+E156+E157+E162+E165+E169</f>
        <v>17631575</v>
      </c>
      <c r="F151" s="8">
        <v>13516691.369999999</v>
      </c>
      <c r="G151" s="8">
        <f t="shared" si="59"/>
        <v>76.661848813846746</v>
      </c>
      <c r="H151" s="8">
        <v>3697047.09</v>
      </c>
      <c r="I151" s="16">
        <v>3697047.09</v>
      </c>
      <c r="J151" s="8">
        <v>7642546.8200000003</v>
      </c>
      <c r="K151" s="8">
        <f t="shared" si="60"/>
        <v>206.72029957833186</v>
      </c>
      <c r="L151" s="7">
        <f t="shared" si="61"/>
        <v>24690194.09</v>
      </c>
      <c r="M151" s="7">
        <f t="shared" si="62"/>
        <v>21328622.09</v>
      </c>
      <c r="N151" s="7">
        <f t="shared" si="63"/>
        <v>21159238.189999998</v>
      </c>
      <c r="O151" s="7">
        <f t="shared" si="64"/>
        <v>99.20583758629482</v>
      </c>
    </row>
    <row r="152" spans="1:15" ht="67" customHeight="1" x14ac:dyDescent="0.2">
      <c r="A152" s="48" t="s">
        <v>273</v>
      </c>
      <c r="B152" s="48"/>
      <c r="C152" s="25" t="s">
        <v>0</v>
      </c>
      <c r="D152" s="7">
        <v>1170000</v>
      </c>
      <c r="E152" s="16">
        <f>E153+E154</f>
        <v>850000</v>
      </c>
      <c r="F152" s="8">
        <v>730544.88</v>
      </c>
      <c r="G152" s="8">
        <f t="shared" si="59"/>
        <v>85.946456470588231</v>
      </c>
      <c r="H152" s="8"/>
      <c r="I152" s="16"/>
      <c r="J152" s="8"/>
      <c r="K152" s="8" t="e">
        <f t="shared" si="60"/>
        <v>#DIV/0!</v>
      </c>
      <c r="L152" s="7">
        <f t="shared" si="61"/>
        <v>1170000</v>
      </c>
      <c r="M152" s="7">
        <f t="shared" si="62"/>
        <v>850000</v>
      </c>
      <c r="N152" s="7">
        <f t="shared" si="63"/>
        <v>730544.88</v>
      </c>
      <c r="O152" s="7">
        <f t="shared" si="64"/>
        <v>85.946456470588231</v>
      </c>
    </row>
    <row r="153" spans="1:15" ht="42.5" customHeight="1" x14ac:dyDescent="0.2">
      <c r="A153" s="57" t="s">
        <v>274</v>
      </c>
      <c r="B153" s="57"/>
      <c r="C153" s="26" t="s">
        <v>275</v>
      </c>
      <c r="D153" s="7">
        <v>1010000</v>
      </c>
      <c r="E153" s="16">
        <v>740000</v>
      </c>
      <c r="F153" s="8">
        <v>627469.92000000004</v>
      </c>
      <c r="G153" s="8">
        <f t="shared" si="59"/>
        <v>84.793232432432433</v>
      </c>
      <c r="H153" s="8"/>
      <c r="I153" s="16"/>
      <c r="J153" s="8"/>
      <c r="K153" s="8" t="e">
        <f t="shared" si="60"/>
        <v>#DIV/0!</v>
      </c>
      <c r="L153" s="7">
        <f t="shared" si="61"/>
        <v>1010000</v>
      </c>
      <c r="M153" s="7">
        <f t="shared" si="62"/>
        <v>740000</v>
      </c>
      <c r="N153" s="7">
        <f t="shared" si="63"/>
        <v>627469.92000000004</v>
      </c>
      <c r="O153" s="7">
        <f t="shared" si="64"/>
        <v>84.793232432432433</v>
      </c>
    </row>
    <row r="154" spans="1:15" ht="38" customHeight="1" x14ac:dyDescent="0.2">
      <c r="A154" s="57" t="s">
        <v>276</v>
      </c>
      <c r="B154" s="57"/>
      <c r="C154" s="26" t="s">
        <v>277</v>
      </c>
      <c r="D154" s="7">
        <v>160000</v>
      </c>
      <c r="E154" s="16">
        <v>110000</v>
      </c>
      <c r="F154" s="8">
        <v>103074.96</v>
      </c>
      <c r="G154" s="8">
        <f t="shared" si="59"/>
        <v>93.704509090909099</v>
      </c>
      <c r="H154" s="8"/>
      <c r="I154" s="16"/>
      <c r="J154" s="8"/>
      <c r="K154" s="8" t="e">
        <f t="shared" si="60"/>
        <v>#DIV/0!</v>
      </c>
      <c r="L154" s="7">
        <f t="shared" si="61"/>
        <v>160000</v>
      </c>
      <c r="M154" s="7">
        <f t="shared" si="62"/>
        <v>110000</v>
      </c>
      <c r="N154" s="7">
        <f t="shared" si="63"/>
        <v>103074.96</v>
      </c>
      <c r="O154" s="7">
        <f t="shared" si="64"/>
        <v>93.704509090909099</v>
      </c>
    </row>
    <row r="155" spans="1:15" ht="36" customHeight="1" x14ac:dyDescent="0.2">
      <c r="A155" s="53" t="s">
        <v>278</v>
      </c>
      <c r="B155" s="53"/>
      <c r="C155" s="25" t="s">
        <v>279</v>
      </c>
      <c r="D155" s="7">
        <v>590400</v>
      </c>
      <c r="E155" s="16">
        <v>437060</v>
      </c>
      <c r="F155" s="8">
        <v>384453.3</v>
      </c>
      <c r="G155" s="8">
        <f t="shared" si="59"/>
        <v>87.963506154761347</v>
      </c>
      <c r="H155" s="8"/>
      <c r="I155" s="16"/>
      <c r="J155" s="8"/>
      <c r="K155" s="8" t="e">
        <f t="shared" si="60"/>
        <v>#DIV/0!</v>
      </c>
      <c r="L155" s="7">
        <f t="shared" si="61"/>
        <v>590400</v>
      </c>
      <c r="M155" s="7">
        <f t="shared" si="62"/>
        <v>437060</v>
      </c>
      <c r="N155" s="7">
        <f t="shared" si="63"/>
        <v>384453.3</v>
      </c>
      <c r="O155" s="7">
        <f t="shared" si="64"/>
        <v>87.963506154761347</v>
      </c>
    </row>
    <row r="156" spans="1:15" ht="37.5" customHeight="1" x14ac:dyDescent="0.2">
      <c r="A156" s="53" t="s">
        <v>280</v>
      </c>
      <c r="B156" s="53"/>
      <c r="C156" s="25" t="s">
        <v>281</v>
      </c>
      <c r="D156" s="7">
        <v>300000</v>
      </c>
      <c r="E156" s="16">
        <v>300000</v>
      </c>
      <c r="F156" s="8">
        <v>90948</v>
      </c>
      <c r="G156" s="8">
        <f t="shared" si="59"/>
        <v>30.315999999999999</v>
      </c>
      <c r="H156" s="8"/>
      <c r="I156" s="16"/>
      <c r="J156" s="8"/>
      <c r="K156" s="8" t="e">
        <f t="shared" si="60"/>
        <v>#DIV/0!</v>
      </c>
      <c r="L156" s="7">
        <f t="shared" si="61"/>
        <v>300000</v>
      </c>
      <c r="M156" s="7">
        <f t="shared" si="62"/>
        <v>300000</v>
      </c>
      <c r="N156" s="7">
        <f t="shared" si="63"/>
        <v>90948</v>
      </c>
      <c r="O156" s="7">
        <f t="shared" si="64"/>
        <v>30.315999999999999</v>
      </c>
    </row>
    <row r="157" spans="1:15" ht="54.5" customHeight="1" x14ac:dyDescent="0.2">
      <c r="A157" s="48" t="s">
        <v>282</v>
      </c>
      <c r="B157" s="48"/>
      <c r="C157" s="25" t="s">
        <v>0</v>
      </c>
      <c r="D157" s="7">
        <v>7799150</v>
      </c>
      <c r="E157" s="16">
        <f>E158+E159</f>
        <v>6026151</v>
      </c>
      <c r="F157" s="8">
        <v>5660273.5800000001</v>
      </c>
      <c r="G157" s="8">
        <f t="shared" si="59"/>
        <v>93.928505608306196</v>
      </c>
      <c r="H157" s="8">
        <v>2295000</v>
      </c>
      <c r="I157" s="16">
        <v>2295000</v>
      </c>
      <c r="J157" s="8">
        <v>1366907.45</v>
      </c>
      <c r="K157" s="8">
        <f t="shared" si="60"/>
        <v>59.560237472766886</v>
      </c>
      <c r="L157" s="7">
        <f t="shared" si="61"/>
        <v>10094150</v>
      </c>
      <c r="M157" s="7">
        <f t="shared" si="62"/>
        <v>8321151</v>
      </c>
      <c r="N157" s="7">
        <f t="shared" si="63"/>
        <v>7027181.0300000003</v>
      </c>
      <c r="O157" s="7">
        <f t="shared" si="64"/>
        <v>84.449627581568947</v>
      </c>
    </row>
    <row r="158" spans="1:15" ht="59" customHeight="1" x14ac:dyDescent="0.2">
      <c r="A158" s="57" t="s">
        <v>283</v>
      </c>
      <c r="B158" s="57"/>
      <c r="C158" s="26" t="s">
        <v>284</v>
      </c>
      <c r="D158" s="7">
        <v>6679150</v>
      </c>
      <c r="E158" s="16">
        <v>5183211</v>
      </c>
      <c r="F158" s="8">
        <v>4947009.84</v>
      </c>
      <c r="G158" s="8">
        <f t="shared" si="59"/>
        <v>95.442956885220369</v>
      </c>
      <c r="H158" s="8">
        <v>2295000</v>
      </c>
      <c r="I158" s="16">
        <v>2295000</v>
      </c>
      <c r="J158" s="8">
        <v>1361222.77</v>
      </c>
      <c r="K158" s="8">
        <f t="shared" si="60"/>
        <v>59.312538997821349</v>
      </c>
      <c r="L158" s="7">
        <f t="shared" si="61"/>
        <v>8974150</v>
      </c>
      <c r="M158" s="7">
        <f t="shared" si="62"/>
        <v>7478211</v>
      </c>
      <c r="N158" s="7">
        <f t="shared" si="63"/>
        <v>6308232.6099999994</v>
      </c>
      <c r="O158" s="7">
        <f t="shared" si="64"/>
        <v>84.354835802306184</v>
      </c>
    </row>
    <row r="159" spans="1:15" ht="39" customHeight="1" x14ac:dyDescent="0.2">
      <c r="A159" s="57" t="s">
        <v>285</v>
      </c>
      <c r="B159" s="57"/>
      <c r="C159" s="26" t="s">
        <v>286</v>
      </c>
      <c r="D159" s="7">
        <v>1120000</v>
      </c>
      <c r="E159" s="16">
        <v>842940</v>
      </c>
      <c r="F159" s="8">
        <v>713263.74</v>
      </c>
      <c r="G159" s="8">
        <f t="shared" si="59"/>
        <v>84.616193323368208</v>
      </c>
      <c r="H159" s="8"/>
      <c r="I159" s="16"/>
      <c r="J159" s="8">
        <v>5684.68</v>
      </c>
      <c r="K159" s="8" t="e">
        <f t="shared" si="60"/>
        <v>#DIV/0!</v>
      </c>
      <c r="L159" s="7">
        <f t="shared" si="61"/>
        <v>1120000</v>
      </c>
      <c r="M159" s="7">
        <f t="shared" si="62"/>
        <v>842940</v>
      </c>
      <c r="N159" s="7">
        <f t="shared" si="63"/>
        <v>718948.42</v>
      </c>
      <c r="O159" s="7">
        <f t="shared" si="64"/>
        <v>85.290580586993158</v>
      </c>
    </row>
    <row r="160" spans="1:15" ht="28" customHeight="1" x14ac:dyDescent="0.2">
      <c r="A160" s="48" t="s">
        <v>287</v>
      </c>
      <c r="B160" s="48"/>
      <c r="C160" s="25" t="s">
        <v>0</v>
      </c>
      <c r="D160" s="7"/>
      <c r="E160" s="16"/>
      <c r="F160" s="8"/>
      <c r="G160" s="8" t="e">
        <f t="shared" si="59"/>
        <v>#DIV/0!</v>
      </c>
      <c r="H160" s="8"/>
      <c r="I160" s="16"/>
      <c r="J160" s="8">
        <v>11611.07</v>
      </c>
      <c r="K160" s="8" t="e">
        <f t="shared" si="60"/>
        <v>#DIV/0!</v>
      </c>
      <c r="L160" s="7">
        <f t="shared" si="61"/>
        <v>0</v>
      </c>
      <c r="M160" s="7">
        <f t="shared" si="62"/>
        <v>0</v>
      </c>
      <c r="N160" s="7">
        <f t="shared" si="63"/>
        <v>11611.07</v>
      </c>
      <c r="O160" s="7" t="e">
        <f t="shared" si="64"/>
        <v>#DIV/0!</v>
      </c>
    </row>
    <row r="161" spans="1:15" ht="72" customHeight="1" x14ac:dyDescent="0.2">
      <c r="A161" s="57" t="s">
        <v>288</v>
      </c>
      <c r="B161" s="57"/>
      <c r="C161" s="26" t="s">
        <v>289</v>
      </c>
      <c r="D161" s="7"/>
      <c r="E161" s="16"/>
      <c r="F161" s="8"/>
      <c r="G161" s="8" t="e">
        <f t="shared" si="59"/>
        <v>#DIV/0!</v>
      </c>
      <c r="H161" s="8"/>
      <c r="I161" s="16"/>
      <c r="J161" s="8">
        <v>11611.07</v>
      </c>
      <c r="K161" s="8" t="e">
        <f t="shared" si="60"/>
        <v>#DIV/0!</v>
      </c>
      <c r="L161" s="7">
        <f t="shared" si="61"/>
        <v>0</v>
      </c>
      <c r="M161" s="7">
        <f t="shared" si="62"/>
        <v>0</v>
      </c>
      <c r="N161" s="7">
        <f t="shared" si="63"/>
        <v>11611.07</v>
      </c>
      <c r="O161" s="7" t="e">
        <f t="shared" si="64"/>
        <v>#DIV/0!</v>
      </c>
    </row>
    <row r="162" spans="1:15" ht="26.25" customHeight="1" x14ac:dyDescent="0.2">
      <c r="A162" s="48" t="s">
        <v>290</v>
      </c>
      <c r="B162" s="48"/>
      <c r="C162" s="25" t="s">
        <v>0</v>
      </c>
      <c r="D162" s="7">
        <v>1133597</v>
      </c>
      <c r="E162" s="16">
        <f>E163+E164</f>
        <v>932364</v>
      </c>
      <c r="F162" s="8">
        <v>652661.27</v>
      </c>
      <c r="G162" s="8">
        <f t="shared" si="59"/>
        <v>70.000693934986771</v>
      </c>
      <c r="H162" s="8"/>
      <c r="I162" s="16"/>
      <c r="J162" s="8">
        <v>352186.12</v>
      </c>
      <c r="K162" s="8" t="e">
        <f t="shared" si="60"/>
        <v>#DIV/0!</v>
      </c>
      <c r="L162" s="7">
        <f t="shared" si="61"/>
        <v>1133597</v>
      </c>
      <c r="M162" s="7">
        <f t="shared" si="62"/>
        <v>932364</v>
      </c>
      <c r="N162" s="7">
        <f t="shared" si="63"/>
        <v>1004847.39</v>
      </c>
      <c r="O162" s="7">
        <f t="shared" si="64"/>
        <v>107.77415151164138</v>
      </c>
    </row>
    <row r="163" spans="1:15" ht="27.5" customHeight="1" x14ac:dyDescent="0.2">
      <c r="A163" s="57" t="s">
        <v>291</v>
      </c>
      <c r="B163" s="57"/>
      <c r="C163" s="26" t="s">
        <v>292</v>
      </c>
      <c r="D163" s="7">
        <v>764361</v>
      </c>
      <c r="E163" s="16">
        <v>622350</v>
      </c>
      <c r="F163" s="8">
        <v>522163.57</v>
      </c>
      <c r="G163" s="8">
        <f t="shared" si="59"/>
        <v>83.901915320960882</v>
      </c>
      <c r="H163" s="8"/>
      <c r="I163" s="16"/>
      <c r="J163" s="8">
        <v>352186.12</v>
      </c>
      <c r="K163" s="8" t="e">
        <f t="shared" si="60"/>
        <v>#DIV/0!</v>
      </c>
      <c r="L163" s="7">
        <f t="shared" si="61"/>
        <v>764361</v>
      </c>
      <c r="M163" s="7">
        <f t="shared" si="62"/>
        <v>622350</v>
      </c>
      <c r="N163" s="7">
        <f t="shared" si="63"/>
        <v>874349.69</v>
      </c>
      <c r="O163" s="7">
        <f t="shared" si="64"/>
        <v>140.49163493211213</v>
      </c>
    </row>
    <row r="164" spans="1:15" ht="62" customHeight="1" x14ac:dyDescent="0.2">
      <c r="A164" s="57" t="s">
        <v>293</v>
      </c>
      <c r="B164" s="57"/>
      <c r="C164" s="26" t="s">
        <v>294</v>
      </c>
      <c r="D164" s="7">
        <v>369236</v>
      </c>
      <c r="E164" s="16">
        <v>310014</v>
      </c>
      <c r="F164" s="8">
        <v>130497.7</v>
      </c>
      <c r="G164" s="8">
        <f t="shared" si="59"/>
        <v>42.094131232783035</v>
      </c>
      <c r="H164" s="8"/>
      <c r="I164" s="16"/>
      <c r="J164" s="8"/>
      <c r="K164" s="8" t="e">
        <f t="shared" si="60"/>
        <v>#DIV/0!</v>
      </c>
      <c r="L164" s="7">
        <f t="shared" si="61"/>
        <v>369236</v>
      </c>
      <c r="M164" s="7">
        <f t="shared" si="62"/>
        <v>310014</v>
      </c>
      <c r="N164" s="7">
        <f t="shared" si="63"/>
        <v>130497.7</v>
      </c>
      <c r="O164" s="7">
        <f t="shared" si="64"/>
        <v>42.094131232783035</v>
      </c>
    </row>
    <row r="165" spans="1:15" ht="86" customHeight="1" x14ac:dyDescent="0.2">
      <c r="A165" s="53" t="s">
        <v>295</v>
      </c>
      <c r="B165" s="53"/>
      <c r="C165" s="25" t="s">
        <v>296</v>
      </c>
      <c r="D165" s="7">
        <v>5000000</v>
      </c>
      <c r="E165" s="16">
        <v>4286000</v>
      </c>
      <c r="F165" s="8">
        <v>3632810.34</v>
      </c>
      <c r="G165" s="8">
        <f t="shared" si="59"/>
        <v>84.7599239384041</v>
      </c>
      <c r="H165" s="8"/>
      <c r="I165" s="16"/>
      <c r="J165" s="8"/>
      <c r="K165" s="8" t="e">
        <f t="shared" si="60"/>
        <v>#DIV/0!</v>
      </c>
      <c r="L165" s="7">
        <f t="shared" si="61"/>
        <v>5000000</v>
      </c>
      <c r="M165" s="7">
        <f t="shared" si="62"/>
        <v>4286000</v>
      </c>
      <c r="N165" s="7">
        <f t="shared" si="63"/>
        <v>3632810.34</v>
      </c>
      <c r="O165" s="7">
        <f t="shared" si="64"/>
        <v>84.7599239384041</v>
      </c>
    </row>
    <row r="166" spans="1:15" ht="51" customHeight="1" x14ac:dyDescent="0.2">
      <c r="A166" s="48" t="s">
        <v>297</v>
      </c>
      <c r="B166" s="48"/>
      <c r="C166" s="25" t="s">
        <v>0</v>
      </c>
      <c r="D166" s="7"/>
      <c r="E166" s="16"/>
      <c r="F166" s="8"/>
      <c r="G166" s="8" t="e">
        <f t="shared" si="59"/>
        <v>#DIV/0!</v>
      </c>
      <c r="H166" s="8">
        <v>1402047.09</v>
      </c>
      <c r="I166" s="16">
        <v>1402047.09</v>
      </c>
      <c r="J166" s="8">
        <v>1402047.09</v>
      </c>
      <c r="K166" s="8">
        <f t="shared" si="60"/>
        <v>100</v>
      </c>
      <c r="L166" s="7">
        <f t="shared" si="61"/>
        <v>1402047.09</v>
      </c>
      <c r="M166" s="7">
        <f t="shared" si="62"/>
        <v>1402047.09</v>
      </c>
      <c r="N166" s="7">
        <f t="shared" si="63"/>
        <v>1402047.09</v>
      </c>
      <c r="O166" s="7">
        <f t="shared" si="64"/>
        <v>100</v>
      </c>
    </row>
    <row r="167" spans="1:15" ht="93" customHeight="1" x14ac:dyDescent="0.2">
      <c r="A167" s="58" t="s">
        <v>298</v>
      </c>
      <c r="B167" s="58"/>
      <c r="C167" s="26" t="s">
        <v>299</v>
      </c>
      <c r="D167" s="7"/>
      <c r="E167" s="16"/>
      <c r="F167" s="8"/>
      <c r="G167" s="8" t="e">
        <f t="shared" si="59"/>
        <v>#DIV/0!</v>
      </c>
      <c r="H167" s="8">
        <v>1402047.09</v>
      </c>
      <c r="I167" s="16">
        <v>1402047.09</v>
      </c>
      <c r="J167" s="8">
        <v>1402047.09</v>
      </c>
      <c r="K167" s="8">
        <f t="shared" si="60"/>
        <v>100</v>
      </c>
      <c r="L167" s="7">
        <f t="shared" si="61"/>
        <v>1402047.09</v>
      </c>
      <c r="M167" s="7">
        <f t="shared" si="62"/>
        <v>1402047.09</v>
      </c>
      <c r="N167" s="7">
        <f t="shared" si="63"/>
        <v>1402047.09</v>
      </c>
      <c r="O167" s="7">
        <f t="shared" si="64"/>
        <v>100</v>
      </c>
    </row>
    <row r="168" spans="1:15" ht="57" customHeight="1" x14ac:dyDescent="0.2">
      <c r="A168" s="53" t="s">
        <v>300</v>
      </c>
      <c r="B168" s="53"/>
      <c r="C168" s="25" t="s">
        <v>301</v>
      </c>
      <c r="D168" s="7"/>
      <c r="E168" s="16"/>
      <c r="F168" s="8"/>
      <c r="G168" s="8" t="e">
        <f t="shared" si="59"/>
        <v>#DIV/0!</v>
      </c>
      <c r="H168" s="8"/>
      <c r="I168" s="16"/>
      <c r="J168" s="8">
        <v>203458.35</v>
      </c>
      <c r="K168" s="8" t="e">
        <f t="shared" si="60"/>
        <v>#DIV/0!</v>
      </c>
      <c r="L168" s="7">
        <f t="shared" si="61"/>
        <v>0</v>
      </c>
      <c r="M168" s="7">
        <f t="shared" si="62"/>
        <v>0</v>
      </c>
      <c r="N168" s="7">
        <f t="shared" si="63"/>
        <v>203458.35</v>
      </c>
      <c r="O168" s="7" t="e">
        <f t="shared" si="64"/>
        <v>#DIV/0!</v>
      </c>
    </row>
    <row r="169" spans="1:15" ht="21.5" customHeight="1" x14ac:dyDescent="0.2">
      <c r="A169" s="48" t="s">
        <v>302</v>
      </c>
      <c r="B169" s="48"/>
      <c r="C169" s="25" t="s">
        <v>0</v>
      </c>
      <c r="D169" s="7">
        <v>5000000</v>
      </c>
      <c r="E169" s="16">
        <v>4800000</v>
      </c>
      <c r="F169" s="8">
        <v>2365000</v>
      </c>
      <c r="G169" s="8">
        <f t="shared" si="59"/>
        <v>49.270833333333336</v>
      </c>
      <c r="H169" s="8"/>
      <c r="I169" s="16"/>
      <c r="J169" s="8">
        <v>4306336.74</v>
      </c>
      <c r="K169" s="8" t="e">
        <f t="shared" si="60"/>
        <v>#DIV/0!</v>
      </c>
      <c r="L169" s="7">
        <f t="shared" si="61"/>
        <v>5000000</v>
      </c>
      <c r="M169" s="7">
        <f t="shared" si="62"/>
        <v>4800000</v>
      </c>
      <c r="N169" s="7">
        <f t="shared" si="63"/>
        <v>6671336.7400000002</v>
      </c>
      <c r="O169" s="7">
        <f t="shared" si="64"/>
        <v>138.98618208333335</v>
      </c>
    </row>
    <row r="170" spans="1:15" ht="32.5" customHeight="1" x14ac:dyDescent="0.2">
      <c r="A170" s="57" t="s">
        <v>303</v>
      </c>
      <c r="B170" s="57"/>
      <c r="C170" s="26" t="s">
        <v>304</v>
      </c>
      <c r="D170" s="7">
        <v>5000000</v>
      </c>
      <c r="E170" s="16">
        <v>4800000</v>
      </c>
      <c r="F170" s="8">
        <v>2365000</v>
      </c>
      <c r="G170" s="8">
        <f t="shared" si="59"/>
        <v>49.270833333333336</v>
      </c>
      <c r="H170" s="8"/>
      <c r="I170" s="16"/>
      <c r="J170" s="8">
        <v>4277503.74</v>
      </c>
      <c r="K170" s="8" t="e">
        <f t="shared" si="60"/>
        <v>#DIV/0!</v>
      </c>
      <c r="L170" s="7">
        <f t="shared" si="61"/>
        <v>5000000</v>
      </c>
      <c r="M170" s="7">
        <f t="shared" si="62"/>
        <v>4800000</v>
      </c>
      <c r="N170" s="7">
        <f t="shared" si="63"/>
        <v>6642503.7400000002</v>
      </c>
      <c r="O170" s="7">
        <f t="shared" si="64"/>
        <v>138.38549458333333</v>
      </c>
    </row>
    <row r="171" spans="1:15" ht="32.5" customHeight="1" x14ac:dyDescent="0.2">
      <c r="A171" s="57" t="s">
        <v>303</v>
      </c>
      <c r="B171" s="57"/>
      <c r="C171" s="26" t="s">
        <v>305</v>
      </c>
      <c r="D171" s="7"/>
      <c r="E171" s="16"/>
      <c r="F171" s="8"/>
      <c r="G171" s="8" t="e">
        <f t="shared" si="59"/>
        <v>#DIV/0!</v>
      </c>
      <c r="H171" s="8"/>
      <c r="I171" s="16"/>
      <c r="J171" s="8">
        <v>28833</v>
      </c>
      <c r="K171" s="8" t="e">
        <f t="shared" si="60"/>
        <v>#DIV/0!</v>
      </c>
      <c r="L171" s="7">
        <f t="shared" si="61"/>
        <v>0</v>
      </c>
      <c r="M171" s="7">
        <f t="shared" si="62"/>
        <v>0</v>
      </c>
      <c r="N171" s="7">
        <f t="shared" si="63"/>
        <v>28833</v>
      </c>
      <c r="O171" s="7" t="e">
        <f t="shared" si="64"/>
        <v>#DIV/0!</v>
      </c>
    </row>
    <row r="172" spans="1:15" ht="25" customHeight="1" x14ac:dyDescent="0.2">
      <c r="A172" s="48" t="s">
        <v>306</v>
      </c>
      <c r="B172" s="48"/>
      <c r="C172" s="25" t="s">
        <v>0</v>
      </c>
      <c r="D172" s="7">
        <v>9320230</v>
      </c>
      <c r="E172" s="16">
        <f>E173+E174+E175+E176</f>
        <v>7252768</v>
      </c>
      <c r="F172" s="8">
        <v>6132998.7800000003</v>
      </c>
      <c r="G172" s="8">
        <f t="shared" si="59"/>
        <v>84.560801889706127</v>
      </c>
      <c r="H172" s="8">
        <v>46200</v>
      </c>
      <c r="I172" s="16">
        <v>46200</v>
      </c>
      <c r="J172" s="8">
        <v>170861.39</v>
      </c>
      <c r="K172" s="8">
        <f t="shared" si="60"/>
        <v>369.82984848484853</v>
      </c>
      <c r="L172" s="7">
        <f t="shared" si="61"/>
        <v>9366430</v>
      </c>
      <c r="M172" s="7">
        <f t="shared" si="62"/>
        <v>7298968</v>
      </c>
      <c r="N172" s="7">
        <f t="shared" si="63"/>
        <v>6303860.1699999999</v>
      </c>
      <c r="O172" s="7">
        <f t="shared" si="64"/>
        <v>86.366458518519337</v>
      </c>
    </row>
    <row r="173" spans="1:15" ht="25.5" customHeight="1" x14ac:dyDescent="0.2">
      <c r="A173" s="53" t="s">
        <v>307</v>
      </c>
      <c r="B173" s="53"/>
      <c r="C173" s="25" t="s">
        <v>308</v>
      </c>
      <c r="D173" s="7">
        <v>2636700</v>
      </c>
      <c r="E173" s="16">
        <v>2006910</v>
      </c>
      <c r="F173" s="8">
        <v>1813022.02</v>
      </c>
      <c r="G173" s="8">
        <f t="shared" si="59"/>
        <v>90.338979824705646</v>
      </c>
      <c r="H173" s="8">
        <v>1200</v>
      </c>
      <c r="I173" s="16">
        <v>1200</v>
      </c>
      <c r="J173" s="8">
        <v>25861.39</v>
      </c>
      <c r="K173" s="8">
        <f t="shared" si="60"/>
        <v>2155.1158333333333</v>
      </c>
      <c r="L173" s="7">
        <f t="shared" si="61"/>
        <v>2637900</v>
      </c>
      <c r="M173" s="7">
        <f t="shared" si="62"/>
        <v>2008110</v>
      </c>
      <c r="N173" s="7">
        <f t="shared" si="63"/>
        <v>1838883.41</v>
      </c>
      <c r="O173" s="7">
        <f t="shared" si="64"/>
        <v>91.572842623163069</v>
      </c>
    </row>
    <row r="174" spans="1:15" ht="23" customHeight="1" x14ac:dyDescent="0.2">
      <c r="A174" s="53" t="s">
        <v>309</v>
      </c>
      <c r="B174" s="53"/>
      <c r="C174" s="25" t="s">
        <v>310</v>
      </c>
      <c r="D174" s="7">
        <v>404000</v>
      </c>
      <c r="E174" s="16">
        <v>300095</v>
      </c>
      <c r="F174" s="8">
        <v>179946.32</v>
      </c>
      <c r="G174" s="8">
        <f t="shared" si="59"/>
        <v>59.963118345857154</v>
      </c>
      <c r="H174" s="8">
        <v>1000</v>
      </c>
      <c r="I174" s="16">
        <v>1000</v>
      </c>
      <c r="J174" s="8"/>
      <c r="K174" s="8">
        <f t="shared" si="60"/>
        <v>0</v>
      </c>
      <c r="L174" s="7">
        <f t="shared" si="61"/>
        <v>405000</v>
      </c>
      <c r="M174" s="7">
        <f t="shared" si="62"/>
        <v>301095</v>
      </c>
      <c r="N174" s="7">
        <f t="shared" si="63"/>
        <v>179946.32</v>
      </c>
      <c r="O174" s="7">
        <f t="shared" si="64"/>
        <v>59.763968182799452</v>
      </c>
    </row>
    <row r="175" spans="1:15" ht="42.5" customHeight="1" x14ac:dyDescent="0.2">
      <c r="A175" s="53" t="s">
        <v>311</v>
      </c>
      <c r="B175" s="53"/>
      <c r="C175" s="25" t="s">
        <v>312</v>
      </c>
      <c r="D175" s="7">
        <v>5302630</v>
      </c>
      <c r="E175" s="16">
        <v>4176310</v>
      </c>
      <c r="F175" s="8">
        <v>3522610.41</v>
      </c>
      <c r="G175" s="8">
        <f t="shared" si="59"/>
        <v>84.347436133811911</v>
      </c>
      <c r="H175" s="8">
        <v>44000</v>
      </c>
      <c r="I175" s="16">
        <v>44000</v>
      </c>
      <c r="J175" s="8">
        <v>65000</v>
      </c>
      <c r="K175" s="8">
        <f t="shared" si="60"/>
        <v>147.72727272727272</v>
      </c>
      <c r="L175" s="7">
        <f t="shared" si="61"/>
        <v>5346630</v>
      </c>
      <c r="M175" s="7">
        <f t="shared" si="62"/>
        <v>4220310</v>
      </c>
      <c r="N175" s="7">
        <f t="shared" si="63"/>
        <v>3587610.41</v>
      </c>
      <c r="O175" s="7">
        <f t="shared" si="64"/>
        <v>85.008220012273981</v>
      </c>
    </row>
    <row r="176" spans="1:15" ht="33" customHeight="1" x14ac:dyDescent="0.2">
      <c r="A176" s="48" t="s">
        <v>313</v>
      </c>
      <c r="B176" s="48"/>
      <c r="C176" s="25" t="s">
        <v>0</v>
      </c>
      <c r="D176" s="7">
        <v>976900</v>
      </c>
      <c r="E176" s="16">
        <f>E177+E178+E179</f>
        <v>769453</v>
      </c>
      <c r="F176" s="8">
        <v>617420.03</v>
      </c>
      <c r="G176" s="8">
        <f t="shared" si="59"/>
        <v>80.241422153139965</v>
      </c>
      <c r="H176" s="8"/>
      <c r="I176" s="16"/>
      <c r="J176" s="8">
        <v>80000</v>
      </c>
      <c r="K176" s="8" t="e">
        <f t="shared" si="60"/>
        <v>#DIV/0!</v>
      </c>
      <c r="L176" s="7">
        <f t="shared" si="61"/>
        <v>976900</v>
      </c>
      <c r="M176" s="7">
        <f t="shared" si="62"/>
        <v>769453</v>
      </c>
      <c r="N176" s="7">
        <f t="shared" si="63"/>
        <v>697420.03</v>
      </c>
      <c r="O176" s="7">
        <f t="shared" si="64"/>
        <v>90.638418460906649</v>
      </c>
    </row>
    <row r="177" spans="1:15" ht="36.5" customHeight="1" x14ac:dyDescent="0.2">
      <c r="A177" s="57" t="s">
        <v>314</v>
      </c>
      <c r="B177" s="57"/>
      <c r="C177" s="26" t="s">
        <v>315</v>
      </c>
      <c r="D177" s="7">
        <v>656900</v>
      </c>
      <c r="E177" s="16">
        <v>500453</v>
      </c>
      <c r="F177" s="8">
        <v>489930.03</v>
      </c>
      <c r="G177" s="8">
        <f t="shared" si="59"/>
        <v>97.897311036201216</v>
      </c>
      <c r="H177" s="8"/>
      <c r="I177" s="16"/>
      <c r="J177" s="8"/>
      <c r="K177" s="8" t="e">
        <f t="shared" si="60"/>
        <v>#DIV/0!</v>
      </c>
      <c r="L177" s="7">
        <f t="shared" si="61"/>
        <v>656900</v>
      </c>
      <c r="M177" s="7">
        <f t="shared" si="62"/>
        <v>500453</v>
      </c>
      <c r="N177" s="7">
        <f t="shared" si="63"/>
        <v>489930.03</v>
      </c>
      <c r="O177" s="7">
        <f t="shared" si="64"/>
        <v>97.897311036201216</v>
      </c>
    </row>
    <row r="178" spans="1:15" ht="25" customHeight="1" x14ac:dyDescent="0.2">
      <c r="A178" s="57" t="s">
        <v>316</v>
      </c>
      <c r="B178" s="57"/>
      <c r="C178" s="26" t="s">
        <v>317</v>
      </c>
      <c r="D178" s="7">
        <v>300000</v>
      </c>
      <c r="E178" s="16">
        <v>249000</v>
      </c>
      <c r="F178" s="8">
        <v>127490</v>
      </c>
      <c r="G178" s="8">
        <f t="shared" si="59"/>
        <v>51.200803212851405</v>
      </c>
      <c r="H178" s="8"/>
      <c r="I178" s="16"/>
      <c r="J178" s="8">
        <v>80000</v>
      </c>
      <c r="K178" s="8" t="e">
        <f t="shared" si="60"/>
        <v>#DIV/0!</v>
      </c>
      <c r="L178" s="7">
        <f t="shared" si="61"/>
        <v>300000</v>
      </c>
      <c r="M178" s="7">
        <f t="shared" si="62"/>
        <v>249000</v>
      </c>
      <c r="N178" s="7">
        <f t="shared" si="63"/>
        <v>207490</v>
      </c>
      <c r="O178" s="7">
        <f t="shared" si="64"/>
        <v>83.329317269076299</v>
      </c>
    </row>
    <row r="179" spans="1:15" ht="25.5" customHeight="1" x14ac:dyDescent="0.2">
      <c r="A179" s="57" t="s">
        <v>316</v>
      </c>
      <c r="B179" s="57"/>
      <c r="C179" s="26" t="s">
        <v>318</v>
      </c>
      <c r="D179" s="7">
        <v>20000</v>
      </c>
      <c r="E179" s="16">
        <v>20000</v>
      </c>
      <c r="F179" s="8"/>
      <c r="G179" s="8">
        <f t="shared" si="59"/>
        <v>0</v>
      </c>
      <c r="H179" s="8"/>
      <c r="I179" s="16"/>
      <c r="J179" s="8"/>
      <c r="K179" s="8" t="e">
        <f t="shared" si="60"/>
        <v>#DIV/0!</v>
      </c>
      <c r="L179" s="7">
        <f t="shared" si="61"/>
        <v>20000</v>
      </c>
      <c r="M179" s="7">
        <f t="shared" si="62"/>
        <v>20000</v>
      </c>
      <c r="N179" s="7">
        <f t="shared" si="63"/>
        <v>0</v>
      </c>
      <c r="O179" s="7">
        <f t="shared" si="64"/>
        <v>0</v>
      </c>
    </row>
    <row r="180" spans="1:15" ht="18.5" customHeight="1" x14ac:dyDescent="0.2">
      <c r="A180" s="48" t="s">
        <v>319</v>
      </c>
      <c r="B180" s="48"/>
      <c r="C180" s="25" t="s">
        <v>0</v>
      </c>
      <c r="D180" s="7">
        <v>3282860</v>
      </c>
      <c r="E180" s="16">
        <f>E181+E183+E185+E187</f>
        <v>2740830</v>
      </c>
      <c r="F180" s="8">
        <v>1818270.58</v>
      </c>
      <c r="G180" s="8">
        <f t="shared" si="59"/>
        <v>66.340144408810474</v>
      </c>
      <c r="H180" s="8"/>
      <c r="I180" s="16"/>
      <c r="J180" s="8"/>
      <c r="K180" s="8" t="e">
        <f t="shared" si="60"/>
        <v>#DIV/0!</v>
      </c>
      <c r="L180" s="7">
        <f t="shared" si="61"/>
        <v>3282860</v>
      </c>
      <c r="M180" s="7">
        <f t="shared" si="62"/>
        <v>2740830</v>
      </c>
      <c r="N180" s="7">
        <f t="shared" si="63"/>
        <v>1818270.58</v>
      </c>
      <c r="O180" s="7">
        <f t="shared" si="64"/>
        <v>66.340144408810474</v>
      </c>
    </row>
    <row r="181" spans="1:15" ht="25.5" customHeight="1" x14ac:dyDescent="0.2">
      <c r="A181" s="48" t="s">
        <v>320</v>
      </c>
      <c r="B181" s="48"/>
      <c r="C181" s="25" t="s">
        <v>0</v>
      </c>
      <c r="D181" s="7">
        <v>130000</v>
      </c>
      <c r="E181" s="16">
        <v>124000</v>
      </c>
      <c r="F181" s="8">
        <v>60606.11</v>
      </c>
      <c r="G181" s="8">
        <f t="shared" si="59"/>
        <v>48.875895161290323</v>
      </c>
      <c r="H181" s="8"/>
      <c r="I181" s="16"/>
      <c r="J181" s="8"/>
      <c r="K181" s="8" t="e">
        <f t="shared" si="60"/>
        <v>#DIV/0!</v>
      </c>
      <c r="L181" s="7">
        <f t="shared" si="61"/>
        <v>130000</v>
      </c>
      <c r="M181" s="7">
        <f t="shared" si="62"/>
        <v>124000</v>
      </c>
      <c r="N181" s="7">
        <f t="shared" si="63"/>
        <v>60606.11</v>
      </c>
      <c r="O181" s="7">
        <f t="shared" si="64"/>
        <v>48.875895161290323</v>
      </c>
    </row>
    <row r="182" spans="1:15" ht="33.5" customHeight="1" x14ac:dyDescent="0.2">
      <c r="A182" s="57" t="s">
        <v>321</v>
      </c>
      <c r="B182" s="57"/>
      <c r="C182" s="26" t="s">
        <v>322</v>
      </c>
      <c r="D182" s="7">
        <v>130000</v>
      </c>
      <c r="E182" s="16">
        <v>124000</v>
      </c>
      <c r="F182" s="8">
        <v>60606.11</v>
      </c>
      <c r="G182" s="8">
        <f t="shared" si="59"/>
        <v>48.875895161290323</v>
      </c>
      <c r="H182" s="8"/>
      <c r="I182" s="16"/>
      <c r="J182" s="8"/>
      <c r="K182" s="8" t="e">
        <f t="shared" si="60"/>
        <v>#DIV/0!</v>
      </c>
      <c r="L182" s="7">
        <f t="shared" si="61"/>
        <v>130000</v>
      </c>
      <c r="M182" s="7">
        <f t="shared" si="62"/>
        <v>124000</v>
      </c>
      <c r="N182" s="7">
        <f t="shared" si="63"/>
        <v>60606.11</v>
      </c>
      <c r="O182" s="7">
        <f t="shared" si="64"/>
        <v>48.875895161290323</v>
      </c>
    </row>
    <row r="183" spans="1:15" ht="29" customHeight="1" x14ac:dyDescent="0.2">
      <c r="A183" s="48" t="s">
        <v>323</v>
      </c>
      <c r="B183" s="48"/>
      <c r="C183" s="25" t="s">
        <v>0</v>
      </c>
      <c r="D183" s="7">
        <v>2960260</v>
      </c>
      <c r="E183" s="16">
        <v>2453840</v>
      </c>
      <c r="F183" s="8">
        <v>1652912.13</v>
      </c>
      <c r="G183" s="8">
        <f t="shared" si="59"/>
        <v>67.360224383007846</v>
      </c>
      <c r="H183" s="8"/>
      <c r="I183" s="16"/>
      <c r="J183" s="8"/>
      <c r="K183" s="8" t="e">
        <f t="shared" si="60"/>
        <v>#DIV/0!</v>
      </c>
      <c r="L183" s="7">
        <f t="shared" si="61"/>
        <v>2960260</v>
      </c>
      <c r="M183" s="7">
        <f t="shared" si="62"/>
        <v>2453840</v>
      </c>
      <c r="N183" s="7">
        <f t="shared" si="63"/>
        <v>1652912.13</v>
      </c>
      <c r="O183" s="7">
        <f t="shared" si="64"/>
        <v>67.360224383007846</v>
      </c>
    </row>
    <row r="184" spans="1:15" ht="47.5" customHeight="1" x14ac:dyDescent="0.2">
      <c r="A184" s="57" t="s">
        <v>324</v>
      </c>
      <c r="B184" s="57"/>
      <c r="C184" s="26" t="s">
        <v>325</v>
      </c>
      <c r="D184" s="7">
        <v>2960260</v>
      </c>
      <c r="E184" s="16">
        <v>2453840</v>
      </c>
      <c r="F184" s="8">
        <v>1652912.13</v>
      </c>
      <c r="G184" s="8">
        <f t="shared" si="59"/>
        <v>67.360224383007846</v>
      </c>
      <c r="H184" s="8"/>
      <c r="I184" s="16"/>
      <c r="J184" s="8"/>
      <c r="K184" s="8" t="e">
        <f t="shared" si="60"/>
        <v>#DIV/0!</v>
      </c>
      <c r="L184" s="7">
        <f t="shared" si="61"/>
        <v>2960260</v>
      </c>
      <c r="M184" s="7">
        <f t="shared" si="62"/>
        <v>2453840</v>
      </c>
      <c r="N184" s="7">
        <f t="shared" si="63"/>
        <v>1652912.13</v>
      </c>
      <c r="O184" s="7">
        <f t="shared" si="64"/>
        <v>67.360224383007846</v>
      </c>
    </row>
    <row r="185" spans="1:15" ht="26.5" customHeight="1" x14ac:dyDescent="0.2">
      <c r="A185" s="48" t="s">
        <v>326</v>
      </c>
      <c r="B185" s="48"/>
      <c r="C185" s="25" t="s">
        <v>0</v>
      </c>
      <c r="D185" s="7">
        <v>152600</v>
      </c>
      <c r="E185" s="16">
        <v>122990</v>
      </c>
      <c r="F185" s="8">
        <v>104752.34</v>
      </c>
      <c r="G185" s="8">
        <f t="shared" si="59"/>
        <v>85.171428571428564</v>
      </c>
      <c r="H185" s="8"/>
      <c r="I185" s="16"/>
      <c r="J185" s="8"/>
      <c r="K185" s="8" t="e">
        <f t="shared" si="60"/>
        <v>#DIV/0!</v>
      </c>
      <c r="L185" s="7">
        <f t="shared" si="61"/>
        <v>152600</v>
      </c>
      <c r="M185" s="7">
        <f t="shared" si="62"/>
        <v>122990</v>
      </c>
      <c r="N185" s="7">
        <f t="shared" si="63"/>
        <v>104752.34</v>
      </c>
      <c r="O185" s="7">
        <f t="shared" si="64"/>
        <v>85.171428571428564</v>
      </c>
    </row>
    <row r="186" spans="1:15" ht="55" customHeight="1" x14ac:dyDescent="0.2">
      <c r="A186" s="57" t="s">
        <v>327</v>
      </c>
      <c r="B186" s="57"/>
      <c r="C186" s="26" t="s">
        <v>328</v>
      </c>
      <c r="D186" s="7">
        <v>152600</v>
      </c>
      <c r="E186" s="16">
        <v>122990</v>
      </c>
      <c r="F186" s="8">
        <v>104752.34</v>
      </c>
      <c r="G186" s="8">
        <f t="shared" si="59"/>
        <v>85.171428571428564</v>
      </c>
      <c r="H186" s="8"/>
      <c r="I186" s="16"/>
      <c r="J186" s="8"/>
      <c r="K186" s="8" t="e">
        <f t="shared" si="60"/>
        <v>#DIV/0!</v>
      </c>
      <c r="L186" s="7">
        <f t="shared" si="61"/>
        <v>152600</v>
      </c>
      <c r="M186" s="7">
        <f t="shared" si="62"/>
        <v>122990</v>
      </c>
      <c r="N186" s="7">
        <f t="shared" si="63"/>
        <v>104752.34</v>
      </c>
      <c r="O186" s="7">
        <f t="shared" si="64"/>
        <v>85.171428571428564</v>
      </c>
    </row>
    <row r="187" spans="1:15" ht="29.5" customHeight="1" x14ac:dyDescent="0.2">
      <c r="A187" s="48" t="s">
        <v>329</v>
      </c>
      <c r="B187" s="48"/>
      <c r="C187" s="25" t="s">
        <v>0</v>
      </c>
      <c r="D187" s="7">
        <v>40000</v>
      </c>
      <c r="E187" s="16">
        <v>40000</v>
      </c>
      <c r="F187" s="8"/>
      <c r="G187" s="8">
        <f t="shared" si="59"/>
        <v>0</v>
      </c>
      <c r="H187" s="8"/>
      <c r="I187" s="16"/>
      <c r="J187" s="8"/>
      <c r="K187" s="8" t="e">
        <f t="shared" si="60"/>
        <v>#DIV/0!</v>
      </c>
      <c r="L187" s="7">
        <f t="shared" si="61"/>
        <v>40000</v>
      </c>
      <c r="M187" s="7">
        <f t="shared" si="62"/>
        <v>40000</v>
      </c>
      <c r="N187" s="7">
        <f t="shared" si="63"/>
        <v>0</v>
      </c>
      <c r="O187" s="7">
        <f t="shared" si="64"/>
        <v>0</v>
      </c>
    </row>
    <row r="188" spans="1:15" ht="46.5" customHeight="1" x14ac:dyDescent="0.2">
      <c r="A188" s="57" t="s">
        <v>330</v>
      </c>
      <c r="B188" s="57"/>
      <c r="C188" s="26" t="s">
        <v>331</v>
      </c>
      <c r="D188" s="7">
        <v>40000</v>
      </c>
      <c r="E188" s="16">
        <v>40000</v>
      </c>
      <c r="F188" s="8"/>
      <c r="G188" s="8">
        <f t="shared" si="59"/>
        <v>0</v>
      </c>
      <c r="H188" s="8"/>
      <c r="I188" s="16"/>
      <c r="J188" s="8"/>
      <c r="K188" s="8" t="e">
        <f t="shared" si="60"/>
        <v>#DIV/0!</v>
      </c>
      <c r="L188" s="7">
        <f t="shared" si="61"/>
        <v>40000</v>
      </c>
      <c r="M188" s="7">
        <f t="shared" si="62"/>
        <v>40000</v>
      </c>
      <c r="N188" s="7">
        <f t="shared" si="63"/>
        <v>0</v>
      </c>
      <c r="O188" s="7">
        <f t="shared" si="64"/>
        <v>0</v>
      </c>
    </row>
    <row r="189" spans="1:15" ht="19" customHeight="1" x14ac:dyDescent="0.2">
      <c r="A189" s="48" t="s">
        <v>332</v>
      </c>
      <c r="B189" s="48"/>
      <c r="C189" s="25" t="s">
        <v>0</v>
      </c>
      <c r="D189" s="7">
        <v>10467747</v>
      </c>
      <c r="E189" s="16">
        <f>E190+E192</f>
        <v>8764746</v>
      </c>
      <c r="F189" s="8">
        <v>5837300.6399999997</v>
      </c>
      <c r="G189" s="8">
        <f t="shared" si="59"/>
        <v>66.599769576893607</v>
      </c>
      <c r="H189" s="8">
        <v>10842700</v>
      </c>
      <c r="I189" s="16">
        <v>10842700</v>
      </c>
      <c r="J189" s="8">
        <v>9315145.8900000006</v>
      </c>
      <c r="K189" s="8">
        <f t="shared" si="60"/>
        <v>85.911681499995396</v>
      </c>
      <c r="L189" s="7">
        <f t="shared" si="61"/>
        <v>21310447</v>
      </c>
      <c r="M189" s="7">
        <f t="shared" si="62"/>
        <v>19607446</v>
      </c>
      <c r="N189" s="7">
        <f t="shared" si="63"/>
        <v>15152446.530000001</v>
      </c>
      <c r="O189" s="7">
        <f t="shared" si="64"/>
        <v>77.279042512727059</v>
      </c>
    </row>
    <row r="190" spans="1:15" ht="47" customHeight="1" x14ac:dyDescent="0.2">
      <c r="A190" s="48" t="s">
        <v>333</v>
      </c>
      <c r="B190" s="48"/>
      <c r="C190" s="25" t="s">
        <v>0</v>
      </c>
      <c r="D190" s="7">
        <v>798747</v>
      </c>
      <c r="E190" s="16">
        <v>798747</v>
      </c>
      <c r="F190" s="8">
        <v>394251.32</v>
      </c>
      <c r="G190" s="8">
        <f t="shared" si="59"/>
        <v>49.358723100055464</v>
      </c>
      <c r="H190" s="8">
        <v>1185700</v>
      </c>
      <c r="I190" s="16">
        <v>1185700</v>
      </c>
      <c r="J190" s="8">
        <v>35700</v>
      </c>
      <c r="K190" s="8">
        <f t="shared" si="60"/>
        <v>3.0108796491523995</v>
      </c>
      <c r="L190" s="7">
        <f t="shared" si="61"/>
        <v>1984447</v>
      </c>
      <c r="M190" s="7">
        <f t="shared" si="62"/>
        <v>1984447</v>
      </c>
      <c r="N190" s="7">
        <f t="shared" si="63"/>
        <v>429951.32</v>
      </c>
      <c r="O190" s="7">
        <f t="shared" si="64"/>
        <v>21.666052053796346</v>
      </c>
    </row>
    <row r="191" spans="1:15" ht="34" customHeight="1" x14ac:dyDescent="0.2">
      <c r="A191" s="57" t="s">
        <v>334</v>
      </c>
      <c r="B191" s="57"/>
      <c r="C191" s="26" t="s">
        <v>335</v>
      </c>
      <c r="D191" s="7">
        <v>798747</v>
      </c>
      <c r="E191" s="16">
        <v>798747</v>
      </c>
      <c r="F191" s="8">
        <v>394251.32</v>
      </c>
      <c r="G191" s="8">
        <f t="shared" si="59"/>
        <v>49.358723100055464</v>
      </c>
      <c r="H191" s="8">
        <v>1185700</v>
      </c>
      <c r="I191" s="16">
        <v>1185700</v>
      </c>
      <c r="J191" s="8">
        <v>35700</v>
      </c>
      <c r="K191" s="8">
        <f t="shared" si="60"/>
        <v>3.0108796491523995</v>
      </c>
      <c r="L191" s="7">
        <f t="shared" si="61"/>
        <v>1984447</v>
      </c>
      <c r="M191" s="7">
        <f t="shared" si="62"/>
        <v>1984447</v>
      </c>
      <c r="N191" s="7">
        <f t="shared" si="63"/>
        <v>429951.32</v>
      </c>
      <c r="O191" s="7">
        <f t="shared" si="64"/>
        <v>21.666052053796346</v>
      </c>
    </row>
    <row r="192" spans="1:15" ht="24" customHeight="1" x14ac:dyDescent="0.2">
      <c r="A192" s="53" t="s">
        <v>336</v>
      </c>
      <c r="B192" s="53"/>
      <c r="C192" s="25" t="s">
        <v>337</v>
      </c>
      <c r="D192" s="7">
        <v>9669000</v>
      </c>
      <c r="E192" s="16">
        <v>7965999</v>
      </c>
      <c r="F192" s="8">
        <v>5443049.3200000003</v>
      </c>
      <c r="G192" s="8">
        <f t="shared" si="59"/>
        <v>68.328521256404883</v>
      </c>
      <c r="H192" s="8">
        <v>9157000</v>
      </c>
      <c r="I192" s="16">
        <v>9157000</v>
      </c>
      <c r="J192" s="8">
        <v>9279445.8900000006</v>
      </c>
      <c r="K192" s="8">
        <f t="shared" si="60"/>
        <v>101.33718346620073</v>
      </c>
      <c r="L192" s="7">
        <f t="shared" si="61"/>
        <v>18826000</v>
      </c>
      <c r="M192" s="7">
        <f t="shared" si="62"/>
        <v>17122999</v>
      </c>
      <c r="N192" s="7">
        <f t="shared" si="63"/>
        <v>14722495.210000001</v>
      </c>
      <c r="O192" s="7">
        <f t="shared" si="64"/>
        <v>85.980821525481616</v>
      </c>
    </row>
    <row r="193" spans="1:15" ht="25.5" customHeight="1" x14ac:dyDescent="0.2">
      <c r="A193" s="48" t="s">
        <v>338</v>
      </c>
      <c r="B193" s="48"/>
      <c r="C193" s="25" t="s">
        <v>0</v>
      </c>
      <c r="D193" s="7"/>
      <c r="E193" s="16"/>
      <c r="F193" s="8"/>
      <c r="G193" s="8" t="e">
        <f t="shared" si="59"/>
        <v>#DIV/0!</v>
      </c>
      <c r="H193" s="8">
        <v>500000</v>
      </c>
      <c r="I193" s="16">
        <v>500000</v>
      </c>
      <c r="J193" s="8"/>
      <c r="K193" s="8">
        <f t="shared" si="60"/>
        <v>0</v>
      </c>
      <c r="L193" s="7">
        <f t="shared" si="61"/>
        <v>500000</v>
      </c>
      <c r="M193" s="7">
        <f t="shared" si="62"/>
        <v>500000</v>
      </c>
      <c r="N193" s="7">
        <f t="shared" si="63"/>
        <v>0</v>
      </c>
      <c r="O193" s="7">
        <f t="shared" si="64"/>
        <v>0</v>
      </c>
    </row>
    <row r="194" spans="1:15" ht="94.5" customHeight="1" x14ac:dyDescent="0.2">
      <c r="A194" s="57" t="s">
        <v>339</v>
      </c>
      <c r="B194" s="57"/>
      <c r="C194" s="26" t="s">
        <v>340</v>
      </c>
      <c r="D194" s="7"/>
      <c r="E194" s="16"/>
      <c r="F194" s="8"/>
      <c r="G194" s="8" t="e">
        <f t="shared" si="59"/>
        <v>#DIV/0!</v>
      </c>
      <c r="H194" s="8">
        <v>500000</v>
      </c>
      <c r="I194" s="16">
        <v>500000</v>
      </c>
      <c r="J194" s="8"/>
      <c r="K194" s="8">
        <f t="shared" si="60"/>
        <v>0</v>
      </c>
      <c r="L194" s="7">
        <f t="shared" si="61"/>
        <v>500000</v>
      </c>
      <c r="M194" s="7">
        <f t="shared" si="62"/>
        <v>500000</v>
      </c>
      <c r="N194" s="7">
        <f t="shared" si="63"/>
        <v>0</v>
      </c>
      <c r="O194" s="7">
        <f t="shared" si="64"/>
        <v>0</v>
      </c>
    </row>
    <row r="195" spans="1:15" ht="14.5" customHeight="1" x14ac:dyDescent="0.2">
      <c r="A195" s="48" t="s">
        <v>341</v>
      </c>
      <c r="B195" s="48"/>
      <c r="C195" s="25" t="s">
        <v>0</v>
      </c>
      <c r="D195" s="7">
        <v>2004955</v>
      </c>
      <c r="E195" s="16">
        <f>E196+E198+E204+E207</f>
        <v>2004955</v>
      </c>
      <c r="F195" s="8">
        <v>1411048.84</v>
      </c>
      <c r="G195" s="8">
        <f t="shared" si="59"/>
        <v>70.378080306041795</v>
      </c>
      <c r="H195" s="8">
        <v>1919499</v>
      </c>
      <c r="I195" s="16">
        <f>I196+I198+I204+I207</f>
        <v>1873299</v>
      </c>
      <c r="J195" s="8">
        <v>115932.43</v>
      </c>
      <c r="K195" s="8">
        <f t="shared" si="60"/>
        <v>6.1886773013811451</v>
      </c>
      <c r="L195" s="7">
        <f t="shared" si="61"/>
        <v>3924454</v>
      </c>
      <c r="M195" s="7">
        <f t="shared" si="62"/>
        <v>3878254</v>
      </c>
      <c r="N195" s="7">
        <f t="shared" si="63"/>
        <v>1526981.27</v>
      </c>
      <c r="O195" s="7">
        <f t="shared" si="64"/>
        <v>39.372905178464329</v>
      </c>
    </row>
    <row r="196" spans="1:15" ht="31.5" customHeight="1" x14ac:dyDescent="0.2">
      <c r="A196" s="48" t="s">
        <v>342</v>
      </c>
      <c r="B196" s="48"/>
      <c r="C196" s="25" t="s">
        <v>0</v>
      </c>
      <c r="D196" s="7">
        <v>50000</v>
      </c>
      <c r="E196" s="16">
        <v>50000</v>
      </c>
      <c r="F196" s="8">
        <v>27000</v>
      </c>
      <c r="G196" s="8">
        <f t="shared" si="59"/>
        <v>54</v>
      </c>
      <c r="H196" s="8">
        <v>206041</v>
      </c>
      <c r="I196" s="16">
        <v>159841</v>
      </c>
      <c r="J196" s="8">
        <v>42129</v>
      </c>
      <c r="K196" s="8">
        <f t="shared" si="60"/>
        <v>26.356817086980186</v>
      </c>
      <c r="L196" s="7">
        <f t="shared" si="61"/>
        <v>256041</v>
      </c>
      <c r="M196" s="7">
        <f t="shared" si="62"/>
        <v>209841</v>
      </c>
      <c r="N196" s="7">
        <f t="shared" si="63"/>
        <v>69129</v>
      </c>
      <c r="O196" s="7">
        <f t="shared" si="64"/>
        <v>32.943514375169777</v>
      </c>
    </row>
    <row r="197" spans="1:15" ht="20.5" customHeight="1" x14ac:dyDescent="0.2">
      <c r="A197" s="53" t="s">
        <v>343</v>
      </c>
      <c r="B197" s="53"/>
      <c r="C197" s="25" t="s">
        <v>344</v>
      </c>
      <c r="D197" s="7">
        <v>50000</v>
      </c>
      <c r="E197" s="16">
        <v>50000</v>
      </c>
      <c r="F197" s="8">
        <v>27000</v>
      </c>
      <c r="G197" s="8">
        <f t="shared" si="59"/>
        <v>54</v>
      </c>
      <c r="H197" s="8">
        <v>206041</v>
      </c>
      <c r="I197" s="16">
        <v>159841</v>
      </c>
      <c r="J197" s="8">
        <v>42129</v>
      </c>
      <c r="K197" s="8">
        <f t="shared" si="60"/>
        <v>26.356817086980186</v>
      </c>
      <c r="L197" s="7">
        <f t="shared" si="61"/>
        <v>256041</v>
      </c>
      <c r="M197" s="7">
        <f t="shared" si="62"/>
        <v>209841</v>
      </c>
      <c r="N197" s="7">
        <f t="shared" si="63"/>
        <v>69129</v>
      </c>
      <c r="O197" s="7">
        <f t="shared" si="64"/>
        <v>32.943514375169777</v>
      </c>
    </row>
    <row r="198" spans="1:15" ht="22.5" customHeight="1" x14ac:dyDescent="0.2">
      <c r="A198" s="48" t="s">
        <v>345</v>
      </c>
      <c r="B198" s="48"/>
      <c r="C198" s="25" t="s">
        <v>0</v>
      </c>
      <c r="D198" s="7">
        <v>45000</v>
      </c>
      <c r="E198" s="16">
        <v>45000</v>
      </c>
      <c r="F198" s="8"/>
      <c r="G198" s="8">
        <f t="shared" si="59"/>
        <v>0</v>
      </c>
      <c r="H198" s="8">
        <v>1318379</v>
      </c>
      <c r="I198" s="16">
        <v>1318379</v>
      </c>
      <c r="J198" s="8">
        <v>73803.429999999993</v>
      </c>
      <c r="K198" s="8">
        <f t="shared" si="60"/>
        <v>5.5980435064575502</v>
      </c>
      <c r="L198" s="7">
        <f t="shared" si="61"/>
        <v>1363379</v>
      </c>
      <c r="M198" s="7">
        <f t="shared" si="62"/>
        <v>1363379</v>
      </c>
      <c r="N198" s="7">
        <f t="shared" si="63"/>
        <v>73803.429999999993</v>
      </c>
      <c r="O198" s="7">
        <f t="shared" si="64"/>
        <v>5.4132731984283158</v>
      </c>
    </row>
    <row r="199" spans="1:15" ht="32" customHeight="1" x14ac:dyDescent="0.2">
      <c r="A199" s="53" t="s">
        <v>346</v>
      </c>
      <c r="B199" s="53"/>
      <c r="C199" s="25" t="s">
        <v>347</v>
      </c>
      <c r="D199" s="7"/>
      <c r="E199" s="16"/>
      <c r="F199" s="8"/>
      <c r="G199" s="8" t="e">
        <f t="shared" si="59"/>
        <v>#DIV/0!</v>
      </c>
      <c r="H199" s="8">
        <v>100000</v>
      </c>
      <c r="I199" s="16">
        <v>100000</v>
      </c>
      <c r="J199" s="8"/>
      <c r="K199" s="8">
        <f t="shared" si="60"/>
        <v>0</v>
      </c>
      <c r="L199" s="7">
        <f t="shared" si="61"/>
        <v>100000</v>
      </c>
      <c r="M199" s="7">
        <f t="shared" si="62"/>
        <v>100000</v>
      </c>
      <c r="N199" s="7">
        <f t="shared" si="63"/>
        <v>0</v>
      </c>
      <c r="O199" s="7">
        <f t="shared" si="64"/>
        <v>0</v>
      </c>
    </row>
    <row r="200" spans="1:15" ht="31" customHeight="1" x14ac:dyDescent="0.2">
      <c r="A200" s="48" t="s">
        <v>348</v>
      </c>
      <c r="B200" s="48"/>
      <c r="C200" s="25" t="s">
        <v>0</v>
      </c>
      <c r="D200" s="7"/>
      <c r="E200" s="16"/>
      <c r="F200" s="8"/>
      <c r="G200" s="8" t="e">
        <f t="shared" si="59"/>
        <v>#DIV/0!</v>
      </c>
      <c r="H200" s="8">
        <v>937767</v>
      </c>
      <c r="I200" s="16">
        <v>937767</v>
      </c>
      <c r="J200" s="8">
        <v>73803.429999999993</v>
      </c>
      <c r="K200" s="8">
        <f t="shared" si="60"/>
        <v>7.870124455221819</v>
      </c>
      <c r="L200" s="7">
        <f t="shared" si="61"/>
        <v>937767</v>
      </c>
      <c r="M200" s="7">
        <f t="shared" si="62"/>
        <v>937767</v>
      </c>
      <c r="N200" s="7">
        <f t="shared" si="63"/>
        <v>73803.429999999993</v>
      </c>
      <c r="O200" s="7">
        <f t="shared" si="64"/>
        <v>7.870124455221819</v>
      </c>
    </row>
    <row r="201" spans="1:15" ht="28" customHeight="1" x14ac:dyDescent="0.2">
      <c r="A201" s="57" t="s">
        <v>349</v>
      </c>
      <c r="B201" s="57"/>
      <c r="C201" s="26" t="s">
        <v>350</v>
      </c>
      <c r="D201" s="7"/>
      <c r="E201" s="16"/>
      <c r="F201" s="8"/>
      <c r="G201" s="8" t="e">
        <f t="shared" si="59"/>
        <v>#DIV/0!</v>
      </c>
      <c r="H201" s="8">
        <v>937767</v>
      </c>
      <c r="I201" s="16">
        <v>937767</v>
      </c>
      <c r="J201" s="8">
        <v>73803.429999999993</v>
      </c>
      <c r="K201" s="8">
        <f t="shared" si="60"/>
        <v>7.870124455221819</v>
      </c>
      <c r="L201" s="7">
        <f t="shared" si="61"/>
        <v>937767</v>
      </c>
      <c r="M201" s="7">
        <f t="shared" si="62"/>
        <v>937767</v>
      </c>
      <c r="N201" s="7">
        <f t="shared" si="63"/>
        <v>73803.429999999993</v>
      </c>
      <c r="O201" s="7">
        <f t="shared" si="64"/>
        <v>7.870124455221819</v>
      </c>
    </row>
    <row r="202" spans="1:15" ht="35.5" customHeight="1" x14ac:dyDescent="0.2">
      <c r="A202" s="53" t="s">
        <v>351</v>
      </c>
      <c r="B202" s="53"/>
      <c r="C202" s="25" t="s">
        <v>352</v>
      </c>
      <c r="D202" s="7"/>
      <c r="E202" s="16"/>
      <c r="F202" s="8"/>
      <c r="G202" s="8" t="e">
        <f t="shared" si="59"/>
        <v>#DIV/0!</v>
      </c>
      <c r="H202" s="8">
        <v>280612</v>
      </c>
      <c r="I202" s="16">
        <v>280612</v>
      </c>
      <c r="J202" s="8"/>
      <c r="K202" s="8">
        <f t="shared" si="60"/>
        <v>0</v>
      </c>
      <c r="L202" s="7">
        <f t="shared" si="61"/>
        <v>280612</v>
      </c>
      <c r="M202" s="7">
        <f t="shared" si="62"/>
        <v>280612</v>
      </c>
      <c r="N202" s="7">
        <f t="shared" si="63"/>
        <v>0</v>
      </c>
      <c r="O202" s="7">
        <f t="shared" si="64"/>
        <v>0</v>
      </c>
    </row>
    <row r="203" spans="1:15" ht="26.5" customHeight="1" x14ac:dyDescent="0.2">
      <c r="A203" s="53" t="s">
        <v>353</v>
      </c>
      <c r="B203" s="53"/>
      <c r="C203" s="25" t="s">
        <v>354</v>
      </c>
      <c r="D203" s="7">
        <v>45000</v>
      </c>
      <c r="E203" s="16">
        <v>45000</v>
      </c>
      <c r="F203" s="8"/>
      <c r="G203" s="8">
        <f t="shared" si="59"/>
        <v>0</v>
      </c>
      <c r="H203" s="8"/>
      <c r="I203" s="16"/>
      <c r="J203" s="8"/>
      <c r="K203" s="8" t="e">
        <f t="shared" si="60"/>
        <v>#DIV/0!</v>
      </c>
      <c r="L203" s="7">
        <f t="shared" si="61"/>
        <v>45000</v>
      </c>
      <c r="M203" s="7">
        <f t="shared" si="62"/>
        <v>45000</v>
      </c>
      <c r="N203" s="7">
        <f t="shared" si="63"/>
        <v>0</v>
      </c>
      <c r="O203" s="7">
        <f t="shared" si="64"/>
        <v>0</v>
      </c>
    </row>
    <row r="204" spans="1:15" ht="35" customHeight="1" x14ac:dyDescent="0.2">
      <c r="A204" s="48" t="s">
        <v>355</v>
      </c>
      <c r="B204" s="48"/>
      <c r="C204" s="25" t="s">
        <v>0</v>
      </c>
      <c r="D204" s="7">
        <v>1616200</v>
      </c>
      <c r="E204" s="16">
        <v>1616200</v>
      </c>
      <c r="F204" s="8">
        <v>1114860</v>
      </c>
      <c r="G204" s="8">
        <f t="shared" ref="G204:G235" si="65">F204/E204%</f>
        <v>68.980324217299838</v>
      </c>
      <c r="H204" s="8">
        <v>147320</v>
      </c>
      <c r="I204" s="16">
        <v>147320</v>
      </c>
      <c r="J204" s="8"/>
      <c r="K204" s="8">
        <f t="shared" ref="K204:K235" si="66">J204/I204%</f>
        <v>0</v>
      </c>
      <c r="L204" s="7">
        <f t="shared" ref="L204:L233" si="67">D204+H204</f>
        <v>1763520</v>
      </c>
      <c r="M204" s="7">
        <f t="shared" ref="M204:M233" si="68">E204+I204</f>
        <v>1763520</v>
      </c>
      <c r="N204" s="7">
        <f t="shared" ref="N204:N233" si="69">F204+J204</f>
        <v>1114860</v>
      </c>
      <c r="O204" s="7">
        <f t="shared" ref="O204:O233" si="70">N204/M204%</f>
        <v>63.21788241698421</v>
      </c>
    </row>
    <row r="205" spans="1:15" ht="34" customHeight="1" x14ac:dyDescent="0.2">
      <c r="A205" s="48" t="s">
        <v>356</v>
      </c>
      <c r="B205" s="48"/>
      <c r="C205" s="25" t="s">
        <v>0</v>
      </c>
      <c r="D205" s="7">
        <v>1616200</v>
      </c>
      <c r="E205" s="16">
        <v>1616200</v>
      </c>
      <c r="F205" s="8">
        <v>1114860</v>
      </c>
      <c r="G205" s="8">
        <f t="shared" si="65"/>
        <v>68.980324217299838</v>
      </c>
      <c r="H205" s="8">
        <v>147320</v>
      </c>
      <c r="I205" s="16">
        <v>147320</v>
      </c>
      <c r="J205" s="8"/>
      <c r="K205" s="8">
        <f t="shared" si="66"/>
        <v>0</v>
      </c>
      <c r="L205" s="7">
        <f t="shared" si="67"/>
        <v>1763520</v>
      </c>
      <c r="M205" s="7">
        <f t="shared" si="68"/>
        <v>1763520</v>
      </c>
      <c r="N205" s="7">
        <f t="shared" si="69"/>
        <v>1114860</v>
      </c>
      <c r="O205" s="7">
        <f t="shared" si="70"/>
        <v>63.21788241698421</v>
      </c>
    </row>
    <row r="206" spans="1:15" ht="48" customHeight="1" x14ac:dyDescent="0.2">
      <c r="A206" s="57" t="s">
        <v>357</v>
      </c>
      <c r="B206" s="57"/>
      <c r="C206" s="26" t="s">
        <v>358</v>
      </c>
      <c r="D206" s="7">
        <v>1616200</v>
      </c>
      <c r="E206" s="16">
        <v>1616200</v>
      </c>
      <c r="F206" s="8">
        <v>1114860</v>
      </c>
      <c r="G206" s="8">
        <f t="shared" si="65"/>
        <v>68.980324217299838</v>
      </c>
      <c r="H206" s="8">
        <v>147320</v>
      </c>
      <c r="I206" s="16">
        <v>147320</v>
      </c>
      <c r="J206" s="8"/>
      <c r="K206" s="8">
        <f t="shared" si="66"/>
        <v>0</v>
      </c>
      <c r="L206" s="7">
        <f t="shared" si="67"/>
        <v>1763520</v>
      </c>
      <c r="M206" s="7">
        <f t="shared" si="68"/>
        <v>1763520</v>
      </c>
      <c r="N206" s="7">
        <f t="shared" si="69"/>
        <v>1114860</v>
      </c>
      <c r="O206" s="7">
        <f t="shared" si="70"/>
        <v>63.21788241698421</v>
      </c>
    </row>
    <row r="207" spans="1:15" ht="33.5" customHeight="1" x14ac:dyDescent="0.2">
      <c r="A207" s="48" t="s">
        <v>359</v>
      </c>
      <c r="B207" s="48"/>
      <c r="C207" s="25" t="s">
        <v>0</v>
      </c>
      <c r="D207" s="7">
        <v>293755</v>
      </c>
      <c r="E207" s="16">
        <v>293755</v>
      </c>
      <c r="F207" s="8">
        <v>269188.84000000003</v>
      </c>
      <c r="G207" s="8">
        <f t="shared" si="65"/>
        <v>91.637194260523231</v>
      </c>
      <c r="H207" s="8">
        <v>247759</v>
      </c>
      <c r="I207" s="16">
        <v>247759</v>
      </c>
      <c r="J207" s="8"/>
      <c r="K207" s="8">
        <f t="shared" si="66"/>
        <v>0</v>
      </c>
      <c r="L207" s="7">
        <f t="shared" si="67"/>
        <v>541514</v>
      </c>
      <c r="M207" s="7">
        <f t="shared" si="68"/>
        <v>541514</v>
      </c>
      <c r="N207" s="7">
        <f t="shared" si="69"/>
        <v>269188.84000000003</v>
      </c>
      <c r="O207" s="7">
        <f t="shared" si="70"/>
        <v>49.71041191917476</v>
      </c>
    </row>
    <row r="208" spans="1:15" ht="35.5" customHeight="1" x14ac:dyDescent="0.2">
      <c r="A208" s="53" t="s">
        <v>360</v>
      </c>
      <c r="B208" s="53"/>
      <c r="C208" s="25" t="s">
        <v>361</v>
      </c>
      <c r="D208" s="7"/>
      <c r="E208" s="16"/>
      <c r="F208" s="8"/>
      <c r="G208" s="8" t="e">
        <f t="shared" si="65"/>
        <v>#DIV/0!</v>
      </c>
      <c r="H208" s="8">
        <v>247759</v>
      </c>
      <c r="I208" s="16">
        <v>247759</v>
      </c>
      <c r="J208" s="8"/>
      <c r="K208" s="8">
        <f t="shared" si="66"/>
        <v>0</v>
      </c>
      <c r="L208" s="7">
        <f t="shared" si="67"/>
        <v>247759</v>
      </c>
      <c r="M208" s="7">
        <f t="shared" si="68"/>
        <v>247759</v>
      </c>
      <c r="N208" s="7">
        <f t="shared" si="69"/>
        <v>0</v>
      </c>
      <c r="O208" s="7">
        <f t="shared" si="70"/>
        <v>0</v>
      </c>
    </row>
    <row r="209" spans="1:15" ht="33.5" customHeight="1" x14ac:dyDescent="0.2">
      <c r="A209" s="53" t="s">
        <v>362</v>
      </c>
      <c r="B209" s="53"/>
      <c r="C209" s="25" t="s">
        <v>363</v>
      </c>
      <c r="D209" s="7">
        <v>85000</v>
      </c>
      <c r="E209" s="16">
        <v>85000</v>
      </c>
      <c r="F209" s="8">
        <v>61000</v>
      </c>
      <c r="G209" s="8">
        <f t="shared" si="65"/>
        <v>71.764705882352942</v>
      </c>
      <c r="H209" s="8"/>
      <c r="I209" s="16"/>
      <c r="J209" s="8"/>
      <c r="K209" s="8" t="e">
        <f t="shared" si="66"/>
        <v>#DIV/0!</v>
      </c>
      <c r="L209" s="7">
        <f t="shared" si="67"/>
        <v>85000</v>
      </c>
      <c r="M209" s="7">
        <f t="shared" si="68"/>
        <v>85000</v>
      </c>
      <c r="N209" s="7">
        <f t="shared" si="69"/>
        <v>61000</v>
      </c>
      <c r="O209" s="7">
        <f t="shared" si="70"/>
        <v>71.764705882352942</v>
      </c>
    </row>
    <row r="210" spans="1:15" ht="22.5" customHeight="1" x14ac:dyDescent="0.2">
      <c r="A210" s="48" t="s">
        <v>364</v>
      </c>
      <c r="B210" s="48"/>
      <c r="C210" s="25" t="s">
        <v>0</v>
      </c>
      <c r="D210" s="7">
        <v>208755</v>
      </c>
      <c r="E210" s="16">
        <v>208755</v>
      </c>
      <c r="F210" s="8">
        <v>208188.84</v>
      </c>
      <c r="G210" s="8">
        <f t="shared" si="65"/>
        <v>99.728792124739513</v>
      </c>
      <c r="H210" s="8"/>
      <c r="I210" s="16"/>
      <c r="J210" s="8"/>
      <c r="K210" s="8" t="e">
        <f t="shared" si="66"/>
        <v>#DIV/0!</v>
      </c>
      <c r="L210" s="7">
        <f t="shared" si="67"/>
        <v>208755</v>
      </c>
      <c r="M210" s="7">
        <f t="shared" si="68"/>
        <v>208755</v>
      </c>
      <c r="N210" s="7">
        <f t="shared" si="69"/>
        <v>208188.84</v>
      </c>
      <c r="O210" s="7">
        <f t="shared" si="70"/>
        <v>99.728792124739513</v>
      </c>
    </row>
    <row r="211" spans="1:15" ht="25" customHeight="1" x14ac:dyDescent="0.2">
      <c r="A211" s="57" t="s">
        <v>365</v>
      </c>
      <c r="B211" s="57"/>
      <c r="C211" s="26" t="s">
        <v>366</v>
      </c>
      <c r="D211" s="7">
        <v>208755</v>
      </c>
      <c r="E211" s="16">
        <v>208755</v>
      </c>
      <c r="F211" s="8">
        <v>208188.84</v>
      </c>
      <c r="G211" s="8">
        <f t="shared" si="65"/>
        <v>99.728792124739513</v>
      </c>
      <c r="H211" s="8"/>
      <c r="I211" s="16"/>
      <c r="J211" s="8"/>
      <c r="K211" s="8" t="e">
        <f t="shared" si="66"/>
        <v>#DIV/0!</v>
      </c>
      <c r="L211" s="7">
        <f t="shared" si="67"/>
        <v>208755</v>
      </c>
      <c r="M211" s="7">
        <f t="shared" si="68"/>
        <v>208755</v>
      </c>
      <c r="N211" s="7">
        <f t="shared" si="69"/>
        <v>208188.84</v>
      </c>
      <c r="O211" s="7">
        <f t="shared" si="70"/>
        <v>99.728792124739513</v>
      </c>
    </row>
    <row r="212" spans="1:15" ht="22.5" customHeight="1" x14ac:dyDescent="0.2">
      <c r="A212" s="48" t="s">
        <v>367</v>
      </c>
      <c r="B212" s="48"/>
      <c r="C212" s="25" t="s">
        <v>0</v>
      </c>
      <c r="D212" s="7">
        <v>3663571.74</v>
      </c>
      <c r="E212" s="16">
        <f>E213+E216+E225+E226</f>
        <v>3582569.74</v>
      </c>
      <c r="F212" s="8">
        <v>1830765.15</v>
      </c>
      <c r="G212" s="8">
        <f t="shared" si="65"/>
        <v>51.102010089550966</v>
      </c>
      <c r="H212" s="8">
        <v>5462000</v>
      </c>
      <c r="I212" s="16">
        <f>I216+I220</f>
        <v>5444000</v>
      </c>
      <c r="J212" s="8">
        <v>118404.9</v>
      </c>
      <c r="K212" s="8">
        <f t="shared" si="66"/>
        <v>2.1749614254224832</v>
      </c>
      <c r="L212" s="7">
        <f t="shared" si="67"/>
        <v>9125571.7400000002</v>
      </c>
      <c r="M212" s="7">
        <f t="shared" si="68"/>
        <v>9026569.7400000002</v>
      </c>
      <c r="N212" s="7">
        <f t="shared" si="69"/>
        <v>1949170.0499999998</v>
      </c>
      <c r="O212" s="7">
        <f t="shared" si="70"/>
        <v>21.593696233936146</v>
      </c>
    </row>
    <row r="213" spans="1:15" ht="30" customHeight="1" x14ac:dyDescent="0.2">
      <c r="A213" s="48" t="s">
        <v>368</v>
      </c>
      <c r="B213" s="48"/>
      <c r="C213" s="25" t="s">
        <v>0</v>
      </c>
      <c r="D213" s="7">
        <v>485300</v>
      </c>
      <c r="E213" s="16">
        <f>E214+E215</f>
        <v>404298</v>
      </c>
      <c r="F213" s="8">
        <v>215022.51</v>
      </c>
      <c r="G213" s="8">
        <f t="shared" si="65"/>
        <v>53.184163661457639</v>
      </c>
      <c r="H213" s="8"/>
      <c r="I213" s="16"/>
      <c r="J213" s="8"/>
      <c r="K213" s="8" t="e">
        <f t="shared" si="66"/>
        <v>#DIV/0!</v>
      </c>
      <c r="L213" s="7">
        <f t="shared" si="67"/>
        <v>485300</v>
      </c>
      <c r="M213" s="7">
        <f t="shared" si="68"/>
        <v>404298</v>
      </c>
      <c r="N213" s="7">
        <f t="shared" si="69"/>
        <v>215022.51</v>
      </c>
      <c r="O213" s="7">
        <f t="shared" si="70"/>
        <v>53.184163661457639</v>
      </c>
    </row>
    <row r="214" spans="1:15" ht="33" customHeight="1" x14ac:dyDescent="0.2">
      <c r="A214" s="53" t="s">
        <v>369</v>
      </c>
      <c r="B214" s="53"/>
      <c r="C214" s="25" t="s">
        <v>370</v>
      </c>
      <c r="D214" s="7">
        <v>160000</v>
      </c>
      <c r="E214" s="16">
        <v>160000</v>
      </c>
      <c r="F214" s="8"/>
      <c r="G214" s="8">
        <f t="shared" si="65"/>
        <v>0</v>
      </c>
      <c r="H214" s="8"/>
      <c r="I214" s="16"/>
      <c r="J214" s="8"/>
      <c r="K214" s="8" t="e">
        <f t="shared" si="66"/>
        <v>#DIV/0!</v>
      </c>
      <c r="L214" s="7">
        <f t="shared" si="67"/>
        <v>160000</v>
      </c>
      <c r="M214" s="7">
        <f t="shared" si="68"/>
        <v>160000</v>
      </c>
      <c r="N214" s="7">
        <f t="shared" si="69"/>
        <v>0</v>
      </c>
      <c r="O214" s="7">
        <f t="shared" si="70"/>
        <v>0</v>
      </c>
    </row>
    <row r="215" spans="1:15" ht="34" customHeight="1" x14ac:dyDescent="0.2">
      <c r="A215" s="53" t="s">
        <v>371</v>
      </c>
      <c r="B215" s="53"/>
      <c r="C215" s="25" t="s">
        <v>372</v>
      </c>
      <c r="D215" s="7">
        <v>325300</v>
      </c>
      <c r="E215" s="16">
        <v>244298</v>
      </c>
      <c r="F215" s="8">
        <v>215022.51</v>
      </c>
      <c r="G215" s="8">
        <f t="shared" si="65"/>
        <v>88.016483966303454</v>
      </c>
      <c r="H215" s="8"/>
      <c r="I215" s="16"/>
      <c r="J215" s="8"/>
      <c r="K215" s="8" t="e">
        <f t="shared" si="66"/>
        <v>#DIV/0!</v>
      </c>
      <c r="L215" s="7">
        <f t="shared" si="67"/>
        <v>325300</v>
      </c>
      <c r="M215" s="7">
        <f t="shared" si="68"/>
        <v>244298</v>
      </c>
      <c r="N215" s="7">
        <f t="shared" si="69"/>
        <v>215022.51</v>
      </c>
      <c r="O215" s="7">
        <f t="shared" si="70"/>
        <v>88.016483966303454</v>
      </c>
    </row>
    <row r="216" spans="1:15" ht="19.5" customHeight="1" x14ac:dyDescent="0.2">
      <c r="A216" s="48" t="s">
        <v>373</v>
      </c>
      <c r="B216" s="48"/>
      <c r="C216" s="25" t="s">
        <v>0</v>
      </c>
      <c r="D216" s="7">
        <v>2070000</v>
      </c>
      <c r="E216" s="16">
        <f>E217+E218+E219</f>
        <v>2070000</v>
      </c>
      <c r="F216" s="8">
        <v>1574760.5</v>
      </c>
      <c r="G216" s="8">
        <f t="shared" si="65"/>
        <v>76.075386473429958</v>
      </c>
      <c r="H216" s="8">
        <v>5000000</v>
      </c>
      <c r="I216" s="16">
        <v>5000000</v>
      </c>
      <c r="J216" s="8">
        <v>55146</v>
      </c>
      <c r="K216" s="8">
        <f t="shared" si="66"/>
        <v>1.1029199999999999</v>
      </c>
      <c r="L216" s="7">
        <f t="shared" si="67"/>
        <v>7070000</v>
      </c>
      <c r="M216" s="7">
        <f t="shared" si="68"/>
        <v>7070000</v>
      </c>
      <c r="N216" s="7">
        <f t="shared" si="69"/>
        <v>1629906.5</v>
      </c>
      <c r="O216" s="7">
        <f t="shared" si="70"/>
        <v>23.053840169731259</v>
      </c>
    </row>
    <row r="217" spans="1:15" ht="29" customHeight="1" x14ac:dyDescent="0.2">
      <c r="A217" s="53" t="s">
        <v>374</v>
      </c>
      <c r="B217" s="53"/>
      <c r="C217" s="25" t="s">
        <v>375</v>
      </c>
      <c r="D217" s="7">
        <v>1100000</v>
      </c>
      <c r="E217" s="16">
        <v>1100000</v>
      </c>
      <c r="F217" s="8">
        <v>832070.4</v>
      </c>
      <c r="G217" s="8">
        <f t="shared" si="65"/>
        <v>75.64276363636364</v>
      </c>
      <c r="H217" s="8"/>
      <c r="I217" s="16"/>
      <c r="J217" s="8"/>
      <c r="K217" s="8" t="e">
        <f t="shared" si="66"/>
        <v>#DIV/0!</v>
      </c>
      <c r="L217" s="7">
        <f t="shared" si="67"/>
        <v>1100000</v>
      </c>
      <c r="M217" s="7">
        <f t="shared" si="68"/>
        <v>1100000</v>
      </c>
      <c r="N217" s="7">
        <f t="shared" si="69"/>
        <v>832070.4</v>
      </c>
      <c r="O217" s="7">
        <f t="shared" si="70"/>
        <v>75.64276363636364</v>
      </c>
    </row>
    <row r="218" spans="1:15" ht="30" customHeight="1" x14ac:dyDescent="0.2">
      <c r="A218" s="53" t="s">
        <v>376</v>
      </c>
      <c r="B218" s="53"/>
      <c r="C218" s="25" t="s">
        <v>377</v>
      </c>
      <c r="D218" s="7">
        <v>200000</v>
      </c>
      <c r="E218" s="16">
        <v>200000</v>
      </c>
      <c r="F218" s="8"/>
      <c r="G218" s="8">
        <f t="shared" si="65"/>
        <v>0</v>
      </c>
      <c r="H218" s="8"/>
      <c r="I218" s="16"/>
      <c r="J218" s="8"/>
      <c r="K218" s="8" t="e">
        <f t="shared" si="66"/>
        <v>#DIV/0!</v>
      </c>
      <c r="L218" s="7">
        <f t="shared" si="67"/>
        <v>200000</v>
      </c>
      <c r="M218" s="7">
        <f t="shared" si="68"/>
        <v>200000</v>
      </c>
      <c r="N218" s="7">
        <f t="shared" si="69"/>
        <v>0</v>
      </c>
      <c r="O218" s="7">
        <f t="shared" si="70"/>
        <v>0</v>
      </c>
    </row>
    <row r="219" spans="1:15" ht="32" customHeight="1" x14ac:dyDescent="0.2">
      <c r="A219" s="53" t="s">
        <v>378</v>
      </c>
      <c r="B219" s="53"/>
      <c r="C219" s="25" t="s">
        <v>379</v>
      </c>
      <c r="D219" s="7">
        <v>770000</v>
      </c>
      <c r="E219" s="16">
        <v>770000</v>
      </c>
      <c r="F219" s="8">
        <v>742690.1</v>
      </c>
      <c r="G219" s="8">
        <f t="shared" si="65"/>
        <v>96.453259740259739</v>
      </c>
      <c r="H219" s="8">
        <v>5000000</v>
      </c>
      <c r="I219" s="16">
        <v>5000000</v>
      </c>
      <c r="J219" s="8">
        <v>55146</v>
      </c>
      <c r="K219" s="8">
        <f t="shared" si="66"/>
        <v>1.1029199999999999</v>
      </c>
      <c r="L219" s="7">
        <f t="shared" si="67"/>
        <v>5770000</v>
      </c>
      <c r="M219" s="7">
        <f t="shared" si="68"/>
        <v>5770000</v>
      </c>
      <c r="N219" s="7">
        <f t="shared" si="69"/>
        <v>797836.1</v>
      </c>
      <c r="O219" s="7">
        <f t="shared" si="70"/>
        <v>13.827315424610052</v>
      </c>
    </row>
    <row r="220" spans="1:15" ht="27.5" customHeight="1" x14ac:dyDescent="0.2">
      <c r="A220" s="48" t="s">
        <v>380</v>
      </c>
      <c r="B220" s="48"/>
      <c r="C220" s="25" t="s">
        <v>0</v>
      </c>
      <c r="D220" s="7"/>
      <c r="E220" s="16"/>
      <c r="F220" s="8"/>
      <c r="G220" s="8" t="e">
        <f t="shared" si="65"/>
        <v>#DIV/0!</v>
      </c>
      <c r="H220" s="8">
        <v>462000</v>
      </c>
      <c r="I220" s="16">
        <f>I221+I224</f>
        <v>444000</v>
      </c>
      <c r="J220" s="8">
        <v>63258.9</v>
      </c>
      <c r="K220" s="8">
        <f t="shared" si="66"/>
        <v>14.2475</v>
      </c>
      <c r="L220" s="7">
        <f t="shared" si="67"/>
        <v>462000</v>
      </c>
      <c r="M220" s="7">
        <f t="shared" si="68"/>
        <v>444000</v>
      </c>
      <c r="N220" s="7">
        <f t="shared" si="69"/>
        <v>63258.9</v>
      </c>
      <c r="O220" s="7">
        <f t="shared" si="70"/>
        <v>14.2475</v>
      </c>
    </row>
    <row r="221" spans="1:15" ht="34.5" customHeight="1" x14ac:dyDescent="0.2">
      <c r="A221" s="48" t="s">
        <v>381</v>
      </c>
      <c r="B221" s="48"/>
      <c r="C221" s="25" t="s">
        <v>0</v>
      </c>
      <c r="D221" s="7"/>
      <c r="E221" s="16"/>
      <c r="F221" s="8"/>
      <c r="G221" s="8" t="e">
        <f t="shared" si="65"/>
        <v>#DIV/0!</v>
      </c>
      <c r="H221" s="8">
        <v>412000</v>
      </c>
      <c r="I221" s="16">
        <f>I222+I223</f>
        <v>394000</v>
      </c>
      <c r="J221" s="8">
        <v>20258.900000000001</v>
      </c>
      <c r="K221" s="8">
        <f t="shared" si="66"/>
        <v>5.1418527918781729</v>
      </c>
      <c r="L221" s="7">
        <f t="shared" si="67"/>
        <v>412000</v>
      </c>
      <c r="M221" s="7">
        <f t="shared" si="68"/>
        <v>394000</v>
      </c>
      <c r="N221" s="7">
        <f t="shared" si="69"/>
        <v>20258.900000000001</v>
      </c>
      <c r="O221" s="7">
        <f t="shared" si="70"/>
        <v>5.1418527918781729</v>
      </c>
    </row>
    <row r="222" spans="1:15" ht="18.5" customHeight="1" x14ac:dyDescent="0.2">
      <c r="A222" s="57" t="s">
        <v>382</v>
      </c>
      <c r="B222" s="57"/>
      <c r="C222" s="26" t="s">
        <v>383</v>
      </c>
      <c r="D222" s="7"/>
      <c r="E222" s="16"/>
      <c r="F222" s="8"/>
      <c r="G222" s="8" t="e">
        <f t="shared" si="65"/>
        <v>#DIV/0!</v>
      </c>
      <c r="H222" s="8">
        <v>99000</v>
      </c>
      <c r="I222" s="16">
        <v>99000</v>
      </c>
      <c r="J222" s="8">
        <v>20258.900000000001</v>
      </c>
      <c r="K222" s="8">
        <f t="shared" si="66"/>
        <v>20.463535353535356</v>
      </c>
      <c r="L222" s="7">
        <f t="shared" si="67"/>
        <v>99000</v>
      </c>
      <c r="M222" s="7">
        <f t="shared" si="68"/>
        <v>99000</v>
      </c>
      <c r="N222" s="7">
        <f t="shared" si="69"/>
        <v>20258.900000000001</v>
      </c>
      <c r="O222" s="7">
        <f t="shared" si="70"/>
        <v>20.463535353535356</v>
      </c>
    </row>
    <row r="223" spans="1:15" ht="40" customHeight="1" x14ac:dyDescent="0.2">
      <c r="A223" s="57" t="s">
        <v>384</v>
      </c>
      <c r="B223" s="57"/>
      <c r="C223" s="26" t="s">
        <v>385</v>
      </c>
      <c r="D223" s="7"/>
      <c r="E223" s="16"/>
      <c r="F223" s="8"/>
      <c r="G223" s="8" t="e">
        <f t="shared" si="65"/>
        <v>#DIV/0!</v>
      </c>
      <c r="H223" s="8">
        <v>313000</v>
      </c>
      <c r="I223" s="16">
        <v>295000</v>
      </c>
      <c r="J223" s="8"/>
      <c r="K223" s="8">
        <f t="shared" si="66"/>
        <v>0</v>
      </c>
      <c r="L223" s="7">
        <f t="shared" si="67"/>
        <v>313000</v>
      </c>
      <c r="M223" s="7">
        <f t="shared" si="68"/>
        <v>295000</v>
      </c>
      <c r="N223" s="7">
        <f t="shared" si="69"/>
        <v>0</v>
      </c>
      <c r="O223" s="7">
        <f t="shared" si="70"/>
        <v>0</v>
      </c>
    </row>
    <row r="224" spans="1:15" ht="36" customHeight="1" x14ac:dyDescent="0.2">
      <c r="A224" s="53" t="s">
        <v>386</v>
      </c>
      <c r="B224" s="53"/>
      <c r="C224" s="25" t="s">
        <v>387</v>
      </c>
      <c r="D224" s="7"/>
      <c r="E224" s="16"/>
      <c r="F224" s="8"/>
      <c r="G224" s="8" t="e">
        <f t="shared" si="65"/>
        <v>#DIV/0!</v>
      </c>
      <c r="H224" s="8">
        <v>50000</v>
      </c>
      <c r="I224" s="16">
        <v>50000</v>
      </c>
      <c r="J224" s="8">
        <v>43000</v>
      </c>
      <c r="K224" s="8">
        <f t="shared" si="66"/>
        <v>86</v>
      </c>
      <c r="L224" s="7">
        <f t="shared" si="67"/>
        <v>50000</v>
      </c>
      <c r="M224" s="7">
        <f t="shared" si="68"/>
        <v>50000</v>
      </c>
      <c r="N224" s="7">
        <f t="shared" si="69"/>
        <v>43000</v>
      </c>
      <c r="O224" s="7">
        <f t="shared" si="70"/>
        <v>86</v>
      </c>
    </row>
    <row r="225" spans="1:15" ht="16.5" customHeight="1" x14ac:dyDescent="0.2">
      <c r="A225" s="53" t="s">
        <v>388</v>
      </c>
      <c r="B225" s="53"/>
      <c r="C225" s="25" t="s">
        <v>389</v>
      </c>
      <c r="D225" s="7">
        <v>55000</v>
      </c>
      <c r="E225" s="16">
        <v>55000</v>
      </c>
      <c r="F225" s="8">
        <v>40982.14</v>
      </c>
      <c r="G225" s="8">
        <f t="shared" si="65"/>
        <v>74.512981818181814</v>
      </c>
      <c r="H225" s="8"/>
      <c r="I225" s="16"/>
      <c r="J225" s="8"/>
      <c r="K225" s="8" t="e">
        <f t="shared" si="66"/>
        <v>#DIV/0!</v>
      </c>
      <c r="L225" s="7">
        <f t="shared" si="67"/>
        <v>55000</v>
      </c>
      <c r="M225" s="7">
        <f t="shared" si="68"/>
        <v>55000</v>
      </c>
      <c r="N225" s="7">
        <f t="shared" si="69"/>
        <v>40982.14</v>
      </c>
      <c r="O225" s="7">
        <f t="shared" si="70"/>
        <v>74.512981818181814</v>
      </c>
    </row>
    <row r="226" spans="1:15" ht="18" customHeight="1" x14ac:dyDescent="0.2">
      <c r="A226" s="48" t="s">
        <v>390</v>
      </c>
      <c r="B226" s="48"/>
      <c r="C226" s="25" t="s">
        <v>0</v>
      </c>
      <c r="D226" s="7">
        <v>1053271.74</v>
      </c>
      <c r="E226" s="16">
        <v>1053271.74</v>
      </c>
      <c r="F226" s="8"/>
      <c r="G226" s="8">
        <f t="shared" si="65"/>
        <v>0</v>
      </c>
      <c r="H226" s="8"/>
      <c r="I226" s="16"/>
      <c r="J226" s="8"/>
      <c r="K226" s="8" t="e">
        <f t="shared" si="66"/>
        <v>#DIV/0!</v>
      </c>
      <c r="L226" s="7">
        <f t="shared" si="67"/>
        <v>1053271.74</v>
      </c>
      <c r="M226" s="7">
        <f t="shared" si="68"/>
        <v>1053271.74</v>
      </c>
      <c r="N226" s="7">
        <f t="shared" si="69"/>
        <v>0</v>
      </c>
      <c r="O226" s="7">
        <f t="shared" si="70"/>
        <v>0</v>
      </c>
    </row>
    <row r="227" spans="1:15" ht="29" customHeight="1" x14ac:dyDescent="0.2">
      <c r="A227" s="53" t="s">
        <v>391</v>
      </c>
      <c r="B227" s="53"/>
      <c r="C227" s="25" t="s">
        <v>392</v>
      </c>
      <c r="D227" s="7">
        <v>1053271.74</v>
      </c>
      <c r="E227" s="16">
        <v>1053271.74</v>
      </c>
      <c r="F227" s="8"/>
      <c r="G227" s="8">
        <f t="shared" si="65"/>
        <v>0</v>
      </c>
      <c r="H227" s="8"/>
      <c r="I227" s="16"/>
      <c r="J227" s="8"/>
      <c r="K227" s="8" t="e">
        <f t="shared" si="66"/>
        <v>#DIV/0!</v>
      </c>
      <c r="L227" s="7">
        <f t="shared" si="67"/>
        <v>1053271.74</v>
      </c>
      <c r="M227" s="7">
        <f t="shared" si="68"/>
        <v>1053271.74</v>
      </c>
      <c r="N227" s="7">
        <f t="shared" si="69"/>
        <v>0</v>
      </c>
      <c r="O227" s="7">
        <f t="shared" si="70"/>
        <v>0</v>
      </c>
    </row>
    <row r="228" spans="1:15" ht="37" customHeight="1" x14ac:dyDescent="0.2">
      <c r="A228" s="48" t="s">
        <v>393</v>
      </c>
      <c r="B228" s="48"/>
      <c r="C228" s="25" t="s">
        <v>0</v>
      </c>
      <c r="D228" s="7">
        <v>339704605.74000001</v>
      </c>
      <c r="E228" s="16">
        <v>267796321.74000001</v>
      </c>
      <c r="F228" s="8">
        <v>230242915.44999999</v>
      </c>
      <c r="G228" s="8">
        <f t="shared" si="65"/>
        <v>85.976877484351661</v>
      </c>
      <c r="H228" s="8">
        <v>28949339.09</v>
      </c>
      <c r="I228" s="16">
        <f>I120+I125+I126+I143+I151+I172+I189+I195+I212</f>
        <v>28885139.09</v>
      </c>
      <c r="J228" s="8">
        <v>34774391.780000001</v>
      </c>
      <c r="K228" s="8">
        <f t="shared" si="66"/>
        <v>120.38852114109727</v>
      </c>
      <c r="L228" s="7">
        <f t="shared" si="67"/>
        <v>368653944.82999998</v>
      </c>
      <c r="M228" s="7">
        <f t="shared" si="68"/>
        <v>296681460.82999998</v>
      </c>
      <c r="N228" s="7">
        <f t="shared" si="69"/>
        <v>265017307.22999999</v>
      </c>
      <c r="O228" s="7">
        <f t="shared" si="70"/>
        <v>89.327222027484979</v>
      </c>
    </row>
    <row r="229" spans="1:15" ht="47" customHeight="1" x14ac:dyDescent="0.2">
      <c r="A229" s="53" t="s">
        <v>394</v>
      </c>
      <c r="B229" s="53"/>
      <c r="C229" s="25" t="s">
        <v>395</v>
      </c>
      <c r="D229" s="7">
        <v>1005000</v>
      </c>
      <c r="E229" s="16">
        <v>1005000</v>
      </c>
      <c r="F229" s="8">
        <v>705000</v>
      </c>
      <c r="G229" s="8">
        <f t="shared" si="65"/>
        <v>70.149253731343279</v>
      </c>
      <c r="H229" s="8">
        <v>500000</v>
      </c>
      <c r="I229" s="16">
        <v>500000</v>
      </c>
      <c r="J229" s="8">
        <v>500000</v>
      </c>
      <c r="K229" s="8">
        <f t="shared" si="66"/>
        <v>100</v>
      </c>
      <c r="L229" s="7">
        <f t="shared" si="67"/>
        <v>1505000</v>
      </c>
      <c r="M229" s="7">
        <f t="shared" si="68"/>
        <v>1505000</v>
      </c>
      <c r="N229" s="7">
        <f t="shared" si="69"/>
        <v>1205000</v>
      </c>
      <c r="O229" s="7">
        <f t="shared" si="70"/>
        <v>80.066445182724252</v>
      </c>
    </row>
    <row r="230" spans="1:15" ht="39" customHeight="1" x14ac:dyDescent="0.2">
      <c r="A230" s="48" t="s">
        <v>396</v>
      </c>
      <c r="B230" s="48"/>
      <c r="C230" s="25" t="s">
        <v>0</v>
      </c>
      <c r="D230" s="7">
        <v>340709605.74000001</v>
      </c>
      <c r="E230" s="16">
        <v>268801321.74000001</v>
      </c>
      <c r="F230" s="8">
        <v>230947915.44999999</v>
      </c>
      <c r="G230" s="8">
        <f t="shared" si="65"/>
        <v>85.917700833847093</v>
      </c>
      <c r="H230" s="8">
        <v>29449339.09</v>
      </c>
      <c r="I230" s="16">
        <f>I228+I229</f>
        <v>29385139.09</v>
      </c>
      <c r="J230" s="8">
        <v>35274391.780000001</v>
      </c>
      <c r="K230" s="8">
        <f t="shared" si="66"/>
        <v>120.04160222608633</v>
      </c>
      <c r="L230" s="7">
        <f t="shared" si="67"/>
        <v>370158944.82999998</v>
      </c>
      <c r="M230" s="7">
        <f t="shared" si="68"/>
        <v>298186460.82999998</v>
      </c>
      <c r="N230" s="7">
        <f t="shared" si="69"/>
        <v>266222307.22999999</v>
      </c>
      <c r="O230" s="7">
        <f t="shared" si="70"/>
        <v>89.280481242834426</v>
      </c>
    </row>
    <row r="231" spans="1:15" ht="46" customHeight="1" x14ac:dyDescent="0.2">
      <c r="A231" s="48" t="s">
        <v>397</v>
      </c>
      <c r="B231" s="48"/>
      <c r="C231" s="25" t="s">
        <v>0</v>
      </c>
      <c r="D231" s="7">
        <v>587300</v>
      </c>
      <c r="E231" s="16">
        <v>540500</v>
      </c>
      <c r="F231" s="8">
        <v>518500</v>
      </c>
      <c r="G231" s="8">
        <f t="shared" si="65"/>
        <v>95.929694727104533</v>
      </c>
      <c r="H231" s="8">
        <v>5230000</v>
      </c>
      <c r="I231" s="16">
        <v>5230000</v>
      </c>
      <c r="J231" s="8">
        <v>5230000</v>
      </c>
      <c r="K231" s="8">
        <f t="shared" si="66"/>
        <v>100</v>
      </c>
      <c r="L231" s="7">
        <f t="shared" si="67"/>
        <v>5817300</v>
      </c>
      <c r="M231" s="7">
        <f t="shared" si="68"/>
        <v>5770500</v>
      </c>
      <c r="N231" s="7">
        <f t="shared" si="69"/>
        <v>5748500</v>
      </c>
      <c r="O231" s="7">
        <f t="shared" si="70"/>
        <v>99.618750541547527</v>
      </c>
    </row>
    <row r="232" spans="1:15" ht="26.5" customHeight="1" x14ac:dyDescent="0.2">
      <c r="A232" s="53" t="s">
        <v>218</v>
      </c>
      <c r="B232" s="53"/>
      <c r="C232" s="25" t="s">
        <v>398</v>
      </c>
      <c r="D232" s="7">
        <v>587300</v>
      </c>
      <c r="E232" s="16">
        <v>540500</v>
      </c>
      <c r="F232" s="8">
        <v>518500</v>
      </c>
      <c r="G232" s="8">
        <f t="shared" si="65"/>
        <v>95.929694727104533</v>
      </c>
      <c r="H232" s="8">
        <v>5230000</v>
      </c>
      <c r="I232" s="16">
        <v>5230000</v>
      </c>
      <c r="J232" s="8">
        <v>5230000</v>
      </c>
      <c r="K232" s="8">
        <f t="shared" si="66"/>
        <v>100</v>
      </c>
      <c r="L232" s="7">
        <f t="shared" si="67"/>
        <v>5817300</v>
      </c>
      <c r="M232" s="7">
        <f t="shared" si="68"/>
        <v>5770500</v>
      </c>
      <c r="N232" s="7">
        <f t="shared" si="69"/>
        <v>5748500</v>
      </c>
      <c r="O232" s="7">
        <f t="shared" si="70"/>
        <v>99.618750541547527</v>
      </c>
    </row>
    <row r="233" spans="1:15" ht="15.5" customHeight="1" x14ac:dyDescent="0.2">
      <c r="A233" s="55" t="s">
        <v>220</v>
      </c>
      <c r="B233" s="55"/>
      <c r="C233" s="18" t="s">
        <v>0</v>
      </c>
      <c r="D233" s="19">
        <v>341296905.74000001</v>
      </c>
      <c r="E233" s="19">
        <f>E230+E232</f>
        <v>269341821.74000001</v>
      </c>
      <c r="F233" s="19">
        <v>231466415.44999999</v>
      </c>
      <c r="G233" s="19">
        <f t="shared" si="65"/>
        <v>85.937792339370986</v>
      </c>
      <c r="H233" s="19">
        <v>34679339.090000004</v>
      </c>
      <c r="I233" s="19">
        <f>I230+I231</f>
        <v>34615139.090000004</v>
      </c>
      <c r="J233" s="19">
        <v>40504391.780000001</v>
      </c>
      <c r="K233" s="19">
        <f t="shared" si="66"/>
        <v>117.01351733612229</v>
      </c>
      <c r="L233" s="19">
        <f t="shared" si="67"/>
        <v>375976244.83000004</v>
      </c>
      <c r="M233" s="19">
        <f t="shared" si="68"/>
        <v>303956960.83000004</v>
      </c>
      <c r="N233" s="19">
        <f t="shared" si="69"/>
        <v>271970807.23000002</v>
      </c>
      <c r="O233" s="19">
        <f t="shared" si="70"/>
        <v>89.476749105315093</v>
      </c>
    </row>
    <row r="234" spans="1:15" ht="16.5" customHeight="1" x14ac:dyDescent="0.2">
      <c r="A234" s="47" t="s">
        <v>399</v>
      </c>
      <c r="B234" s="47"/>
      <c r="C234" s="20" t="s">
        <v>0</v>
      </c>
      <c r="D234" s="21" t="s">
        <v>0</v>
      </c>
      <c r="E234" s="21" t="s">
        <v>0</v>
      </c>
      <c r="F234" s="22" t="s">
        <v>0</v>
      </c>
      <c r="G234" s="23"/>
      <c r="H234" s="22" t="s">
        <v>0</v>
      </c>
      <c r="I234" s="22" t="s">
        <v>0</v>
      </c>
      <c r="J234" s="22" t="s">
        <v>0</v>
      </c>
      <c r="K234" s="23"/>
      <c r="L234" s="23"/>
      <c r="M234" s="23"/>
      <c r="N234" s="23"/>
      <c r="O234" s="23"/>
    </row>
    <row r="235" spans="1:15" ht="18.5" customHeight="1" x14ac:dyDescent="0.2">
      <c r="A235" s="55" t="s">
        <v>400</v>
      </c>
      <c r="B235" s="55"/>
      <c r="C235" s="18" t="s">
        <v>0</v>
      </c>
      <c r="D235" s="19">
        <f>D117-D233</f>
        <v>1948650.3499999642</v>
      </c>
      <c r="E235" s="19">
        <f t="shared" ref="E235:F235" si="71">E117-E233</f>
        <v>2221570.3499999642</v>
      </c>
      <c r="F235" s="19">
        <f t="shared" si="71"/>
        <v>44499338.830000043</v>
      </c>
      <c r="G235" s="19">
        <f t="shared" si="65"/>
        <v>2003.0578293413378</v>
      </c>
      <c r="H235" s="19">
        <f>H117-H233</f>
        <v>-29642839.090000004</v>
      </c>
      <c r="I235" s="19">
        <f t="shared" ref="I235:J235" si="72">I117-I233</f>
        <v>-29642839.090000004</v>
      </c>
      <c r="J235" s="19">
        <f t="shared" si="72"/>
        <v>-16494697.18</v>
      </c>
      <c r="K235" s="19">
        <f t="shared" si="66"/>
        <v>55.64479545943518</v>
      </c>
      <c r="L235" s="19">
        <f>L117-L233</f>
        <v>-27694188.740000069</v>
      </c>
      <c r="M235" s="19">
        <f t="shared" ref="M235:N235" si="73">M117-M233</f>
        <v>-27421268.740000069</v>
      </c>
      <c r="N235" s="19">
        <f t="shared" si="73"/>
        <v>28004641.650000036</v>
      </c>
      <c r="O235" s="19">
        <v>102.13</v>
      </c>
    </row>
    <row r="236" spans="1:15" ht="13.75" customHeight="1" x14ac:dyDescent="0.25">
      <c r="A236" s="30" t="s">
        <v>0</v>
      </c>
      <c r="B236" s="30"/>
      <c r="C236" s="30"/>
      <c r="D236" s="30"/>
      <c r="E236" s="30"/>
      <c r="F236" s="61" t="s">
        <v>0</v>
      </c>
      <c r="G236" s="61"/>
      <c r="H236" s="61"/>
      <c r="I236" s="30" t="s">
        <v>0</v>
      </c>
      <c r="J236" s="30"/>
      <c r="K236" s="30"/>
      <c r="L236" s="30"/>
      <c r="M236" s="30"/>
      <c r="N236" s="30"/>
      <c r="O236" s="30"/>
    </row>
    <row r="237" spans="1:15" ht="13.75" customHeight="1" x14ac:dyDescent="0.25">
      <c r="A237" s="59" t="s">
        <v>406</v>
      </c>
      <c r="B237" s="59"/>
      <c r="C237" s="59"/>
      <c r="D237" s="59"/>
      <c r="E237" s="59"/>
      <c r="F237" s="60" t="s">
        <v>0</v>
      </c>
      <c r="G237" s="60"/>
      <c r="H237" s="60"/>
      <c r="I237" s="59" t="s">
        <v>407</v>
      </c>
      <c r="J237" s="59"/>
      <c r="K237" s="59"/>
      <c r="L237" s="59"/>
      <c r="M237" s="59"/>
      <c r="N237" s="59"/>
      <c r="O237" s="59"/>
    </row>
    <row r="240" spans="1:15" x14ac:dyDescent="0.2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</sheetData>
  <mergeCells count="256">
    <mergeCell ref="A234:B234"/>
    <mergeCell ref="A235:B235"/>
    <mergeCell ref="A237:E237"/>
    <mergeCell ref="F237:H237"/>
    <mergeCell ref="I237:O237"/>
    <mergeCell ref="A236:E236"/>
    <mergeCell ref="F236:H236"/>
    <mergeCell ref="I236:O236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02:B202"/>
    <mergeCell ref="A203:B203"/>
    <mergeCell ref="A204:B204"/>
    <mergeCell ref="A205:B205"/>
    <mergeCell ref="A206:B206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49:B149"/>
    <mergeCell ref="A150:B150"/>
    <mergeCell ref="A151:B151"/>
    <mergeCell ref="A152:B152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18:B118"/>
    <mergeCell ref="A120:B120"/>
    <mergeCell ref="A121:B121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B11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7:B87"/>
    <mergeCell ref="A88:B88"/>
    <mergeCell ref="A89:B89"/>
    <mergeCell ref="A90:B90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A11:B11"/>
    <mergeCell ref="A12:B12"/>
    <mergeCell ref="A13:B13"/>
    <mergeCell ref="A14:B14"/>
    <mergeCell ref="A15:B15"/>
    <mergeCell ref="A25:B25"/>
    <mergeCell ref="A1:M1"/>
    <mergeCell ref="N1:O1"/>
    <mergeCell ref="A2:O2"/>
    <mergeCell ref="A3:O3"/>
    <mergeCell ref="A4:O4"/>
    <mergeCell ref="D5:G5"/>
    <mergeCell ref="H5:K5"/>
    <mergeCell ref="L5:O5"/>
    <mergeCell ref="A5:B7"/>
    <mergeCell ref="D6:D7"/>
    <mergeCell ref="E6:E7"/>
    <mergeCell ref="F6:F7"/>
    <mergeCell ref="G6:G7"/>
    <mergeCell ref="H6:H7"/>
    <mergeCell ref="I6:I7"/>
    <mergeCell ref="J6:J7"/>
    <mergeCell ref="L6:L7"/>
    <mergeCell ref="M6:M7"/>
    <mergeCell ref="N6:N7"/>
    <mergeCell ref="K6:K7"/>
    <mergeCell ref="O6:O7"/>
    <mergeCell ref="C5:C7"/>
  </mergeCells>
  <pageMargins left="0.19685039370078741" right="0.19685039370078741" top="0.39370078740157483" bottom="0.39370078740157483" header="0" footer="0"/>
  <pageSetup paperSize="9" orientation="landscape" horizontalDpi="360" verticalDpi="360" r:id="rId1"/>
  <rowBreaks count="1" manualBreakCount="1"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Катерина</cp:lastModifiedBy>
  <cp:lastPrinted>2023-11-22T09:02:51Z</cp:lastPrinted>
  <dcterms:created xsi:type="dcterms:W3CDTF">2009-06-17T07:33:19Z</dcterms:created>
  <dcterms:modified xsi:type="dcterms:W3CDTF">2023-11-29T07:27:33Z</dcterms:modified>
</cp:coreProperties>
</file>