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\ВИКОНКОМ VІІІ скликання\2024\30.04.2024 проєкт\"/>
    </mc:Choice>
  </mc:AlternateContent>
  <bookViews>
    <workbookView xWindow="0" yWindow="0" windowWidth="28800" windowHeight="11730"/>
  </bookViews>
  <sheets>
    <sheet name="zved" sheetId="1" r:id="rId1"/>
  </sheets>
  <calcPr calcId="162913"/>
</workbook>
</file>

<file path=xl/calcChain.xml><?xml version="1.0" encoding="utf-8"?>
<calcChain xmlns="http://schemas.openxmlformats.org/spreadsheetml/2006/main">
  <c r="J194" i="1" l="1"/>
  <c r="D194" i="1"/>
  <c r="I192" i="1" l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I188" i="1"/>
  <c r="I177" i="1"/>
  <c r="E180" i="1"/>
  <c r="E177" i="1" s="1"/>
  <c r="E173" i="1"/>
  <c r="E169" i="1" s="1"/>
  <c r="E164" i="1"/>
  <c r="E163" i="1" s="1"/>
  <c r="E157" i="1"/>
  <c r="E159" i="1"/>
  <c r="E161" i="1"/>
  <c r="E152" i="1"/>
  <c r="E148" i="1" s="1"/>
  <c r="E142" i="1"/>
  <c r="E139" i="1" s="1"/>
  <c r="E134" i="1"/>
  <c r="E127" i="1"/>
  <c r="E124" i="1"/>
  <c r="E121" i="1"/>
  <c r="E118" i="1"/>
  <c r="E114" i="1"/>
  <c r="E111" i="1"/>
  <c r="E102" i="1"/>
  <c r="E109" i="1" l="1"/>
  <c r="E133" i="1"/>
  <c r="E156" i="1"/>
  <c r="E188" i="1" s="1"/>
  <c r="M188" i="1" s="1"/>
  <c r="E189" i="1"/>
  <c r="E192" i="1" s="1"/>
  <c r="L12" i="1"/>
  <c r="M12" i="1"/>
  <c r="N12" i="1"/>
  <c r="O12" i="1" s="1"/>
  <c r="L13" i="1"/>
  <c r="M13" i="1"/>
  <c r="N13" i="1"/>
  <c r="L14" i="1"/>
  <c r="M14" i="1"/>
  <c r="N14" i="1"/>
  <c r="L15" i="1"/>
  <c r="L16" i="1"/>
  <c r="M16" i="1"/>
  <c r="N16" i="1"/>
  <c r="L19" i="1"/>
  <c r="M19" i="1"/>
  <c r="N19" i="1"/>
  <c r="L20" i="1"/>
  <c r="M20" i="1"/>
  <c r="N20" i="1"/>
  <c r="L22" i="1"/>
  <c r="M22" i="1"/>
  <c r="N22" i="1"/>
  <c r="L23" i="1"/>
  <c r="M23" i="1"/>
  <c r="N23" i="1"/>
  <c r="L25" i="1"/>
  <c r="L26" i="1"/>
  <c r="M26" i="1"/>
  <c r="N26" i="1"/>
  <c r="L27" i="1"/>
  <c r="L28" i="1"/>
  <c r="M28" i="1"/>
  <c r="N28" i="1"/>
  <c r="L30" i="1"/>
  <c r="M30" i="1"/>
  <c r="N30" i="1"/>
  <c r="L31" i="1"/>
  <c r="M31" i="1"/>
  <c r="N31" i="1"/>
  <c r="L34" i="1"/>
  <c r="M34" i="1"/>
  <c r="N34" i="1"/>
  <c r="L35" i="1"/>
  <c r="M35" i="1"/>
  <c r="N35" i="1"/>
  <c r="O35" i="1" s="1"/>
  <c r="L36" i="1"/>
  <c r="M36" i="1"/>
  <c r="N36" i="1"/>
  <c r="O36" i="1" s="1"/>
  <c r="L37" i="1"/>
  <c r="M37" i="1"/>
  <c r="N37" i="1"/>
  <c r="L38" i="1"/>
  <c r="M38" i="1"/>
  <c r="O38" i="1" s="1"/>
  <c r="N38" i="1"/>
  <c r="L39" i="1"/>
  <c r="M39" i="1"/>
  <c r="N39" i="1"/>
  <c r="O39" i="1" s="1"/>
  <c r="L40" i="1"/>
  <c r="M40" i="1"/>
  <c r="N40" i="1"/>
  <c r="O40" i="1" s="1"/>
  <c r="L41" i="1"/>
  <c r="M41" i="1"/>
  <c r="N41" i="1"/>
  <c r="L42" i="1"/>
  <c r="M42" i="1"/>
  <c r="N42" i="1"/>
  <c r="L44" i="1"/>
  <c r="M44" i="1"/>
  <c r="N44" i="1"/>
  <c r="L45" i="1"/>
  <c r="M45" i="1"/>
  <c r="N45" i="1"/>
  <c r="L47" i="1"/>
  <c r="M47" i="1"/>
  <c r="N47" i="1"/>
  <c r="O47" i="1" s="1"/>
  <c r="L48" i="1"/>
  <c r="M48" i="1"/>
  <c r="N48" i="1"/>
  <c r="L49" i="1"/>
  <c r="M49" i="1"/>
  <c r="N49" i="1"/>
  <c r="L52" i="1"/>
  <c r="M52" i="1"/>
  <c r="N52" i="1"/>
  <c r="O52" i="1" s="1"/>
  <c r="L53" i="1"/>
  <c r="M53" i="1"/>
  <c r="N53" i="1"/>
  <c r="O53" i="1" s="1"/>
  <c r="L54" i="1"/>
  <c r="M54" i="1"/>
  <c r="N54" i="1"/>
  <c r="L58" i="1"/>
  <c r="M58" i="1"/>
  <c r="N58" i="1"/>
  <c r="L59" i="1"/>
  <c r="M59" i="1"/>
  <c r="N59" i="1"/>
  <c r="L62" i="1"/>
  <c r="M62" i="1"/>
  <c r="N62" i="1"/>
  <c r="O62" i="1" s="1"/>
  <c r="L63" i="1"/>
  <c r="M63" i="1"/>
  <c r="N63" i="1"/>
  <c r="L64" i="1"/>
  <c r="M64" i="1"/>
  <c r="N64" i="1"/>
  <c r="O64" i="1" s="1"/>
  <c r="L65" i="1"/>
  <c r="M65" i="1"/>
  <c r="N65" i="1"/>
  <c r="L66" i="1"/>
  <c r="L67" i="1"/>
  <c r="M67" i="1"/>
  <c r="N67" i="1"/>
  <c r="L69" i="1"/>
  <c r="M69" i="1"/>
  <c r="N69" i="1"/>
  <c r="O69" i="1" s="1"/>
  <c r="L70" i="1"/>
  <c r="M70" i="1"/>
  <c r="N70" i="1"/>
  <c r="L73" i="1"/>
  <c r="M73" i="1"/>
  <c r="N73" i="1"/>
  <c r="L74" i="1"/>
  <c r="M74" i="1"/>
  <c r="N74" i="1"/>
  <c r="L77" i="1"/>
  <c r="M77" i="1"/>
  <c r="N77" i="1"/>
  <c r="L78" i="1"/>
  <c r="M78" i="1"/>
  <c r="N78" i="1"/>
  <c r="L79" i="1"/>
  <c r="M79" i="1"/>
  <c r="N79" i="1"/>
  <c r="L81" i="1"/>
  <c r="M81" i="1"/>
  <c r="N81" i="1"/>
  <c r="L82" i="1"/>
  <c r="M82" i="1"/>
  <c r="N82" i="1"/>
  <c r="L85" i="1"/>
  <c r="M85" i="1"/>
  <c r="N85" i="1"/>
  <c r="L88" i="1"/>
  <c r="M88" i="1"/>
  <c r="N88" i="1"/>
  <c r="L90" i="1"/>
  <c r="N90" i="1"/>
  <c r="L91" i="1"/>
  <c r="N91" i="1"/>
  <c r="L92" i="1"/>
  <c r="N92" i="1"/>
  <c r="L93" i="1"/>
  <c r="M93" i="1"/>
  <c r="N93" i="1"/>
  <c r="L94" i="1"/>
  <c r="N94" i="1"/>
  <c r="L95" i="1"/>
  <c r="M95" i="1"/>
  <c r="N95" i="1"/>
  <c r="L98" i="1"/>
  <c r="M98" i="1"/>
  <c r="N98" i="1"/>
  <c r="L99" i="1"/>
  <c r="M99" i="1"/>
  <c r="N99" i="1"/>
  <c r="L102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O110" i="1" s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O150" i="1" s="1"/>
  <c r="M151" i="1"/>
  <c r="N151" i="1"/>
  <c r="M152" i="1"/>
  <c r="N152" i="1"/>
  <c r="M153" i="1"/>
  <c r="N153" i="1"/>
  <c r="M154" i="1"/>
  <c r="N154" i="1"/>
  <c r="M155" i="1"/>
  <c r="N155" i="1"/>
  <c r="N156" i="1"/>
  <c r="M157" i="1"/>
  <c r="N157" i="1"/>
  <c r="O157" i="1" s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N188" i="1"/>
  <c r="M189" i="1"/>
  <c r="N189" i="1"/>
  <c r="M190" i="1"/>
  <c r="N190" i="1"/>
  <c r="M191" i="1"/>
  <c r="N191" i="1"/>
  <c r="N192" i="1"/>
  <c r="O99" i="1"/>
  <c r="G98" i="1"/>
  <c r="F97" i="1"/>
  <c r="H97" i="1"/>
  <c r="L97" i="1" s="1"/>
  <c r="I97" i="1"/>
  <c r="E97" i="1"/>
  <c r="M97" i="1" s="1"/>
  <c r="E94" i="1"/>
  <c r="M94" i="1" s="1"/>
  <c r="E92" i="1"/>
  <c r="M92" i="1" s="1"/>
  <c r="O92" i="1" s="1"/>
  <c r="O14" i="1"/>
  <c r="O16" i="1"/>
  <c r="O20" i="1"/>
  <c r="O23" i="1"/>
  <c r="O30" i="1"/>
  <c r="O34" i="1"/>
  <c r="O41" i="1"/>
  <c r="O45" i="1"/>
  <c r="O48" i="1"/>
  <c r="O59" i="1"/>
  <c r="O63" i="1"/>
  <c r="O70" i="1"/>
  <c r="O77" i="1"/>
  <c r="O88" i="1"/>
  <c r="K52" i="1"/>
  <c r="K53" i="1"/>
  <c r="K54" i="1"/>
  <c r="K77" i="1"/>
  <c r="K78" i="1"/>
  <c r="K85" i="1"/>
  <c r="K88" i="1"/>
  <c r="G12" i="1"/>
  <c r="G13" i="1"/>
  <c r="G14" i="1"/>
  <c r="G16" i="1"/>
  <c r="G19" i="1"/>
  <c r="G20" i="1"/>
  <c r="G22" i="1"/>
  <c r="G23" i="1"/>
  <c r="G26" i="1"/>
  <c r="G28" i="1"/>
  <c r="G30" i="1"/>
  <c r="G31" i="1"/>
  <c r="G34" i="1"/>
  <c r="G35" i="1"/>
  <c r="G36" i="1"/>
  <c r="G37" i="1"/>
  <c r="G38" i="1"/>
  <c r="G39" i="1"/>
  <c r="G40" i="1"/>
  <c r="G41" i="1"/>
  <c r="G42" i="1"/>
  <c r="G44" i="1"/>
  <c r="G45" i="1"/>
  <c r="G47" i="1"/>
  <c r="G48" i="1"/>
  <c r="G49" i="1"/>
  <c r="G58" i="1"/>
  <c r="G59" i="1"/>
  <c r="G62" i="1"/>
  <c r="G63" i="1"/>
  <c r="G64" i="1"/>
  <c r="G67" i="1"/>
  <c r="G69" i="1"/>
  <c r="G70" i="1"/>
  <c r="G73" i="1"/>
  <c r="F84" i="1"/>
  <c r="F87" i="1"/>
  <c r="F86" i="1" s="1"/>
  <c r="H87" i="1"/>
  <c r="H86" i="1" s="1"/>
  <c r="I87" i="1"/>
  <c r="I86" i="1" s="1"/>
  <c r="I83" i="1" s="1"/>
  <c r="J87" i="1"/>
  <c r="H84" i="1"/>
  <c r="L84" i="1" s="1"/>
  <c r="I84" i="1"/>
  <c r="J84" i="1"/>
  <c r="N84" i="1" s="1"/>
  <c r="F80" i="1"/>
  <c r="H80" i="1"/>
  <c r="I80" i="1"/>
  <c r="J80" i="1"/>
  <c r="F76" i="1"/>
  <c r="H76" i="1"/>
  <c r="L76" i="1" s="1"/>
  <c r="I76" i="1"/>
  <c r="J76" i="1"/>
  <c r="K76" i="1" s="1"/>
  <c r="F72" i="1"/>
  <c r="F71" i="1" s="1"/>
  <c r="H72" i="1"/>
  <c r="L72" i="1" s="1"/>
  <c r="I72" i="1"/>
  <c r="I71" i="1" s="1"/>
  <c r="J72" i="1"/>
  <c r="J71" i="1" s="1"/>
  <c r="F68" i="1"/>
  <c r="H68" i="1"/>
  <c r="L68" i="1" s="1"/>
  <c r="I68" i="1"/>
  <c r="J68" i="1"/>
  <c r="F66" i="1"/>
  <c r="N66" i="1" s="1"/>
  <c r="F61" i="1"/>
  <c r="H61" i="1"/>
  <c r="L61" i="1" s="1"/>
  <c r="I61" i="1"/>
  <c r="J61" i="1"/>
  <c r="F56" i="1"/>
  <c r="F57" i="1"/>
  <c r="H57" i="1"/>
  <c r="H56" i="1" s="1"/>
  <c r="L56" i="1" s="1"/>
  <c r="I57" i="1"/>
  <c r="I56" i="1" s="1"/>
  <c r="J57" i="1"/>
  <c r="J56" i="1" s="1"/>
  <c r="F51" i="1"/>
  <c r="F50" i="1" s="1"/>
  <c r="H51" i="1"/>
  <c r="H50" i="1" s="1"/>
  <c r="L50" i="1" s="1"/>
  <c r="I51" i="1"/>
  <c r="I50" i="1" s="1"/>
  <c r="J51" i="1"/>
  <c r="J50" i="1" s="1"/>
  <c r="K50" i="1" s="1"/>
  <c r="F46" i="1"/>
  <c r="H46" i="1"/>
  <c r="L46" i="1" s="1"/>
  <c r="I46" i="1"/>
  <c r="J46" i="1"/>
  <c r="F43" i="1"/>
  <c r="H43" i="1"/>
  <c r="L43" i="1" s="1"/>
  <c r="I43" i="1"/>
  <c r="J43" i="1"/>
  <c r="F33" i="1"/>
  <c r="H33" i="1"/>
  <c r="L33" i="1" s="1"/>
  <c r="I33" i="1"/>
  <c r="J33" i="1"/>
  <c r="F29" i="1"/>
  <c r="H29" i="1"/>
  <c r="H24" i="1" s="1"/>
  <c r="L24" i="1" s="1"/>
  <c r="I29" i="1"/>
  <c r="I24" i="1" s="1"/>
  <c r="J29" i="1"/>
  <c r="F27" i="1"/>
  <c r="N27" i="1" s="1"/>
  <c r="F25" i="1"/>
  <c r="N25" i="1" s="1"/>
  <c r="F21" i="1"/>
  <c r="H21" i="1"/>
  <c r="L21" i="1" s="1"/>
  <c r="I21" i="1"/>
  <c r="J21" i="1"/>
  <c r="F18" i="1"/>
  <c r="H18" i="1"/>
  <c r="L18" i="1" s="1"/>
  <c r="I18" i="1"/>
  <c r="J18" i="1"/>
  <c r="N18" i="1" s="1"/>
  <c r="F15" i="1"/>
  <c r="N15" i="1" s="1"/>
  <c r="F11" i="1"/>
  <c r="H11" i="1"/>
  <c r="H10" i="1" s="1"/>
  <c r="L10" i="1" s="1"/>
  <c r="I11" i="1"/>
  <c r="J11" i="1"/>
  <c r="E87" i="1"/>
  <c r="M87" i="1" s="1"/>
  <c r="E84" i="1"/>
  <c r="M84" i="1" s="1"/>
  <c r="E80" i="1"/>
  <c r="E76" i="1"/>
  <c r="E72" i="1"/>
  <c r="E71" i="1" s="1"/>
  <c r="E68" i="1"/>
  <c r="E66" i="1"/>
  <c r="G66" i="1" s="1"/>
  <c r="E61" i="1"/>
  <c r="E57" i="1"/>
  <c r="E56" i="1" s="1"/>
  <c r="M56" i="1" s="1"/>
  <c r="E51" i="1"/>
  <c r="E50" i="1" s="1"/>
  <c r="M50" i="1" s="1"/>
  <c r="E46" i="1"/>
  <c r="E43" i="1"/>
  <c r="M43" i="1" s="1"/>
  <c r="E33" i="1"/>
  <c r="M33" i="1" s="1"/>
  <c r="E29" i="1"/>
  <c r="E27" i="1"/>
  <c r="M27" i="1" s="1"/>
  <c r="E25" i="1"/>
  <c r="M25" i="1" s="1"/>
  <c r="E21" i="1"/>
  <c r="E18" i="1"/>
  <c r="M18" i="1" s="1"/>
  <c r="E15" i="1"/>
  <c r="M15" i="1" s="1"/>
  <c r="E11" i="1"/>
  <c r="N43" i="1" l="1"/>
  <c r="M76" i="1"/>
  <c r="G18" i="1"/>
  <c r="G97" i="1"/>
  <c r="M192" i="1"/>
  <c r="M156" i="1"/>
  <c r="O149" i="1"/>
  <c r="O141" i="1"/>
  <c r="O133" i="1"/>
  <c r="O117" i="1"/>
  <c r="O113" i="1"/>
  <c r="O109" i="1"/>
  <c r="O93" i="1"/>
  <c r="O78" i="1"/>
  <c r="O54" i="1"/>
  <c r="O22" i="1"/>
  <c r="O13" i="1"/>
  <c r="O181" i="1"/>
  <c r="O178" i="1"/>
  <c r="O170" i="1"/>
  <c r="O165" i="1"/>
  <c r="O161" i="1"/>
  <c r="O153" i="1"/>
  <c r="O137" i="1"/>
  <c r="O129" i="1"/>
  <c r="O125" i="1"/>
  <c r="O121" i="1"/>
  <c r="O185" i="1"/>
  <c r="O183" i="1"/>
  <c r="O189" i="1"/>
  <c r="O177" i="1"/>
  <c r="O169" i="1"/>
  <c r="O173" i="1"/>
  <c r="O171" i="1"/>
  <c r="G11" i="1"/>
  <c r="G56" i="1"/>
  <c r="O19" i="1"/>
  <c r="N61" i="1"/>
  <c r="G68" i="1"/>
  <c r="G71" i="1"/>
  <c r="F75" i="1"/>
  <c r="N87" i="1"/>
  <c r="G27" i="1"/>
  <c r="O126" i="1"/>
  <c r="O84" i="1"/>
  <c r="O119" i="1"/>
  <c r="N97" i="1"/>
  <c r="O58" i="1"/>
  <c r="O44" i="1"/>
  <c r="O42" i="1"/>
  <c r="E86" i="1"/>
  <c r="M86" i="1" s="1"/>
  <c r="I17" i="1"/>
  <c r="G29" i="1"/>
  <c r="G43" i="1"/>
  <c r="N46" i="1"/>
  <c r="N57" i="1"/>
  <c r="G57" i="1"/>
  <c r="O192" i="1"/>
  <c r="O188" i="1"/>
  <c r="O184" i="1"/>
  <c r="O180" i="1"/>
  <c r="O98" i="1"/>
  <c r="O28" i="1"/>
  <c r="O26" i="1"/>
  <c r="O191" i="1"/>
  <c r="O190" i="1"/>
  <c r="O182" i="1"/>
  <c r="O179" i="1"/>
  <c r="O176" i="1"/>
  <c r="O175" i="1"/>
  <c r="O172" i="1"/>
  <c r="O163" i="1"/>
  <c r="O166" i="1"/>
  <c r="O164" i="1"/>
  <c r="O156" i="1"/>
  <c r="O159" i="1"/>
  <c r="O162" i="1"/>
  <c r="O160" i="1"/>
  <c r="O158" i="1"/>
  <c r="O148" i="1"/>
  <c r="O152" i="1"/>
  <c r="O155" i="1"/>
  <c r="O154" i="1"/>
  <c r="O151" i="1"/>
  <c r="O142" i="1"/>
  <c r="O147" i="1"/>
  <c r="O146" i="1"/>
  <c r="O145" i="1"/>
  <c r="O144" i="1"/>
  <c r="O143" i="1"/>
  <c r="O139" i="1"/>
  <c r="O140" i="1"/>
  <c r="O138" i="1"/>
  <c r="O136" i="1"/>
  <c r="O135" i="1"/>
  <c r="O134" i="1"/>
  <c r="O127" i="1"/>
  <c r="O132" i="1"/>
  <c r="O131" i="1"/>
  <c r="O130" i="1"/>
  <c r="O128" i="1"/>
  <c r="O124" i="1"/>
  <c r="O123" i="1"/>
  <c r="O122" i="1"/>
  <c r="O120" i="1"/>
  <c r="O118" i="1"/>
  <c r="O116" i="1"/>
  <c r="O114" i="1"/>
  <c r="O115" i="1"/>
  <c r="O111" i="1"/>
  <c r="O112" i="1"/>
  <c r="O108" i="1"/>
  <c r="O102" i="1"/>
  <c r="O107" i="1"/>
  <c r="O106" i="1"/>
  <c r="O105" i="1"/>
  <c r="O104" i="1"/>
  <c r="O103" i="1"/>
  <c r="M68" i="1"/>
  <c r="M21" i="1"/>
  <c r="M46" i="1"/>
  <c r="N21" i="1"/>
  <c r="I75" i="1"/>
  <c r="K51" i="1"/>
  <c r="O25" i="1"/>
  <c r="K84" i="1"/>
  <c r="O27" i="1"/>
  <c r="M80" i="1"/>
  <c r="N76" i="1"/>
  <c r="O76" i="1" s="1"/>
  <c r="J86" i="1"/>
  <c r="N86" i="1" s="1"/>
  <c r="O86" i="1" s="1"/>
  <c r="M11" i="1"/>
  <c r="M29" i="1"/>
  <c r="M61" i="1"/>
  <c r="O61" i="1" s="1"/>
  <c r="J17" i="1"/>
  <c r="J75" i="1"/>
  <c r="N75" i="1" s="1"/>
  <c r="G72" i="1"/>
  <c r="O43" i="1"/>
  <c r="K87" i="1"/>
  <c r="O15" i="1"/>
  <c r="O18" i="1"/>
  <c r="O97" i="1"/>
  <c r="O87" i="1"/>
  <c r="M71" i="1"/>
  <c r="O46" i="1"/>
  <c r="H83" i="1"/>
  <c r="L83" i="1" s="1"/>
  <c r="L86" i="1"/>
  <c r="O94" i="1"/>
  <c r="F32" i="1"/>
  <c r="G46" i="1"/>
  <c r="L87" i="1"/>
  <c r="L57" i="1"/>
  <c r="L51" i="1"/>
  <c r="L29" i="1"/>
  <c r="L11" i="1"/>
  <c r="G15" i="1"/>
  <c r="N80" i="1"/>
  <c r="N72" i="1"/>
  <c r="N68" i="1"/>
  <c r="N56" i="1"/>
  <c r="O56" i="1" s="1"/>
  <c r="N50" i="1"/>
  <c r="O50" i="1" s="1"/>
  <c r="G33" i="1"/>
  <c r="G21" i="1"/>
  <c r="F17" i="1"/>
  <c r="F24" i="1"/>
  <c r="F60" i="1"/>
  <c r="E91" i="1"/>
  <c r="M72" i="1"/>
  <c r="M66" i="1"/>
  <c r="O66" i="1" s="1"/>
  <c r="H71" i="1"/>
  <c r="L71" i="1" s="1"/>
  <c r="F10" i="1"/>
  <c r="H75" i="1"/>
  <c r="L75" i="1" s="1"/>
  <c r="G61" i="1"/>
  <c r="G25" i="1"/>
  <c r="L80" i="1"/>
  <c r="N71" i="1"/>
  <c r="O71" i="1" s="1"/>
  <c r="N51" i="1"/>
  <c r="N33" i="1"/>
  <c r="O33" i="1" s="1"/>
  <c r="N29" i="1"/>
  <c r="O29" i="1" s="1"/>
  <c r="N11" i="1"/>
  <c r="O11" i="1" s="1"/>
  <c r="K86" i="1"/>
  <c r="O95" i="1"/>
  <c r="O85" i="1"/>
  <c r="O73" i="1"/>
  <c r="O67" i="1"/>
  <c r="M57" i="1"/>
  <c r="O57" i="1" s="1"/>
  <c r="M51" i="1"/>
  <c r="O49" i="1"/>
  <c r="O37" i="1"/>
  <c r="O31" i="1"/>
  <c r="I60" i="1"/>
  <c r="H60" i="1"/>
  <c r="I32" i="1"/>
  <c r="H32" i="1"/>
  <c r="L32" i="1" s="1"/>
  <c r="H17" i="1"/>
  <c r="J10" i="1"/>
  <c r="I10" i="1"/>
  <c r="E17" i="1"/>
  <c r="M17" i="1" s="1"/>
  <c r="F83" i="1"/>
  <c r="J60" i="1"/>
  <c r="F55" i="1"/>
  <c r="J32" i="1"/>
  <c r="J24" i="1"/>
  <c r="E83" i="1"/>
  <c r="M83" i="1" s="1"/>
  <c r="E75" i="1"/>
  <c r="E60" i="1"/>
  <c r="E32" i="1"/>
  <c r="M32" i="1" s="1"/>
  <c r="E24" i="1"/>
  <c r="M24" i="1" s="1"/>
  <c r="E10" i="1"/>
  <c r="K97" i="1"/>
  <c r="K98" i="1"/>
  <c r="K99" i="1"/>
  <c r="K102" i="1"/>
  <c r="K108" i="1"/>
  <c r="K109" i="1"/>
  <c r="K110" i="1"/>
  <c r="K111" i="1"/>
  <c r="K112" i="1"/>
  <c r="K113" i="1"/>
  <c r="K116" i="1"/>
  <c r="K126" i="1"/>
  <c r="K127" i="1"/>
  <c r="K128" i="1"/>
  <c r="K133" i="1"/>
  <c r="K139" i="1"/>
  <c r="K140" i="1"/>
  <c r="K148" i="1"/>
  <c r="K149" i="1"/>
  <c r="K150" i="1"/>
  <c r="K151" i="1"/>
  <c r="K177" i="1"/>
  <c r="K180" i="1"/>
  <c r="K182" i="1"/>
  <c r="K183" i="1"/>
  <c r="K184" i="1"/>
  <c r="K185" i="1"/>
  <c r="K188" i="1"/>
  <c r="K189" i="1"/>
  <c r="K192" i="1"/>
  <c r="G91" i="1"/>
  <c r="G92" i="1"/>
  <c r="G93" i="1"/>
  <c r="G94" i="1"/>
  <c r="G95" i="1"/>
  <c r="G99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6" i="1"/>
  <c r="G157" i="1"/>
  <c r="G158" i="1"/>
  <c r="G159" i="1"/>
  <c r="G160" i="1"/>
  <c r="G161" i="1"/>
  <c r="G162" i="1"/>
  <c r="G163" i="1"/>
  <c r="G164" i="1"/>
  <c r="G165" i="1"/>
  <c r="G166" i="1"/>
  <c r="G169" i="1"/>
  <c r="G170" i="1"/>
  <c r="G171" i="1"/>
  <c r="G172" i="1"/>
  <c r="G173" i="1"/>
  <c r="G175" i="1"/>
  <c r="G176" i="1"/>
  <c r="G177" i="1"/>
  <c r="G178" i="1"/>
  <c r="G179" i="1"/>
  <c r="G180" i="1"/>
  <c r="G181" i="1"/>
  <c r="G182" i="1"/>
  <c r="G188" i="1"/>
  <c r="G189" i="1"/>
  <c r="G190" i="1"/>
  <c r="G191" i="1"/>
  <c r="G192" i="1"/>
  <c r="O21" i="1" l="1"/>
  <c r="O51" i="1"/>
  <c r="K75" i="1"/>
  <c r="M75" i="1"/>
  <c r="O75" i="1" s="1"/>
  <c r="I55" i="1"/>
  <c r="O68" i="1"/>
  <c r="J83" i="1"/>
  <c r="K83" i="1" s="1"/>
  <c r="H55" i="1"/>
  <c r="L55" i="1" s="1"/>
  <c r="L60" i="1"/>
  <c r="M91" i="1"/>
  <c r="O91" i="1" s="1"/>
  <c r="E90" i="1"/>
  <c r="N10" i="1"/>
  <c r="G10" i="1"/>
  <c r="M60" i="1"/>
  <c r="N60" i="1"/>
  <c r="G60" i="1"/>
  <c r="J55" i="1"/>
  <c r="H9" i="1"/>
  <c r="L9" i="1" s="1"/>
  <c r="L17" i="1"/>
  <c r="N24" i="1"/>
  <c r="O24" i="1" s="1"/>
  <c r="G24" i="1"/>
  <c r="G17" i="1"/>
  <c r="N17" i="1"/>
  <c r="O17" i="1" s="1"/>
  <c r="M10" i="1"/>
  <c r="F9" i="1"/>
  <c r="O72" i="1"/>
  <c r="G32" i="1"/>
  <c r="N32" i="1"/>
  <c r="O32" i="1" s="1"/>
  <c r="I9" i="1"/>
  <c r="J9" i="1"/>
  <c r="E55" i="1"/>
  <c r="G55" i="1" s="1"/>
  <c r="E9" i="1"/>
  <c r="H89" i="1" l="1"/>
  <c r="K55" i="1"/>
  <c r="M55" i="1"/>
  <c r="O10" i="1"/>
  <c r="I89" i="1"/>
  <c r="I96" i="1" s="1"/>
  <c r="I100" i="1" s="1"/>
  <c r="N83" i="1"/>
  <c r="O83" i="1" s="1"/>
  <c r="H96" i="1"/>
  <c r="L89" i="1"/>
  <c r="N9" i="1"/>
  <c r="G9" i="1"/>
  <c r="M90" i="1"/>
  <c r="O90" i="1" s="1"/>
  <c r="G90" i="1"/>
  <c r="M9" i="1"/>
  <c r="N55" i="1"/>
  <c r="O55" i="1" s="1"/>
  <c r="F89" i="1"/>
  <c r="J89" i="1"/>
  <c r="K9" i="1"/>
  <c r="O60" i="1"/>
  <c r="E89" i="1"/>
  <c r="M89" i="1" s="1"/>
  <c r="O9" i="1" l="1"/>
  <c r="K100" i="1"/>
  <c r="I194" i="1"/>
  <c r="E96" i="1"/>
  <c r="M96" i="1" s="1"/>
  <c r="G89" i="1"/>
  <c r="N89" i="1"/>
  <c r="O89" i="1" s="1"/>
  <c r="F96" i="1"/>
  <c r="L96" i="1"/>
  <c r="H100" i="1"/>
  <c r="J96" i="1"/>
  <c r="K96" i="1" s="1"/>
  <c r="K89" i="1"/>
  <c r="E100" i="1" l="1"/>
  <c r="L100" i="1"/>
  <c r="L194" i="1" s="1"/>
  <c r="H194" i="1"/>
  <c r="G96" i="1"/>
  <c r="N96" i="1"/>
  <c r="O96" i="1" s="1"/>
  <c r="F100" i="1"/>
  <c r="F194" i="1" s="1"/>
  <c r="M100" i="1" l="1"/>
  <c r="M194" i="1" s="1"/>
  <c r="E194" i="1"/>
  <c r="G100" i="1"/>
  <c r="N100" i="1"/>
  <c r="O100" i="1" l="1"/>
  <c r="N194" i="1"/>
</calcChain>
</file>

<file path=xl/sharedStrings.xml><?xml version="1.0" encoding="utf-8"?>
<sst xmlns="http://schemas.openxmlformats.org/spreadsheetml/2006/main" count="606" uniqueCount="425">
  <si>
    <t/>
  </si>
  <si>
    <t>Найменування показника</t>
  </si>
  <si>
    <t>Загальний фонд</t>
  </si>
  <si>
    <t>Спеціальний фонд</t>
  </si>
  <si>
    <t>Разом</t>
  </si>
  <si>
    <t>затверджено  місцевими радами на звітний рік з урахуванням змін***</t>
  </si>
  <si>
    <t>1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</si>
  <si>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</si>
  <si>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</si>
  <si>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</si>
  <si>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</si>
  <si>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</si>
  <si>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</si>
  <si>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</si>
  <si>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</si>
  <si>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</si>
  <si>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</si>
  <si>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</si>
  <si>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</si>
  <si>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</si>
  <si>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</si>
  <si>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</si>
  <si>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</si>
  <si>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</si>
  <si>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</si>
  <si>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</si>
  <si>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</si>
  <si>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</si>
  <si>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</si>
  <si>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</si>
  <si>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</si>
  <si>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</si>
  <si>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</si>
  <si>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</si>
  <si>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</si>
  <si>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</si>
  <si>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Рентна плата за користування надрами для видобування бурштину</t>
  </si>
  <si>
    <t>13031000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</si>
  <si>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</si>
  <si>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</si>
  <si>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</si>
  <si>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</si>
  <si>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</si>
  <si>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</si>
  <si>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</si>
  <si>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</si>
  <si>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</si>
  <si>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</si>
  <si>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</si>
  <si>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</si>
  <si>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14040100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</si>
  <si>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</si>
  <si>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14040200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</si>
  <si>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</si>
  <si>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</si>
  <si>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</si>
  <si>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</si>
  <si>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</si>
  <si>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</si>
  <si>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</si>
  <si>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</si>
  <si>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</si>
  <si>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</si>
  <si>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</si>
  <si>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</si>
  <si>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</si>
  <si>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</si>
  <si>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</si>
  <si>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</si>
  <si>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</si>
  <si>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</si>
  <si>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</si>
  <si>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</si>
  <si>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</si>
  <si>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</si>
  <si>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</si>
  <si>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</si>
  <si>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</si>
  <si>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</si>
  <si>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</si>
  <si>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</si>
  <si>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</si>
  <si>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</si>
  <si>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</si>
  <si>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</si>
  <si>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</si>
  <si>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</si>
  <si>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</si>
  <si>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</si>
  <si>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</si>
  <si>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</si>
  <si>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</si>
  <si>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</si>
  <si>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</si>
  <si>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</si>
  <si>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</si>
  <si>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</si>
  <si>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</si>
  <si>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</si>
  <si>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</si>
  <si>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</si>
  <si>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</si>
  <si>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</si>
  <si>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Інші надходження  </t>
  </si>
  <si>
    <t>21080000</t>
  </si>
  <si>
    <t>Адміністративні штрафи та інші санкції </t>
  </si>
  <si>
    <t>21081100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</si>
  <si>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</si>
  <si>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</si>
  <si>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</si>
  <si>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</si>
  <si>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</si>
  <si>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</si>
  <si>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</si>
  <si>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</si>
  <si>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</si>
  <si>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</si>
  <si>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</si>
  <si>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</si>
  <si>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</si>
  <si>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22012900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</si>
  <si>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</si>
  <si>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</si>
  <si>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</si>
  <si>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</si>
  <si>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</si>
  <si>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</si>
  <si>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</si>
  <si>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</si>
  <si>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</si>
  <si>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</si>
  <si>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</si>
  <si>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</si>
  <si>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</si>
  <si>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</si>
  <si>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</si>
  <si>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</si>
  <si>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</si>
  <si>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</si>
  <si>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</si>
  <si>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</si>
  <si>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</si>
  <si>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</si>
  <si>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</si>
  <si>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</si>
  <si>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Надходження бюджетних установ від реалізації в установленому порядку майна (крім нерухомого майна) 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</si>
  <si>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</si>
  <si>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</si>
  <si>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</si>
  <si>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</si>
  <si>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</si>
  <si>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</si>
  <si>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</si>
  <si>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</si>
  <si>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</si>
  <si>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</si>
  <si>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</si>
  <si>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</si>
  <si>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</si>
  <si>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</si>
  <si>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</si>
  <si>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</si>
  <si>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</si>
  <si>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</si>
  <si>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</si>
  <si>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</si>
  <si>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</si>
  <si>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</si>
  <si>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</si>
  <si>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</si>
  <si>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</si>
  <si>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</si>
  <si>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</si>
  <si>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</si>
  <si>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</si>
  <si>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</si>
  <si>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</si>
  <si>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</si>
  <si>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</si>
  <si>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</si>
  <si>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</si>
  <si>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</si>
  <si>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</si>
  <si>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</si>
  <si>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</si>
  <si>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Інші субвенції з місцевого бюджету</t>
  </si>
  <si>
    <t>41053900</t>
  </si>
  <si>
    <t>Усього</t>
  </si>
  <si>
    <t>90010300</t>
  </si>
  <si>
    <t>ІІ. Видатки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</si>
  <si>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</si>
  <si>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</si>
  <si>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</si>
  <si>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</si>
  <si>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</si>
  <si>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</si>
  <si>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</si>
  <si>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0610160</t>
  </si>
  <si>
    <t>0910160</t>
  </si>
  <si>
    <t>1010160</t>
  </si>
  <si>
    <t>3710160</t>
  </si>
  <si>
    <t>Інша діяльність у сфері державного управління</t>
  </si>
  <si>
    <t>0180</t>
  </si>
  <si>
    <t>0110180</t>
  </si>
  <si>
    <t>Освіта</t>
  </si>
  <si>
    <t>1000</t>
  </si>
  <si>
    <t>Надання дошкільної освіти</t>
  </si>
  <si>
    <t>1010</t>
  </si>
  <si>
    <t>0111010</t>
  </si>
  <si>
    <t>Надання загальної середньої освіти за рахунок коштів місцевого бюджету</t>
  </si>
  <si>
    <t>1020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</si>
  <si>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</si>
  <si>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</si>
  <si>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0611021</t>
  </si>
  <si>
    <t>Надання загальної середньої освіти міжшкільними ресурсними центрами за рахунок коштів місцевого бюджету</t>
  </si>
  <si>
    <t>1026</t>
  </si>
  <si>
    <t>0611026</t>
  </si>
  <si>
    <t>Надання загальної середньої освіти за рахунок освітньої субвенції</t>
  </si>
  <si>
    <t>1030</t>
  </si>
  <si>
    <t>Надання загальної середньої освіти закладами загальної середньої освіти за рахунок освітньої субвенції</t>
  </si>
  <si>
    <t>1031</t>
  </si>
  <si>
    <t>0611031</t>
  </si>
  <si>
    <t>Надання позашкільної освіти закладами позашкільної освіти, заходи із позашкільної роботи з дітьми</t>
  </si>
  <si>
    <t>1070</t>
  </si>
  <si>
    <t>0611070</t>
  </si>
  <si>
    <t>Надання спеціалізованої освіти мистецькими школами</t>
  </si>
  <si>
    <t>1080</t>
  </si>
  <si>
    <t>1011080</t>
  </si>
  <si>
    <t>Інші програми, заклади та заходи у сфері освіти</t>
  </si>
  <si>
    <t>1140</t>
  </si>
  <si>
    <t>Забезпечення діяльності інших закладів у сфері освіти</t>
  </si>
  <si>
    <t>1141</t>
  </si>
  <si>
    <t>0611141</t>
  </si>
  <si>
    <t>Інші програми та заходи у сфері освіти</t>
  </si>
  <si>
    <t>1142</t>
  </si>
  <si>
    <t>0611142</t>
  </si>
  <si>
    <t>Забезпечення діяльності інклюзивно-ресурсних центрів</t>
  </si>
  <si>
    <t>1150</t>
  </si>
  <si>
    <t>Забезпечення діяльності інклюзивно-ресурсних центрів за рахунок коштів місцевого бюджету</t>
  </si>
  <si>
    <t>1151</t>
  </si>
  <si>
    <t>0611151</t>
  </si>
  <si>
    <t>Забезпечення діяльності інклюзивно-ресурсних центрів за рахунок освітньої субвенції</t>
  </si>
  <si>
    <t>1152</t>
  </si>
  <si>
    <t>0611152</t>
  </si>
  <si>
    <t>Виконання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</t>
  </si>
  <si>
    <t>1290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</si>
  <si>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</t>
  </si>
  <si>
    <t>1291</t>
  </si>
  <si>
    <t>0611291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</si>
  <si>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</t>
  </si>
  <si>
    <t>1292</t>
  </si>
  <si>
    <t>0611292</t>
  </si>
  <si>
    <t>Охорона здоров'я</t>
  </si>
  <si>
    <t>2000</t>
  </si>
  <si>
    <t>Багатопрофільна стаціонарна медична допомога населенню</t>
  </si>
  <si>
    <t>2010</t>
  </si>
  <si>
    <t>0112010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</si>
  <si>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</si>
  <si>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</si>
  <si>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</si>
  <si>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</si>
  <si>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0112111</t>
  </si>
  <si>
    <t>Інші програми, заклади та заходи у сфері охорони здоров'я</t>
  </si>
  <si>
    <t>2150</t>
  </si>
  <si>
    <t>Інші програми та заходи у сфері охорони здоров'я</t>
  </si>
  <si>
    <t>2152</t>
  </si>
  <si>
    <t>0112152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</si>
  <si>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</si>
  <si>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</si>
  <si>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</si>
  <si>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</si>
  <si>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на пільговий проїзд автомобільним транспортом окремим категоріям громадян</t>
  </si>
  <si>
    <t>3033</t>
  </si>
  <si>
    <t>0113033</t>
  </si>
  <si>
    <t>Компенсаційні виплати за пільговий проїзд окремих категорій громадян на залізничному транспорті</t>
  </si>
  <si>
    <t>3035</t>
  </si>
  <si>
    <t>0113035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</si>
  <si>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</si>
  <si>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</si>
  <si>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</si>
  <si>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Видатки на поховання учасників бойових дій та осіб з інвалідністю внаслідок війни</t>
  </si>
  <si>
    <t>3090</t>
  </si>
  <si>
    <t>0113090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</si>
  <si>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</si>
  <si>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</si>
  <si>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</si>
  <si>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</si>
  <si>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0113104</t>
  </si>
  <si>
    <t>Надання реабілітаційних послуг особам з інвалідністю та дітям з інвалідністю</t>
  </si>
  <si>
    <t>3105</t>
  </si>
  <si>
    <t>0113105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</si>
  <si>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</si>
  <si>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</si>
  <si>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</t>
  </si>
  <si>
    <t>3121</t>
  </si>
  <si>
    <t>0113121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</si>
  <si>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</si>
  <si>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3124</t>
  </si>
  <si>
    <t>0113124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</si>
  <si>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</si>
  <si>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</si>
  <si>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0113160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</si>
  <si>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</si>
  <si>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</si>
  <si>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</si>
  <si>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</si>
  <si>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0113242</t>
  </si>
  <si>
    <t>Культура і мистецтво</t>
  </si>
  <si>
    <t>4000</t>
  </si>
  <si>
    <t>Забезпечення діяльності бібліотек</t>
  </si>
  <si>
    <t>4030</t>
  </si>
  <si>
    <t>1014030</t>
  </si>
  <si>
    <t>Забезпечення діяльності музеїв і виставок</t>
  </si>
  <si>
    <t>4040</t>
  </si>
  <si>
    <t>1014040</t>
  </si>
  <si>
    <t>Забезпечення діяльності палаців і будинків культури, клубів, центрів дозвілля та інших клубних закладів</t>
  </si>
  <si>
    <t>4060</t>
  </si>
  <si>
    <t>1014060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</si>
  <si>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</si>
  <si>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</si>
  <si>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</si>
  <si>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4081</t>
  </si>
  <si>
    <t>1014081</t>
  </si>
  <si>
    <t>Інші заходи в галузі культури і мистецтва</t>
  </si>
  <si>
    <t>4082</t>
  </si>
  <si>
    <t>0114082</t>
  </si>
  <si>
    <t>1014082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</si>
  <si>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</si>
  <si>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</si>
  <si>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</si>
  <si>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</si>
  <si>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</si>
  <si>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5011</t>
  </si>
  <si>
    <t>0615011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</si>
  <si>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</si>
  <si>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</si>
  <si>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</si>
  <si>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</si>
  <si>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0615031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</si>
  <si>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</si>
  <si>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</si>
  <si>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</si>
  <si>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5053</t>
  </si>
  <si>
    <t>0615053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</si>
  <si>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</si>
  <si>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</si>
  <si>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</si>
  <si>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</si>
  <si>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Забезпечення діяльності водопровідно-каналізаційного господарства</t>
  </si>
  <si>
    <t>6013</t>
  </si>
  <si>
    <t>0116013</t>
  </si>
  <si>
    <t>Організація благоустрою населених пунктів</t>
  </si>
  <si>
    <t>6030</t>
  </si>
  <si>
    <t>0116030</t>
  </si>
  <si>
    <t>Реалізація державних та місцевих житлових програм</t>
  </si>
  <si>
    <t>6080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</si>
  <si>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</si>
  <si>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6083</t>
  </si>
  <si>
    <t>0116083</t>
  </si>
  <si>
    <t>Економічна діяльність</t>
  </si>
  <si>
    <t>7000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</si>
  <si>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</si>
  <si>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</si>
  <si>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</si>
  <si>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</si>
  <si>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</si>
  <si>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</si>
  <si>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</si>
  <si>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програми та заходи, пов'язані з економічною діяльністю</t>
  </si>
  <si>
    <t>7600</t>
  </si>
  <si>
    <t>Членські внески до асоціацій органів місцевого самоврядування</t>
  </si>
  <si>
    <t>7680</t>
  </si>
  <si>
    <t>0117680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</si>
  <si>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</si>
  <si>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</si>
  <si>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</si>
  <si>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</si>
  <si>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0117693</t>
  </si>
  <si>
    <t>Інша діяльність</t>
  </si>
  <si>
    <t>8000</t>
  </si>
  <si>
    <t>Захист населення і територій від надзвичайних ситуацій</t>
  </si>
  <si>
    <t>8100</t>
  </si>
  <si>
    <t>Забезпечення діяльності місцевої та добровільної пожежної охорони</t>
  </si>
  <si>
    <t>8130</t>
  </si>
  <si>
    <t>0118130</t>
  </si>
  <si>
    <t>Громадський порядок та безпека</t>
  </si>
  <si>
    <t>8200</t>
  </si>
  <si>
    <t>Заходи та роботи з мобілізаційної підготовки місцевого значення</t>
  </si>
  <si>
    <t>8220</t>
  </si>
  <si>
    <t>0118220</t>
  </si>
  <si>
    <t>Заходи та роботи з територіальної оборони</t>
  </si>
  <si>
    <t>8240</t>
  </si>
  <si>
    <t>0118240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</si>
  <si>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</si>
  <si>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</si>
  <si>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</si>
  <si>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</si>
  <si>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Ліквідація іншого забруднення навколишнього природного середовища</t>
  </si>
  <si>
    <t>8313</t>
  </si>
  <si>
    <t>0118313</t>
  </si>
  <si>
    <t>Резервний фонд</t>
  </si>
  <si>
    <t>8700</t>
  </si>
  <si>
    <t>Резервний фонд місцевого бюджету</t>
  </si>
  <si>
    <t>8710</t>
  </si>
  <si>
    <t>3718710</t>
  </si>
  <si>
    <t>Усього видатків без урахування міжбюджетних трансфертів</t>
  </si>
  <si>
    <t>900201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</si>
  <si>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</si>
  <si>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</si>
  <si>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</si>
  <si>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</si>
  <si>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9770</t>
  </si>
  <si>
    <t>3719770</t>
  </si>
  <si>
    <t>900203</t>
  </si>
  <si>
    <t>IV. Фінансування</t>
  </si>
  <si>
    <t>Дефіцит (-) /профіцит (+)*</t>
  </si>
  <si>
    <t>затверджено  місцевими радами на 2024 рік з урахуванням змін***</t>
  </si>
  <si>
    <t>затверджено розписом на звітний період (І квартал 2024р) з урахуванням змін</t>
  </si>
  <si>
    <t>виконано за звітний період (І квартла 2024р)</t>
  </si>
  <si>
    <t>відсоток виконання (%)</t>
  </si>
  <si>
    <t>Звіт 
про  виконання бюджету Олевської міської територіальної громади</t>
  </si>
  <si>
    <t>грн.</t>
  </si>
  <si>
    <t>за І квартал 2024 року</t>
  </si>
  <si>
    <t xml:space="preserve">Секретар ради </t>
  </si>
  <si>
    <t>Сергій МЕЛЬНИК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</si>
</sst>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"/>
    <numFmt numFmtId="165" formatCode="#,##0.00;\-#,##0.00"/>
    <numFmt numFmtId="166" formatCode="#,##0.00_ ;\-#,##0.00\ "/>
  </numFmts>
  <fonts count="18" x14ac:knownFonts="1">
    <font>
      <sz val="8"/>
      <color rgb="FF000000"/>
      <name val="Tahoma"/>
    </font>
    <font>
      <sz val="8"/>
      <color rgb="FFFF0000"/>
      <name val="Tahoma"/>
      <family val="2"/>
      <charset val="204"/>
    </font>
    <font>
      <sz val="8"/>
      <color rgb="FF000000"/>
      <name val="Tahoma"/>
      <family val="2"/>
      <charset val="204"/>
    </font>
    <font>
      <sz val="6"/>
      <color rgb="FF000000"/>
      <name val="Tahoma"/>
      <family val="2"/>
      <charset val="204"/>
    </font>
    <font>
      <sz val="6"/>
      <color rgb="FFFF0000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ahoma"/>
      <family val="2"/>
      <charset val="204"/>
    </font>
    <font>
      <sz val="8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i/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15"/>
  </cellStyleXfs>
  <cellXfs count="80"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0" fillId="13" borderId="0" xfId="0" applyFill="1" applyAlignment="1">
      <alignment horizontal="left" vertical="top" wrapText="1"/>
    </xf>
    <xf numFmtId="0" fontId="5" fillId="13" borderId="15" xfId="0" applyFont="1" applyFill="1" applyBorder="1" applyAlignment="1">
      <alignment horizontal="center" vertical="center" wrapText="1"/>
    </xf>
    <xf numFmtId="0" fontId="6" fillId="13" borderId="0" xfId="0" applyFont="1" applyFill="1" applyAlignment="1">
      <alignment horizontal="right" vertical="top" wrapText="1"/>
    </xf>
    <xf numFmtId="0" fontId="7" fillId="13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1" fillId="5" borderId="3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164" fontId="11" fillId="6" borderId="4" xfId="0" applyNumberFormat="1" applyFont="1" applyFill="1" applyBorder="1" applyAlignment="1">
      <alignment horizontal="center" vertical="center" wrapText="1"/>
    </xf>
    <xf numFmtId="164" fontId="15" fillId="6" borderId="4" xfId="0" applyNumberFormat="1" applyFont="1" applyFill="1" applyBorder="1" applyAlignment="1">
      <alignment horizontal="center" vertical="center" wrapText="1"/>
    </xf>
    <xf numFmtId="164" fontId="15" fillId="6" borderId="14" xfId="0" applyNumberFormat="1" applyFont="1" applyFill="1" applyBorder="1" applyAlignment="1">
      <alignment horizontal="center" vertical="center" wrapText="1"/>
    </xf>
    <xf numFmtId="164" fontId="11" fillId="6" borderId="17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65" fontId="6" fillId="7" borderId="9" xfId="0" applyNumberFormat="1" applyFont="1" applyFill="1" applyBorder="1" applyAlignment="1">
      <alignment horizontal="right" vertical="center" wrapText="1"/>
    </xf>
    <xf numFmtId="165" fontId="16" fillId="7" borderId="9" xfId="0" applyNumberFormat="1" applyFont="1" applyFill="1" applyBorder="1" applyAlignment="1">
      <alignment horizontal="right" vertical="center" wrapText="1"/>
    </xf>
    <xf numFmtId="0" fontId="11" fillId="8" borderId="10" xfId="0" applyFont="1" applyFill="1" applyBorder="1" applyAlignment="1">
      <alignment horizontal="left" vertical="center" wrapText="1"/>
    </xf>
    <xf numFmtId="0" fontId="13" fillId="9" borderId="11" xfId="0" applyFont="1" applyFill="1" applyBorder="1" applyAlignment="1">
      <alignment horizontal="left" vertical="center" wrapText="1"/>
    </xf>
    <xf numFmtId="0" fontId="6" fillId="11" borderId="13" xfId="0" applyFont="1" applyFill="1" applyBorder="1" applyAlignment="1">
      <alignment horizontal="left" vertical="center" wrapText="1"/>
    </xf>
    <xf numFmtId="165" fontId="16" fillId="7" borderId="14" xfId="0" applyNumberFormat="1" applyFont="1" applyFill="1" applyBorder="1" applyAlignment="1">
      <alignment horizontal="right" vertical="center" wrapText="1"/>
    </xf>
    <xf numFmtId="165" fontId="6" fillId="7" borderId="14" xfId="0" applyNumberFormat="1" applyFont="1" applyFill="1" applyBorder="1" applyAlignment="1">
      <alignment horizontal="right" vertical="center" wrapText="1"/>
    </xf>
    <xf numFmtId="165" fontId="6" fillId="14" borderId="9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left" vertical="top" wrapText="1"/>
    </xf>
    <xf numFmtId="166" fontId="9" fillId="2" borderId="0" xfId="0" applyNumberFormat="1" applyFont="1" applyFill="1" applyAlignment="1">
      <alignment horizontal="left" vertical="top" wrapText="1"/>
    </xf>
    <xf numFmtId="0" fontId="11" fillId="15" borderId="2" xfId="0" applyFont="1" applyFill="1" applyBorder="1" applyAlignment="1">
      <alignment horizontal="center" vertical="center" wrapText="1"/>
    </xf>
    <xf numFmtId="0" fontId="11" fillId="15" borderId="3" xfId="0" applyFont="1" applyFill="1" applyBorder="1" applyAlignment="1">
      <alignment horizontal="center" vertical="center" wrapText="1"/>
    </xf>
    <xf numFmtId="0" fontId="11" fillId="16" borderId="2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left" vertical="top" wrapText="1"/>
    </xf>
    <xf numFmtId="165" fontId="11" fillId="16" borderId="6" xfId="0" applyNumberFormat="1" applyFont="1" applyFill="1" applyBorder="1" applyAlignment="1">
      <alignment horizontal="right" vertical="center" wrapText="1"/>
    </xf>
    <xf numFmtId="165" fontId="17" fillId="16" borderId="6" xfId="0" applyNumberFormat="1" applyFont="1" applyFill="1" applyBorder="1" applyAlignment="1">
      <alignment horizontal="right" vertical="center" wrapText="1"/>
    </xf>
    <xf numFmtId="165" fontId="6" fillId="16" borderId="7" xfId="0" applyNumberFormat="1" applyFont="1" applyFill="1" applyBorder="1" applyAlignment="1">
      <alignment horizontal="right" vertical="center" wrapText="1"/>
    </xf>
    <xf numFmtId="165" fontId="6" fillId="16" borderId="14" xfId="0" applyNumberFormat="1" applyFont="1" applyFill="1" applyBorder="1" applyAlignment="1">
      <alignment horizontal="right" vertical="center" wrapText="1"/>
    </xf>
    <xf numFmtId="165" fontId="16" fillId="16" borderId="7" xfId="0" applyNumberFormat="1" applyFont="1" applyFill="1" applyBorder="1" applyAlignment="1">
      <alignment horizontal="right" vertical="center" wrapText="1"/>
    </xf>
    <xf numFmtId="165" fontId="6" fillId="16" borderId="9" xfId="0" applyNumberFormat="1" applyFont="1" applyFill="1" applyBorder="1" applyAlignment="1">
      <alignment horizontal="right" vertical="center" wrapText="1"/>
    </xf>
    <xf numFmtId="165" fontId="16" fillId="16" borderId="9" xfId="0" applyNumberFormat="1" applyFont="1" applyFill="1" applyBorder="1" applyAlignment="1">
      <alignment horizontal="right" vertical="center" wrapText="1"/>
    </xf>
    <xf numFmtId="165" fontId="15" fillId="16" borderId="6" xfId="0" applyNumberFormat="1" applyFont="1" applyFill="1" applyBorder="1" applyAlignment="1">
      <alignment horizontal="right" vertical="center" wrapText="1"/>
    </xf>
    <xf numFmtId="165" fontId="16" fillId="16" borderId="14" xfId="0" applyNumberFormat="1" applyFont="1" applyFill="1" applyBorder="1" applyAlignment="1">
      <alignment horizontal="right" vertical="center" wrapText="1"/>
    </xf>
    <xf numFmtId="165" fontId="12" fillId="16" borderId="8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right" vertical="center" wrapText="1"/>
    </xf>
    <xf numFmtId="165" fontId="6" fillId="0" borderId="9" xfId="0" applyNumberFormat="1" applyFont="1" applyFill="1" applyBorder="1" applyAlignment="1">
      <alignment horizontal="right" vertical="center" wrapText="1"/>
    </xf>
    <xf numFmtId="165" fontId="16" fillId="0" borderId="9" xfId="0" applyNumberFormat="1" applyFont="1" applyFill="1" applyBorder="1" applyAlignment="1">
      <alignment horizontal="right" vertical="center" wrapText="1"/>
    </xf>
    <xf numFmtId="166" fontId="16" fillId="0" borderId="9" xfId="0" applyNumberFormat="1" applyFont="1" applyFill="1" applyBorder="1" applyAlignment="1">
      <alignment horizontal="right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165" fontId="16" fillId="14" borderId="9" xfId="0" applyNumberFormat="1" applyFont="1" applyFill="1" applyBorder="1" applyAlignment="1">
      <alignment horizontal="right" vertical="center" wrapText="1"/>
    </xf>
    <xf numFmtId="165" fontId="15" fillId="15" borderId="9" xfId="0" applyNumberFormat="1" applyFont="1" applyFill="1" applyBorder="1" applyAlignment="1">
      <alignment horizontal="right" vertical="center" wrapText="1"/>
    </xf>
    <xf numFmtId="165" fontId="15" fillId="15" borderId="14" xfId="0" applyNumberFormat="1" applyFont="1" applyFill="1" applyBorder="1" applyAlignment="1">
      <alignment horizontal="right" vertical="center" wrapText="1"/>
    </xf>
    <xf numFmtId="165" fontId="11" fillId="15" borderId="9" xfId="0" applyNumberFormat="1" applyFont="1" applyFill="1" applyBorder="1" applyAlignment="1">
      <alignment horizontal="right" vertical="center" wrapText="1"/>
    </xf>
    <xf numFmtId="165" fontId="11" fillId="15" borderId="14" xfId="0" applyNumberFormat="1" applyFont="1" applyFill="1" applyBorder="1" applyAlignment="1">
      <alignment horizontal="right" vertical="center" wrapText="1"/>
    </xf>
    <xf numFmtId="165" fontId="11" fillId="16" borderId="9" xfId="0" applyNumberFormat="1" applyFont="1" applyFill="1" applyBorder="1" applyAlignment="1">
      <alignment horizontal="right" vertical="center" wrapText="1"/>
    </xf>
    <xf numFmtId="165" fontId="11" fillId="16" borderId="14" xfId="0" applyNumberFormat="1" applyFont="1" applyFill="1" applyBorder="1" applyAlignment="1">
      <alignment horizontal="right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5" fillId="13" borderId="22" xfId="1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1" fillId="5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5" fillId="13" borderId="18" xfId="1" applyFont="1" applyFill="1" applyBorder="1" applyAlignment="1">
      <alignment horizontal="center" vertical="center" wrapText="1"/>
    </xf>
    <xf numFmtId="0" fontId="15" fillId="13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1"/>
  <sheetViews>
    <sheetView tabSelected="1" zoomScaleNormal="100" workbookViewId="0">
      <pane xSplit="1" ySplit="6" topLeftCell="B67" activePane="bottomRight" state="frozen"/>
      <selection pane="topRight" activeCell="B1" sqref="B1"/>
      <selection pane="bottomLeft" activeCell="A7" sqref="A7"/>
      <selection pane="bottomRight" activeCell="O74" sqref="O74"/>
    </sheetView>
  </sheetViews>
  <sheetFormatPr defaultRowHeight="10.5" x14ac:dyDescent="0.15"/>
  <cols>
    <col min="1" max="1" width="29" customWidth="1"/>
    <col min="2" max="2" width="5" customWidth="1"/>
    <col min="3" max="3" width="8.83203125" customWidth="1"/>
    <col min="4" max="4" width="13" customWidth="1"/>
    <col min="5" max="5" width="14.1640625" style="1" customWidth="1"/>
    <col min="6" max="6" width="12.5" customWidth="1"/>
    <col min="7" max="7" width="9.1640625" customWidth="1"/>
    <col min="8" max="8" width="11.83203125" customWidth="1"/>
    <col min="9" max="9" width="11.5" style="9" customWidth="1"/>
    <col min="10" max="10" width="11.5" customWidth="1"/>
    <col min="11" max="11" width="8.33203125" customWidth="1"/>
    <col min="12" max="12" width="13.5" customWidth="1"/>
    <col min="13" max="14" width="11.83203125" customWidth="1"/>
    <col min="15" max="15" width="9.33203125" customWidth="1"/>
  </cols>
  <sheetData>
    <row r="1" spans="1:15" s="4" customFormat="1" ht="30.4" customHeight="1" x14ac:dyDescent="0.15">
      <c r="A1" s="66" t="s">
        <v>420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5" s="4" customFormat="1" ht="18" customHeight="1" x14ac:dyDescent="0.15">
      <c r="A2" s="5"/>
      <c r="B2" s="5"/>
      <c r="C2" s="5"/>
      <c r="D2" s="66" t="s">
        <v>422</v>
      </c>
      <c r="E2" s="66"/>
      <c r="F2" s="66"/>
      <c r="G2" s="66"/>
      <c r="H2" s="66"/>
      <c r="I2" s="66"/>
      <c r="J2" s="5"/>
      <c r="K2" s="5"/>
      <c r="L2" s="5"/>
    </row>
    <row r="3" spans="1:15" s="4" customFormat="1" ht="14.25" customHeight="1" x14ac:dyDescent="0.15">
      <c r="A3" s="5"/>
      <c r="B3" s="5"/>
      <c r="C3" s="5"/>
      <c r="D3" s="5"/>
      <c r="E3" s="5"/>
      <c r="F3" s="5"/>
      <c r="G3" s="5"/>
      <c r="H3" s="5"/>
      <c r="I3" s="7"/>
      <c r="J3" s="5"/>
      <c r="K3" s="5"/>
      <c r="L3" s="5"/>
      <c r="O3" s="6" t="s">
        <v>421</v>
      </c>
    </row>
    <row r="4" spans="1:15" x14ac:dyDescent="0.15">
      <c r="A4" s="72" t="s">
        <v>1</v>
      </c>
      <c r="B4" s="72"/>
      <c r="C4" s="72"/>
      <c r="D4" s="62" t="s">
        <v>2</v>
      </c>
      <c r="E4" s="63"/>
      <c r="F4" s="63"/>
      <c r="G4" s="64"/>
      <c r="H4" s="70" t="s">
        <v>3</v>
      </c>
      <c r="I4" s="70"/>
      <c r="J4" s="71"/>
      <c r="K4" s="70"/>
      <c r="L4" s="70" t="s">
        <v>4</v>
      </c>
      <c r="M4" s="70"/>
      <c r="N4" s="71"/>
      <c r="O4" s="71"/>
    </row>
    <row r="5" spans="1:15" x14ac:dyDescent="0.15">
      <c r="A5" s="72"/>
      <c r="B5" s="72"/>
      <c r="C5" s="72"/>
      <c r="D5" s="69" t="s">
        <v>416</v>
      </c>
      <c r="E5" s="73" t="s">
        <v>417</v>
      </c>
      <c r="F5" s="73" t="s">
        <v>418</v>
      </c>
      <c r="G5" s="78" t="s">
        <v>419</v>
      </c>
      <c r="H5" s="74" t="s">
        <v>5</v>
      </c>
      <c r="I5" s="73" t="s">
        <v>417</v>
      </c>
      <c r="J5" s="61" t="s">
        <v>418</v>
      </c>
      <c r="K5" s="78" t="s">
        <v>419</v>
      </c>
      <c r="L5" s="74" t="s">
        <v>5</v>
      </c>
      <c r="M5" s="76" t="s">
        <v>417</v>
      </c>
      <c r="N5" s="77" t="s">
        <v>418</v>
      </c>
      <c r="O5" s="65" t="s">
        <v>419</v>
      </c>
    </row>
    <row r="6" spans="1:15" ht="86.1" customHeight="1" x14ac:dyDescent="0.15">
      <c r="A6" s="72"/>
      <c r="B6" s="72"/>
      <c r="C6" s="72"/>
      <c r="D6" s="69"/>
      <c r="E6" s="73"/>
      <c r="F6" s="73"/>
      <c r="G6" s="79"/>
      <c r="H6" s="75"/>
      <c r="I6" s="73"/>
      <c r="J6" s="61"/>
      <c r="K6" s="79"/>
      <c r="L6" s="75"/>
      <c r="M6" s="76"/>
      <c r="N6" s="77"/>
      <c r="O6" s="65"/>
    </row>
    <row r="7" spans="1:15" x14ac:dyDescent="0.15">
      <c r="A7" s="10" t="s">
        <v>6</v>
      </c>
      <c r="B7" s="69">
        <v>2</v>
      </c>
      <c r="C7" s="69"/>
      <c r="D7" s="16">
        <v>3</v>
      </c>
      <c r="E7" s="17">
        <v>4</v>
      </c>
      <c r="F7" s="17">
        <v>5</v>
      </c>
      <c r="G7" s="18">
        <v>6</v>
      </c>
      <c r="H7" s="16">
        <v>7</v>
      </c>
      <c r="I7" s="17">
        <v>8</v>
      </c>
      <c r="J7" s="19">
        <v>9</v>
      </c>
      <c r="K7" s="16">
        <v>10</v>
      </c>
      <c r="L7" s="16">
        <v>11</v>
      </c>
      <c r="M7" s="16">
        <v>12</v>
      </c>
      <c r="N7" s="19">
        <v>13</v>
      </c>
      <c r="O7" s="19">
        <v>14</v>
      </c>
    </row>
    <row r="8" spans="1:15" ht="11.25" x14ac:dyDescent="0.15">
      <c r="A8" s="33" t="s">
        <v>7</v>
      </c>
      <c r="B8" s="34" t="s">
        <v>0</v>
      </c>
      <c r="C8" s="35" t="s">
        <v>0</v>
      </c>
      <c r="D8" s="36" t="s">
        <v>0</v>
      </c>
      <c r="E8" s="43" t="s">
        <v>0</v>
      </c>
      <c r="F8" s="40" t="s">
        <v>0</v>
      </c>
      <c r="G8" s="44"/>
      <c r="H8" s="38" t="s">
        <v>0</v>
      </c>
      <c r="I8" s="40" t="s">
        <v>0</v>
      </c>
      <c r="J8" s="38" t="s">
        <v>0</v>
      </c>
      <c r="K8" s="45" t="s">
        <v>0</v>
      </c>
      <c r="L8" s="45" t="s">
        <v>0</v>
      </c>
      <c r="M8" s="45" t="s">
        <v>0</v>
      </c>
      <c r="N8" s="45" t="s">
        <v>0</v>
      </c>
      <c r="O8" s="45" t="s">
        <v>0</v>
      </c>
    </row>
    <row r="9" spans="1:15" ht="21" x14ac:dyDescent="0.15">
      <c r="A9" s="20" t="s">
        <v>8</v>
      </c>
      <c r="B9" s="10" t="s">
        <v>0</v>
      </c>
      <c r="C9" s="10" t="s">
        <v>9</v>
      </c>
      <c r="D9" s="21">
        <v>162469600</v>
      </c>
      <c r="E9" s="22">
        <f>E10+E17+E24+E32+E50</f>
        <v>43247615</v>
      </c>
      <c r="F9" s="22">
        <f>F10+F17+F24+F32+F50</f>
        <v>39745337.450000003</v>
      </c>
      <c r="G9" s="22">
        <f>F9/E9%</f>
        <v>91.901801868149263</v>
      </c>
      <c r="H9" s="22">
        <f t="shared" ref="H9:J9" si="0">H10+H17+H24+H32+H50</f>
        <v>64500</v>
      </c>
      <c r="I9" s="22">
        <f t="shared" si="0"/>
        <v>16000</v>
      </c>
      <c r="J9" s="22">
        <f t="shared" si="0"/>
        <v>15893.970000000001</v>
      </c>
      <c r="K9" s="22">
        <f>J9/I9%</f>
        <v>99.33731250000001</v>
      </c>
      <c r="L9" s="22">
        <f>D9+H9</f>
        <v>162534100</v>
      </c>
      <c r="M9" s="22">
        <f>E9+I9</f>
        <v>43263615</v>
      </c>
      <c r="N9" s="22">
        <f>F9+J9</f>
        <v>39761231.420000002</v>
      </c>
      <c r="O9" s="21">
        <f>N9/M9%</f>
        <v>91.904551711640366</v>
      </c>
    </row>
    <row r="10" spans="1:15" ht="35.450000000000003" customHeight="1" x14ac:dyDescent="0.15">
      <c r="A10" s="23" t="s">
        <v>10</v>
      </c>
      <c r="B10" s="10" t="s">
        <v>0</v>
      </c>
      <c r="C10" s="10" t="s">
        <v>11</v>
      </c>
      <c r="D10" s="21">
        <v>81921000</v>
      </c>
      <c r="E10" s="22">
        <f>E11+E15</f>
        <v>21792390</v>
      </c>
      <c r="F10" s="22">
        <f t="shared" ref="F10:J10" si="1">F11+F15</f>
        <v>19173564.489999998</v>
      </c>
      <c r="G10" s="22">
        <f t="shared" ref="G10:G73" si="2">F10/E10%</f>
        <v>87.982843965255753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v>0</v>
      </c>
      <c r="L10" s="22">
        <f t="shared" ref="L10:L73" si="3">D10+H10</f>
        <v>81921000</v>
      </c>
      <c r="M10" s="22">
        <f t="shared" ref="M10:M73" si="4">E10+I10</f>
        <v>21792390</v>
      </c>
      <c r="N10" s="22">
        <f t="shared" ref="N10:N73" si="5">F10+J10</f>
        <v>19173564.489999998</v>
      </c>
      <c r="O10" s="21">
        <f t="shared" ref="O10:O73" si="6">N10/M10%</f>
        <v>87.982843965255753</v>
      </c>
    </row>
    <row r="11" spans="1:15" ht="22.5" x14ac:dyDescent="0.15">
      <c r="A11" s="24" t="s">
        <v>12</v>
      </c>
      <c r="B11" s="11" t="s">
        <v>0</v>
      </c>
      <c r="C11" s="11" t="s">
        <v>13</v>
      </c>
      <c r="D11" s="21">
        <v>81900000</v>
      </c>
      <c r="E11" s="22">
        <f>E12+E13+E14</f>
        <v>21787140</v>
      </c>
      <c r="F11" s="22">
        <f t="shared" ref="F11:J11" si="7">F12+F13+F14</f>
        <v>19168342.489999998</v>
      </c>
      <c r="G11" s="22">
        <f t="shared" si="2"/>
        <v>87.980076733339018</v>
      </c>
      <c r="H11" s="22">
        <f t="shared" si="7"/>
        <v>0</v>
      </c>
      <c r="I11" s="22">
        <f t="shared" si="7"/>
        <v>0</v>
      </c>
      <c r="J11" s="22">
        <f t="shared" si="7"/>
        <v>0</v>
      </c>
      <c r="K11" s="22">
        <v>0</v>
      </c>
      <c r="L11" s="22">
        <f t="shared" si="3"/>
        <v>81900000</v>
      </c>
      <c r="M11" s="22">
        <f t="shared" si="4"/>
        <v>21787140</v>
      </c>
      <c r="N11" s="22">
        <f t="shared" si="5"/>
        <v>19168342.489999998</v>
      </c>
      <c r="O11" s="21">
        <f t="shared" si="6"/>
        <v>87.980076733339018</v>
      </c>
    </row>
    <row r="12" spans="1:15" ht="42.95" customHeight="1" x14ac:dyDescent="0.15">
      <c r="A12" s="25" t="s">
        <v>14</v>
      </c>
      <c r="B12" s="12" t="s">
        <v>0</v>
      </c>
      <c r="C12" s="12" t="s">
        <v>15</v>
      </c>
      <c r="D12" s="21">
        <v>78400000</v>
      </c>
      <c r="E12" s="22">
        <v>20704140</v>
      </c>
      <c r="F12" s="22">
        <v>18061271.879999999</v>
      </c>
      <c r="G12" s="22">
        <f t="shared" si="2"/>
        <v>87.235074144591366</v>
      </c>
      <c r="H12" s="22">
        <v>0</v>
      </c>
      <c r="I12" s="22">
        <v>0</v>
      </c>
      <c r="J12" s="22">
        <v>0</v>
      </c>
      <c r="K12" s="22">
        <v>0</v>
      </c>
      <c r="L12" s="22">
        <f t="shared" si="3"/>
        <v>78400000</v>
      </c>
      <c r="M12" s="22">
        <f t="shared" si="4"/>
        <v>20704140</v>
      </c>
      <c r="N12" s="22">
        <f t="shared" si="5"/>
        <v>18061271.879999999</v>
      </c>
      <c r="O12" s="21">
        <f t="shared" si="6"/>
        <v>87.235074144591366</v>
      </c>
    </row>
    <row r="13" spans="1:15" ht="44.1" customHeight="1" x14ac:dyDescent="0.15">
      <c r="A13" s="25" t="s">
        <v>16</v>
      </c>
      <c r="B13" s="12" t="s">
        <v>0</v>
      </c>
      <c r="C13" s="12" t="s">
        <v>17</v>
      </c>
      <c r="D13" s="21">
        <v>3000000</v>
      </c>
      <c r="E13" s="22">
        <v>920000</v>
      </c>
      <c r="F13" s="22">
        <v>747480.83</v>
      </c>
      <c r="G13" s="22">
        <f t="shared" si="2"/>
        <v>81.247916304347825</v>
      </c>
      <c r="H13" s="22">
        <v>0</v>
      </c>
      <c r="I13" s="22">
        <v>0</v>
      </c>
      <c r="J13" s="22">
        <v>0</v>
      </c>
      <c r="K13" s="22">
        <v>0</v>
      </c>
      <c r="L13" s="22">
        <f t="shared" si="3"/>
        <v>3000000</v>
      </c>
      <c r="M13" s="22">
        <f t="shared" si="4"/>
        <v>920000</v>
      </c>
      <c r="N13" s="22">
        <f t="shared" si="5"/>
        <v>747480.83</v>
      </c>
      <c r="O13" s="21">
        <f t="shared" si="6"/>
        <v>81.247916304347825</v>
      </c>
    </row>
    <row r="14" spans="1:15" ht="38.450000000000003" customHeight="1" x14ac:dyDescent="0.15">
      <c r="A14" s="25" t="s">
        <v>18</v>
      </c>
      <c r="B14" s="12" t="s">
        <v>0</v>
      </c>
      <c r="C14" s="12" t="s">
        <v>19</v>
      </c>
      <c r="D14" s="21">
        <v>500000</v>
      </c>
      <c r="E14" s="22">
        <v>163000</v>
      </c>
      <c r="F14" s="22">
        <v>359589.78</v>
      </c>
      <c r="G14" s="22">
        <f t="shared" si="2"/>
        <v>220.60722699386505</v>
      </c>
      <c r="H14" s="22">
        <v>0</v>
      </c>
      <c r="I14" s="22">
        <v>0</v>
      </c>
      <c r="J14" s="22">
        <v>0</v>
      </c>
      <c r="K14" s="22">
        <v>0</v>
      </c>
      <c r="L14" s="22">
        <f t="shared" si="3"/>
        <v>500000</v>
      </c>
      <c r="M14" s="22">
        <f t="shared" si="4"/>
        <v>163000</v>
      </c>
      <c r="N14" s="22">
        <f t="shared" si="5"/>
        <v>359589.78</v>
      </c>
      <c r="O14" s="21">
        <f t="shared" si="6"/>
        <v>220.60722699386505</v>
      </c>
    </row>
    <row r="15" spans="1:15" ht="22.5" x14ac:dyDescent="0.15">
      <c r="A15" s="24" t="s">
        <v>20</v>
      </c>
      <c r="B15" s="11" t="s">
        <v>0</v>
      </c>
      <c r="C15" s="11" t="s">
        <v>21</v>
      </c>
      <c r="D15" s="21">
        <v>21000</v>
      </c>
      <c r="E15" s="22">
        <f>E16</f>
        <v>5250</v>
      </c>
      <c r="F15" s="22">
        <f t="shared" ref="F15" si="8">F16</f>
        <v>5222</v>
      </c>
      <c r="G15" s="22">
        <f t="shared" si="2"/>
        <v>99.466666666666669</v>
      </c>
      <c r="H15" s="22">
        <v>0</v>
      </c>
      <c r="I15" s="22">
        <v>0</v>
      </c>
      <c r="J15" s="22">
        <v>0</v>
      </c>
      <c r="K15" s="22">
        <v>0</v>
      </c>
      <c r="L15" s="22">
        <f t="shared" si="3"/>
        <v>21000</v>
      </c>
      <c r="M15" s="22">
        <f t="shared" si="4"/>
        <v>5250</v>
      </c>
      <c r="N15" s="22">
        <f t="shared" si="5"/>
        <v>5222</v>
      </c>
      <c r="O15" s="21">
        <f t="shared" si="6"/>
        <v>99.466666666666669</v>
      </c>
    </row>
    <row r="16" spans="1:15" ht="32.450000000000003" customHeight="1" x14ac:dyDescent="0.15">
      <c r="A16" s="25" t="s">
        <v>22</v>
      </c>
      <c r="B16" s="12" t="s">
        <v>0</v>
      </c>
      <c r="C16" s="12" t="s">
        <v>23</v>
      </c>
      <c r="D16" s="21">
        <v>21000</v>
      </c>
      <c r="E16" s="22">
        <v>5250</v>
      </c>
      <c r="F16" s="22">
        <v>5222</v>
      </c>
      <c r="G16" s="22">
        <f t="shared" si="2"/>
        <v>99.466666666666669</v>
      </c>
      <c r="H16" s="22">
        <v>0</v>
      </c>
      <c r="I16" s="22">
        <v>0</v>
      </c>
      <c r="J16" s="22">
        <v>0</v>
      </c>
      <c r="K16" s="22">
        <v>0</v>
      </c>
      <c r="L16" s="22">
        <f t="shared" si="3"/>
        <v>21000</v>
      </c>
      <c r="M16" s="22">
        <f t="shared" si="4"/>
        <v>5250</v>
      </c>
      <c r="N16" s="22">
        <f t="shared" si="5"/>
        <v>5222</v>
      </c>
      <c r="O16" s="21">
        <f t="shared" si="6"/>
        <v>99.466666666666669</v>
      </c>
    </row>
    <row r="17" spans="1:15" ht="31.5" x14ac:dyDescent="0.15">
      <c r="A17" s="23" t="s">
        <v>24</v>
      </c>
      <c r="B17" s="10" t="s">
        <v>0</v>
      </c>
      <c r="C17" s="10" t="s">
        <v>25</v>
      </c>
      <c r="D17" s="21">
        <v>21745500</v>
      </c>
      <c r="E17" s="22">
        <f>E18+E21</f>
        <v>4701220</v>
      </c>
      <c r="F17" s="22">
        <f t="shared" ref="F17:J17" si="9">F18+F21</f>
        <v>4707279.5</v>
      </c>
      <c r="G17" s="22">
        <f t="shared" si="2"/>
        <v>100.12889207482314</v>
      </c>
      <c r="H17" s="22">
        <f t="shared" si="9"/>
        <v>0</v>
      </c>
      <c r="I17" s="22">
        <f t="shared" si="9"/>
        <v>0</v>
      </c>
      <c r="J17" s="22">
        <f t="shared" si="9"/>
        <v>0</v>
      </c>
      <c r="K17" s="22">
        <v>0</v>
      </c>
      <c r="L17" s="22">
        <f t="shared" si="3"/>
        <v>21745500</v>
      </c>
      <c r="M17" s="22">
        <f t="shared" si="4"/>
        <v>4701220</v>
      </c>
      <c r="N17" s="22">
        <f t="shared" si="5"/>
        <v>4707279.5</v>
      </c>
      <c r="O17" s="21">
        <f t="shared" si="6"/>
        <v>100.12889207482314</v>
      </c>
    </row>
    <row r="18" spans="1:15" ht="26.1" customHeight="1" x14ac:dyDescent="0.15">
      <c r="A18" s="24" t="s">
        <v>26</v>
      </c>
      <c r="B18" s="11" t="s">
        <v>0</v>
      </c>
      <c r="C18" s="11" t="s">
        <v>27</v>
      </c>
      <c r="D18" s="21">
        <v>21040500</v>
      </c>
      <c r="E18" s="22">
        <f>E19+E20</f>
        <v>4526560</v>
      </c>
      <c r="F18" s="22">
        <f t="shared" ref="F18:J18" si="10">F19+F20</f>
        <v>4532608.79</v>
      </c>
      <c r="G18" s="22">
        <f t="shared" si="2"/>
        <v>100.13362884839702</v>
      </c>
      <c r="H18" s="22">
        <f t="shared" si="10"/>
        <v>0</v>
      </c>
      <c r="I18" s="22">
        <f t="shared" si="10"/>
        <v>0</v>
      </c>
      <c r="J18" s="22">
        <f t="shared" si="10"/>
        <v>0</v>
      </c>
      <c r="K18" s="22">
        <v>0</v>
      </c>
      <c r="L18" s="22">
        <f t="shared" si="3"/>
        <v>21040500</v>
      </c>
      <c r="M18" s="22">
        <f t="shared" si="4"/>
        <v>4526560</v>
      </c>
      <c r="N18" s="22">
        <f t="shared" si="5"/>
        <v>4532608.79</v>
      </c>
      <c r="O18" s="21">
        <f t="shared" si="6"/>
        <v>100.13362884839702</v>
      </c>
    </row>
    <row r="19" spans="1:15" ht="56.25" x14ac:dyDescent="0.15">
      <c r="A19" s="25" t="s">
        <v>28</v>
      </c>
      <c r="B19" s="12" t="s">
        <v>0</v>
      </c>
      <c r="C19" s="12" t="s">
        <v>29</v>
      </c>
      <c r="D19" s="21">
        <v>8385600</v>
      </c>
      <c r="E19" s="22">
        <v>1956600</v>
      </c>
      <c r="F19" s="22">
        <v>1962647.78</v>
      </c>
      <c r="G19" s="22">
        <f t="shared" si="2"/>
        <v>100.3090963916999</v>
      </c>
      <c r="H19" s="22">
        <v>0</v>
      </c>
      <c r="I19" s="22">
        <v>0</v>
      </c>
      <c r="J19" s="22">
        <v>0</v>
      </c>
      <c r="K19" s="22">
        <v>0</v>
      </c>
      <c r="L19" s="22">
        <f t="shared" si="3"/>
        <v>8385600</v>
      </c>
      <c r="M19" s="22">
        <f t="shared" si="4"/>
        <v>1956600</v>
      </c>
      <c r="N19" s="22">
        <f t="shared" si="5"/>
        <v>1962647.78</v>
      </c>
      <c r="O19" s="21">
        <f t="shared" si="6"/>
        <v>100.3090963916999</v>
      </c>
    </row>
    <row r="20" spans="1:15" ht="78.75" x14ac:dyDescent="0.15">
      <c r="A20" s="25" t="s">
        <v>30</v>
      </c>
      <c r="B20" s="12" t="s">
        <v>0</v>
      </c>
      <c r="C20" s="12" t="s">
        <v>31</v>
      </c>
      <c r="D20" s="21">
        <v>12654900</v>
      </c>
      <c r="E20" s="22">
        <v>2569960</v>
      </c>
      <c r="F20" s="22">
        <v>2569961.0099999998</v>
      </c>
      <c r="G20" s="22">
        <f t="shared" si="2"/>
        <v>100.00003930022257</v>
      </c>
      <c r="H20" s="22">
        <v>0</v>
      </c>
      <c r="I20" s="22">
        <v>0</v>
      </c>
      <c r="J20" s="22">
        <v>0</v>
      </c>
      <c r="K20" s="22">
        <v>0</v>
      </c>
      <c r="L20" s="22">
        <f t="shared" si="3"/>
        <v>12654900</v>
      </c>
      <c r="M20" s="22">
        <f t="shared" si="4"/>
        <v>2569960</v>
      </c>
      <c r="N20" s="22">
        <f t="shared" si="5"/>
        <v>2569961.0099999998</v>
      </c>
      <c r="O20" s="21">
        <f t="shared" si="6"/>
        <v>100.00003930022257</v>
      </c>
    </row>
    <row r="21" spans="1:15" ht="33.75" x14ac:dyDescent="0.15">
      <c r="A21" s="24" t="s">
        <v>32</v>
      </c>
      <c r="B21" s="11" t="s">
        <v>0</v>
      </c>
      <c r="C21" s="11" t="s">
        <v>33</v>
      </c>
      <c r="D21" s="21">
        <v>705000</v>
      </c>
      <c r="E21" s="22">
        <f>E22+E23</f>
        <v>174660</v>
      </c>
      <c r="F21" s="22">
        <f t="shared" ref="F21:J21" si="11">F22+F23</f>
        <v>174670.71</v>
      </c>
      <c r="G21" s="22">
        <f t="shared" si="2"/>
        <v>100.00613191343182</v>
      </c>
      <c r="H21" s="22">
        <f t="shared" si="11"/>
        <v>0</v>
      </c>
      <c r="I21" s="22">
        <f t="shared" si="11"/>
        <v>0</v>
      </c>
      <c r="J21" s="22">
        <f t="shared" si="11"/>
        <v>0</v>
      </c>
      <c r="K21" s="22">
        <v>0</v>
      </c>
      <c r="L21" s="22">
        <f t="shared" si="3"/>
        <v>705000</v>
      </c>
      <c r="M21" s="22">
        <f t="shared" si="4"/>
        <v>174660</v>
      </c>
      <c r="N21" s="22">
        <f t="shared" si="5"/>
        <v>174670.71</v>
      </c>
      <c r="O21" s="21">
        <f t="shared" si="6"/>
        <v>100.00613191343182</v>
      </c>
    </row>
    <row r="22" spans="1:15" ht="45" x14ac:dyDescent="0.15">
      <c r="A22" s="25" t="s">
        <v>34</v>
      </c>
      <c r="B22" s="12" t="s">
        <v>0</v>
      </c>
      <c r="C22" s="12" t="s">
        <v>35</v>
      </c>
      <c r="D22" s="21">
        <v>5000</v>
      </c>
      <c r="E22" s="22">
        <v>630</v>
      </c>
      <c r="F22" s="22">
        <v>638.22</v>
      </c>
      <c r="G22" s="22">
        <f t="shared" si="2"/>
        <v>101.30476190476192</v>
      </c>
      <c r="H22" s="22">
        <v>0</v>
      </c>
      <c r="I22" s="22">
        <v>0</v>
      </c>
      <c r="J22" s="22">
        <v>0</v>
      </c>
      <c r="K22" s="22">
        <v>0</v>
      </c>
      <c r="L22" s="22">
        <f t="shared" si="3"/>
        <v>5000</v>
      </c>
      <c r="M22" s="22">
        <f t="shared" si="4"/>
        <v>630</v>
      </c>
      <c r="N22" s="22">
        <f t="shared" si="5"/>
        <v>638.22</v>
      </c>
      <c r="O22" s="21">
        <f t="shared" si="6"/>
        <v>101.30476190476192</v>
      </c>
    </row>
    <row r="23" spans="1:15" ht="33.75" x14ac:dyDescent="0.15">
      <c r="A23" s="25" t="s">
        <v>36</v>
      </c>
      <c r="B23" s="12" t="s">
        <v>0</v>
      </c>
      <c r="C23" s="12" t="s">
        <v>37</v>
      </c>
      <c r="D23" s="21">
        <v>700000</v>
      </c>
      <c r="E23" s="22">
        <v>174030</v>
      </c>
      <c r="F23" s="22">
        <v>174032.49</v>
      </c>
      <c r="G23" s="22">
        <f t="shared" si="2"/>
        <v>100.0014307877952</v>
      </c>
      <c r="H23" s="22">
        <v>0</v>
      </c>
      <c r="I23" s="22">
        <v>0</v>
      </c>
      <c r="J23" s="22">
        <v>0</v>
      </c>
      <c r="K23" s="22">
        <v>0</v>
      </c>
      <c r="L23" s="22">
        <f t="shared" si="3"/>
        <v>700000</v>
      </c>
      <c r="M23" s="22">
        <f t="shared" si="4"/>
        <v>174030</v>
      </c>
      <c r="N23" s="22">
        <f t="shared" si="5"/>
        <v>174032.49</v>
      </c>
      <c r="O23" s="21">
        <f t="shared" si="6"/>
        <v>100.0014307877952</v>
      </c>
    </row>
    <row r="24" spans="1:15" ht="21" x14ac:dyDescent="0.15">
      <c r="A24" s="23" t="s">
        <v>38</v>
      </c>
      <c r="B24" s="10" t="s">
        <v>0</v>
      </c>
      <c r="C24" s="10" t="s">
        <v>39</v>
      </c>
      <c r="D24" s="21">
        <v>11440900</v>
      </c>
      <c r="E24" s="22">
        <f>E25+E27+E29</f>
        <v>2975600</v>
      </c>
      <c r="F24" s="22">
        <f t="shared" ref="F24:J24" si="12">F25+F27+F29</f>
        <v>3298955.46</v>
      </c>
      <c r="G24" s="22">
        <f t="shared" si="2"/>
        <v>110.86689944885065</v>
      </c>
      <c r="H24" s="22">
        <f t="shared" si="12"/>
        <v>0</v>
      </c>
      <c r="I24" s="22">
        <f t="shared" si="12"/>
        <v>0</v>
      </c>
      <c r="J24" s="22">
        <f t="shared" si="12"/>
        <v>0</v>
      </c>
      <c r="K24" s="22">
        <v>0</v>
      </c>
      <c r="L24" s="22">
        <f t="shared" si="3"/>
        <v>11440900</v>
      </c>
      <c r="M24" s="22">
        <f t="shared" si="4"/>
        <v>2975600</v>
      </c>
      <c r="N24" s="22">
        <f t="shared" si="5"/>
        <v>3298955.46</v>
      </c>
      <c r="O24" s="21">
        <f t="shared" si="6"/>
        <v>110.86689944885065</v>
      </c>
    </row>
    <row r="25" spans="1:15" ht="33.75" x14ac:dyDescent="0.15">
      <c r="A25" s="24" t="s">
        <v>40</v>
      </c>
      <c r="B25" s="11" t="s">
        <v>0</v>
      </c>
      <c r="C25" s="11" t="s">
        <v>41</v>
      </c>
      <c r="D25" s="21">
        <v>1937000</v>
      </c>
      <c r="E25" s="22">
        <f>E26</f>
        <v>234200</v>
      </c>
      <c r="F25" s="22">
        <f t="shared" ref="F25" si="13">F26</f>
        <v>246890.28</v>
      </c>
      <c r="G25" s="22">
        <f t="shared" si="2"/>
        <v>105.41856532877883</v>
      </c>
      <c r="H25" s="22">
        <v>0</v>
      </c>
      <c r="I25" s="22">
        <v>0</v>
      </c>
      <c r="J25" s="22">
        <v>0</v>
      </c>
      <c r="K25" s="22">
        <v>0</v>
      </c>
      <c r="L25" s="22">
        <f t="shared" si="3"/>
        <v>1937000</v>
      </c>
      <c r="M25" s="22">
        <f t="shared" si="4"/>
        <v>234200</v>
      </c>
      <c r="N25" s="22">
        <f t="shared" si="5"/>
        <v>246890.28</v>
      </c>
      <c r="O25" s="21">
        <f t="shared" si="6"/>
        <v>105.41856532877883</v>
      </c>
    </row>
    <row r="26" spans="1:15" ht="22.5" x14ac:dyDescent="0.15">
      <c r="A26" s="25" t="s">
        <v>42</v>
      </c>
      <c r="B26" s="12" t="s">
        <v>0</v>
      </c>
      <c r="C26" s="12" t="s">
        <v>43</v>
      </c>
      <c r="D26" s="21">
        <v>1937000</v>
      </c>
      <c r="E26" s="22">
        <v>234200</v>
      </c>
      <c r="F26" s="22">
        <v>246890.28</v>
      </c>
      <c r="G26" s="22">
        <f t="shared" si="2"/>
        <v>105.41856532877883</v>
      </c>
      <c r="H26" s="22">
        <v>0</v>
      </c>
      <c r="I26" s="22">
        <v>0</v>
      </c>
      <c r="J26" s="22">
        <v>0</v>
      </c>
      <c r="K26" s="22">
        <v>0</v>
      </c>
      <c r="L26" s="22">
        <f t="shared" si="3"/>
        <v>1937000</v>
      </c>
      <c r="M26" s="22">
        <f t="shared" si="4"/>
        <v>234200</v>
      </c>
      <c r="N26" s="22">
        <f t="shared" si="5"/>
        <v>246890.28</v>
      </c>
      <c r="O26" s="21">
        <f t="shared" si="6"/>
        <v>105.41856532877883</v>
      </c>
    </row>
    <row r="27" spans="1:15" ht="45" x14ac:dyDescent="0.15">
      <c r="A27" s="24" t="s">
        <v>44</v>
      </c>
      <c r="B27" s="11" t="s">
        <v>0</v>
      </c>
      <c r="C27" s="11" t="s">
        <v>45</v>
      </c>
      <c r="D27" s="21">
        <v>6637900</v>
      </c>
      <c r="E27" s="22">
        <f>E28</f>
        <v>1359300</v>
      </c>
      <c r="F27" s="22">
        <f t="shared" ref="F27" si="14">F28</f>
        <v>1402264.33</v>
      </c>
      <c r="G27" s="22">
        <f t="shared" si="2"/>
        <v>103.16076877804753</v>
      </c>
      <c r="H27" s="22">
        <v>0</v>
      </c>
      <c r="I27" s="22">
        <v>0</v>
      </c>
      <c r="J27" s="22">
        <v>0</v>
      </c>
      <c r="K27" s="22">
        <v>0</v>
      </c>
      <c r="L27" s="22">
        <f t="shared" si="3"/>
        <v>6637900</v>
      </c>
      <c r="M27" s="22">
        <f t="shared" si="4"/>
        <v>1359300</v>
      </c>
      <c r="N27" s="22">
        <f t="shared" si="5"/>
        <v>1402264.33</v>
      </c>
      <c r="O27" s="21">
        <f t="shared" si="6"/>
        <v>103.16076877804753</v>
      </c>
    </row>
    <row r="28" spans="1:15" ht="22.5" x14ac:dyDescent="0.15">
      <c r="A28" s="25" t="s">
        <v>42</v>
      </c>
      <c r="B28" s="12" t="s">
        <v>0</v>
      </c>
      <c r="C28" s="12" t="s">
        <v>46</v>
      </c>
      <c r="D28" s="21">
        <v>6637900</v>
      </c>
      <c r="E28" s="22">
        <v>1359300</v>
      </c>
      <c r="F28" s="22">
        <v>1402264.33</v>
      </c>
      <c r="G28" s="22">
        <f t="shared" si="2"/>
        <v>103.16076877804753</v>
      </c>
      <c r="H28" s="22">
        <v>0</v>
      </c>
      <c r="I28" s="22">
        <v>0</v>
      </c>
      <c r="J28" s="22">
        <v>0</v>
      </c>
      <c r="K28" s="22">
        <v>0</v>
      </c>
      <c r="L28" s="22">
        <f t="shared" si="3"/>
        <v>6637900</v>
      </c>
      <c r="M28" s="22">
        <f t="shared" si="4"/>
        <v>1359300</v>
      </c>
      <c r="N28" s="22">
        <f t="shared" si="5"/>
        <v>1402264.33</v>
      </c>
      <c r="O28" s="21">
        <f t="shared" si="6"/>
        <v>103.16076877804753</v>
      </c>
    </row>
    <row r="29" spans="1:15" ht="45" x14ac:dyDescent="0.15">
      <c r="A29" s="24" t="s">
        <v>47</v>
      </c>
      <c r="B29" s="11" t="s">
        <v>0</v>
      </c>
      <c r="C29" s="11" t="s">
        <v>48</v>
      </c>
      <c r="D29" s="21">
        <v>2866000</v>
      </c>
      <c r="E29" s="22">
        <f>E30+E31</f>
        <v>1382100</v>
      </c>
      <c r="F29" s="22">
        <f t="shared" ref="F29:J29" si="15">F30+F31</f>
        <v>1649800.85</v>
      </c>
      <c r="G29" s="22">
        <f t="shared" si="2"/>
        <v>119.36913754431663</v>
      </c>
      <c r="H29" s="22">
        <f t="shared" si="15"/>
        <v>0</v>
      </c>
      <c r="I29" s="22">
        <f t="shared" si="15"/>
        <v>0</v>
      </c>
      <c r="J29" s="22">
        <f t="shared" si="15"/>
        <v>0</v>
      </c>
      <c r="K29" s="22">
        <v>0</v>
      </c>
      <c r="L29" s="22">
        <f t="shared" si="3"/>
        <v>2866000</v>
      </c>
      <c r="M29" s="22">
        <f t="shared" si="4"/>
        <v>1382100</v>
      </c>
      <c r="N29" s="22">
        <f t="shared" si="5"/>
        <v>1649800.85</v>
      </c>
      <c r="O29" s="21">
        <f t="shared" si="6"/>
        <v>119.36913754431663</v>
      </c>
    </row>
    <row r="30" spans="1:15" ht="123.75" x14ac:dyDescent="0.15">
      <c r="A30" s="25" t="s">
        <v>49</v>
      </c>
      <c r="B30" s="12" t="s">
        <v>0</v>
      </c>
      <c r="C30" s="12" t="s">
        <v>50</v>
      </c>
      <c r="D30" s="21">
        <v>1472000</v>
      </c>
      <c r="E30" s="22">
        <v>257800</v>
      </c>
      <c r="F30" s="22">
        <v>368628.13</v>
      </c>
      <c r="G30" s="22">
        <f t="shared" si="2"/>
        <v>142.98996508921644</v>
      </c>
      <c r="H30" s="22">
        <v>0</v>
      </c>
      <c r="I30" s="22">
        <v>0</v>
      </c>
      <c r="J30" s="22">
        <v>0</v>
      </c>
      <c r="K30" s="22">
        <v>0</v>
      </c>
      <c r="L30" s="22">
        <f t="shared" si="3"/>
        <v>1472000</v>
      </c>
      <c r="M30" s="22">
        <f t="shared" si="4"/>
        <v>257800</v>
      </c>
      <c r="N30" s="22">
        <f t="shared" si="5"/>
        <v>368628.13</v>
      </c>
      <c r="O30" s="21">
        <f t="shared" si="6"/>
        <v>142.98996508921644</v>
      </c>
    </row>
    <row r="31" spans="1:15" ht="90" x14ac:dyDescent="0.15">
      <c r="A31" s="25" t="s">
        <v>51</v>
      </c>
      <c r="B31" s="12" t="s">
        <v>0</v>
      </c>
      <c r="C31" s="12" t="s">
        <v>52</v>
      </c>
      <c r="D31" s="21">
        <v>1394000</v>
      </c>
      <c r="E31" s="22">
        <v>1124300</v>
      </c>
      <c r="F31" s="22">
        <v>1281172.72</v>
      </c>
      <c r="G31" s="22">
        <f t="shared" si="2"/>
        <v>113.95292359690474</v>
      </c>
      <c r="H31" s="22">
        <v>0</v>
      </c>
      <c r="I31" s="22">
        <v>0</v>
      </c>
      <c r="J31" s="22">
        <v>0</v>
      </c>
      <c r="K31" s="22">
        <v>0</v>
      </c>
      <c r="L31" s="22">
        <f t="shared" si="3"/>
        <v>1394000</v>
      </c>
      <c r="M31" s="22">
        <f t="shared" si="4"/>
        <v>1124300</v>
      </c>
      <c r="N31" s="22">
        <f t="shared" si="5"/>
        <v>1281172.72</v>
      </c>
      <c r="O31" s="21">
        <f t="shared" si="6"/>
        <v>113.95292359690474</v>
      </c>
    </row>
    <row r="32" spans="1:15" ht="42" x14ac:dyDescent="0.15">
      <c r="A32" s="23" t="s">
        <v>53</v>
      </c>
      <c r="B32" s="10" t="s">
        <v>0</v>
      </c>
      <c r="C32" s="10" t="s">
        <v>54</v>
      </c>
      <c r="D32" s="21">
        <v>47362200</v>
      </c>
      <c r="E32" s="22">
        <f>E33+E43+E46</f>
        <v>13778405</v>
      </c>
      <c r="F32" s="22">
        <f t="shared" ref="F32:J32" si="16">F33+F43+F46</f>
        <v>12565538</v>
      </c>
      <c r="G32" s="22">
        <f t="shared" si="2"/>
        <v>91.197333798796024</v>
      </c>
      <c r="H32" s="22">
        <f t="shared" si="16"/>
        <v>0</v>
      </c>
      <c r="I32" s="22">
        <f t="shared" si="16"/>
        <v>0</v>
      </c>
      <c r="J32" s="22">
        <f t="shared" si="16"/>
        <v>0</v>
      </c>
      <c r="K32" s="22">
        <v>0</v>
      </c>
      <c r="L32" s="22">
        <f t="shared" si="3"/>
        <v>47362200</v>
      </c>
      <c r="M32" s="22">
        <f t="shared" si="4"/>
        <v>13778405</v>
      </c>
      <c r="N32" s="22">
        <f t="shared" si="5"/>
        <v>12565538</v>
      </c>
      <c r="O32" s="21">
        <f t="shared" si="6"/>
        <v>91.197333798796024</v>
      </c>
    </row>
    <row r="33" spans="1:15" ht="22.5" x14ac:dyDescent="0.15">
      <c r="A33" s="24" t="s">
        <v>55</v>
      </c>
      <c r="B33" s="11" t="s">
        <v>0</v>
      </c>
      <c r="C33" s="11" t="s">
        <v>56</v>
      </c>
      <c r="D33" s="21">
        <v>22475000</v>
      </c>
      <c r="E33" s="22">
        <f>SUM(E34:E42)</f>
        <v>5185630</v>
      </c>
      <c r="F33" s="22">
        <f t="shared" ref="F33:J33" si="17">SUM(F34:F42)</f>
        <v>5167286.59</v>
      </c>
      <c r="G33" s="22">
        <f t="shared" si="2"/>
        <v>99.646264581159855</v>
      </c>
      <c r="H33" s="22">
        <f t="shared" si="17"/>
        <v>0</v>
      </c>
      <c r="I33" s="22">
        <f t="shared" si="17"/>
        <v>0</v>
      </c>
      <c r="J33" s="22">
        <f t="shared" si="17"/>
        <v>0</v>
      </c>
      <c r="K33" s="22">
        <v>0</v>
      </c>
      <c r="L33" s="22">
        <f t="shared" si="3"/>
        <v>22475000</v>
      </c>
      <c r="M33" s="22">
        <f t="shared" si="4"/>
        <v>5185630</v>
      </c>
      <c r="N33" s="22">
        <f t="shared" si="5"/>
        <v>5167286.59</v>
      </c>
      <c r="O33" s="21">
        <f t="shared" si="6"/>
        <v>99.646264581159855</v>
      </c>
    </row>
    <row r="34" spans="1:15" ht="56.25" x14ac:dyDescent="0.15">
      <c r="A34" s="25" t="s">
        <v>57</v>
      </c>
      <c r="B34" s="12" t="s">
        <v>0</v>
      </c>
      <c r="C34" s="12" t="s">
        <v>58</v>
      </c>
      <c r="D34" s="21">
        <v>44000</v>
      </c>
      <c r="E34" s="22">
        <v>13100</v>
      </c>
      <c r="F34" s="22">
        <v>17781.259999999998</v>
      </c>
      <c r="G34" s="22">
        <f t="shared" si="2"/>
        <v>135.73480916030533</v>
      </c>
      <c r="H34" s="22">
        <v>0</v>
      </c>
      <c r="I34" s="22">
        <v>0</v>
      </c>
      <c r="J34" s="22">
        <v>0</v>
      </c>
      <c r="K34" s="22">
        <v>0</v>
      </c>
      <c r="L34" s="22">
        <f t="shared" si="3"/>
        <v>44000</v>
      </c>
      <c r="M34" s="22">
        <f t="shared" si="4"/>
        <v>13100</v>
      </c>
      <c r="N34" s="22">
        <f t="shared" si="5"/>
        <v>17781.259999999998</v>
      </c>
      <c r="O34" s="21">
        <f t="shared" si="6"/>
        <v>135.73480916030533</v>
      </c>
    </row>
    <row r="35" spans="1:15" ht="56.25" x14ac:dyDescent="0.15">
      <c r="A35" s="25" t="s">
        <v>59</v>
      </c>
      <c r="B35" s="12" t="s">
        <v>0</v>
      </c>
      <c r="C35" s="12" t="s">
        <v>60</v>
      </c>
      <c r="D35" s="21">
        <v>150000</v>
      </c>
      <c r="E35" s="22">
        <v>41000</v>
      </c>
      <c r="F35" s="22">
        <v>55916.39</v>
      </c>
      <c r="G35" s="22">
        <f t="shared" si="2"/>
        <v>136.38143902439023</v>
      </c>
      <c r="H35" s="22">
        <v>0</v>
      </c>
      <c r="I35" s="22">
        <v>0</v>
      </c>
      <c r="J35" s="22">
        <v>0</v>
      </c>
      <c r="K35" s="22">
        <v>0</v>
      </c>
      <c r="L35" s="22">
        <f t="shared" si="3"/>
        <v>150000</v>
      </c>
      <c r="M35" s="22">
        <f t="shared" si="4"/>
        <v>41000</v>
      </c>
      <c r="N35" s="22">
        <f t="shared" si="5"/>
        <v>55916.39</v>
      </c>
      <c r="O35" s="21">
        <f t="shared" si="6"/>
        <v>136.38143902439023</v>
      </c>
    </row>
    <row r="36" spans="1:15" ht="56.25" x14ac:dyDescent="0.15">
      <c r="A36" s="25" t="s">
        <v>61</v>
      </c>
      <c r="B36" s="12" t="s">
        <v>0</v>
      </c>
      <c r="C36" s="12" t="s">
        <v>62</v>
      </c>
      <c r="D36" s="21">
        <v>1296000</v>
      </c>
      <c r="E36" s="22">
        <v>116000</v>
      </c>
      <c r="F36" s="22">
        <v>78202.679999999993</v>
      </c>
      <c r="G36" s="22">
        <f t="shared" si="2"/>
        <v>67.416103448275862</v>
      </c>
      <c r="H36" s="22">
        <v>0</v>
      </c>
      <c r="I36" s="22">
        <v>0</v>
      </c>
      <c r="J36" s="22">
        <v>0</v>
      </c>
      <c r="K36" s="22">
        <v>0</v>
      </c>
      <c r="L36" s="22">
        <f t="shared" si="3"/>
        <v>1296000</v>
      </c>
      <c r="M36" s="22">
        <f t="shared" si="4"/>
        <v>116000</v>
      </c>
      <c r="N36" s="22">
        <f t="shared" si="5"/>
        <v>78202.679999999993</v>
      </c>
      <c r="O36" s="21">
        <f t="shared" si="6"/>
        <v>67.416103448275862</v>
      </c>
    </row>
    <row r="37" spans="1:15" ht="56.25" x14ac:dyDescent="0.15">
      <c r="A37" s="25" t="s">
        <v>63</v>
      </c>
      <c r="B37" s="12" t="s">
        <v>0</v>
      </c>
      <c r="C37" s="12" t="s">
        <v>64</v>
      </c>
      <c r="D37" s="21">
        <v>1259000</v>
      </c>
      <c r="E37" s="22">
        <v>335500</v>
      </c>
      <c r="F37" s="22">
        <v>365600.8</v>
      </c>
      <c r="G37" s="22">
        <f t="shared" si="2"/>
        <v>108.97192250372578</v>
      </c>
      <c r="H37" s="22">
        <v>0</v>
      </c>
      <c r="I37" s="22">
        <v>0</v>
      </c>
      <c r="J37" s="22">
        <v>0</v>
      </c>
      <c r="K37" s="22">
        <v>0</v>
      </c>
      <c r="L37" s="22">
        <f t="shared" si="3"/>
        <v>1259000</v>
      </c>
      <c r="M37" s="22">
        <f t="shared" si="4"/>
        <v>335500</v>
      </c>
      <c r="N37" s="22">
        <f t="shared" si="5"/>
        <v>365600.8</v>
      </c>
      <c r="O37" s="21">
        <f t="shared" si="6"/>
        <v>108.97192250372578</v>
      </c>
    </row>
    <row r="38" spans="1:15" ht="22.5" x14ac:dyDescent="0.15">
      <c r="A38" s="25" t="s">
        <v>65</v>
      </c>
      <c r="B38" s="12" t="s">
        <v>0</v>
      </c>
      <c r="C38" s="12" t="s">
        <v>66</v>
      </c>
      <c r="D38" s="21">
        <v>11600000</v>
      </c>
      <c r="E38" s="22">
        <v>3249800</v>
      </c>
      <c r="F38" s="22">
        <v>3044752.83</v>
      </c>
      <c r="G38" s="22">
        <f t="shared" si="2"/>
        <v>93.690468028801774</v>
      </c>
      <c r="H38" s="22">
        <v>0</v>
      </c>
      <c r="I38" s="22">
        <v>0</v>
      </c>
      <c r="J38" s="22">
        <v>0</v>
      </c>
      <c r="K38" s="22">
        <v>0</v>
      </c>
      <c r="L38" s="22">
        <f t="shared" si="3"/>
        <v>11600000</v>
      </c>
      <c r="M38" s="22">
        <f t="shared" si="4"/>
        <v>3249800</v>
      </c>
      <c r="N38" s="22">
        <f t="shared" si="5"/>
        <v>3044752.83</v>
      </c>
      <c r="O38" s="21">
        <f t="shared" si="6"/>
        <v>93.690468028801774</v>
      </c>
    </row>
    <row r="39" spans="1:15" ht="22.5" x14ac:dyDescent="0.15">
      <c r="A39" s="25" t="s">
        <v>67</v>
      </c>
      <c r="B39" s="12" t="s">
        <v>0</v>
      </c>
      <c r="C39" s="12" t="s">
        <v>68</v>
      </c>
      <c r="D39" s="21">
        <v>7000000</v>
      </c>
      <c r="E39" s="22">
        <v>1210830</v>
      </c>
      <c r="F39" s="22">
        <v>1297222.54</v>
      </c>
      <c r="G39" s="22">
        <f t="shared" si="2"/>
        <v>107.1349850928702</v>
      </c>
      <c r="H39" s="22">
        <v>0</v>
      </c>
      <c r="I39" s="22">
        <v>0</v>
      </c>
      <c r="J39" s="22">
        <v>0</v>
      </c>
      <c r="K39" s="22">
        <v>0</v>
      </c>
      <c r="L39" s="22">
        <f t="shared" si="3"/>
        <v>7000000</v>
      </c>
      <c r="M39" s="22">
        <f t="shared" si="4"/>
        <v>1210830</v>
      </c>
      <c r="N39" s="22">
        <f t="shared" si="5"/>
        <v>1297222.54</v>
      </c>
      <c r="O39" s="21">
        <f t="shared" si="6"/>
        <v>107.1349850928702</v>
      </c>
    </row>
    <row r="40" spans="1:15" ht="22.5" x14ac:dyDescent="0.15">
      <c r="A40" s="25" t="s">
        <v>69</v>
      </c>
      <c r="B40" s="12" t="s">
        <v>0</v>
      </c>
      <c r="C40" s="12" t="s">
        <v>70</v>
      </c>
      <c r="D40" s="21">
        <v>26000</v>
      </c>
      <c r="E40" s="22">
        <v>2600</v>
      </c>
      <c r="F40" s="22">
        <v>48303.47</v>
      </c>
      <c r="G40" s="22">
        <f t="shared" si="2"/>
        <v>1857.8257692307693</v>
      </c>
      <c r="H40" s="22">
        <v>0</v>
      </c>
      <c r="I40" s="22">
        <v>0</v>
      </c>
      <c r="J40" s="22">
        <v>0</v>
      </c>
      <c r="K40" s="22">
        <v>0</v>
      </c>
      <c r="L40" s="22">
        <f t="shared" si="3"/>
        <v>26000</v>
      </c>
      <c r="M40" s="22">
        <f t="shared" si="4"/>
        <v>2600</v>
      </c>
      <c r="N40" s="22">
        <f t="shared" si="5"/>
        <v>48303.47</v>
      </c>
      <c r="O40" s="21">
        <f t="shared" si="6"/>
        <v>1857.8257692307693</v>
      </c>
    </row>
    <row r="41" spans="1:15" ht="22.5" x14ac:dyDescent="0.15">
      <c r="A41" s="25" t="s">
        <v>71</v>
      </c>
      <c r="B41" s="12" t="s">
        <v>0</v>
      </c>
      <c r="C41" s="12" t="s">
        <v>72</v>
      </c>
      <c r="D41" s="21">
        <v>1100000</v>
      </c>
      <c r="E41" s="22">
        <v>216800</v>
      </c>
      <c r="F41" s="22">
        <v>217839.95</v>
      </c>
      <c r="G41" s="22">
        <f t="shared" si="2"/>
        <v>100.47968173431735</v>
      </c>
      <c r="H41" s="22">
        <v>0</v>
      </c>
      <c r="I41" s="22">
        <v>0</v>
      </c>
      <c r="J41" s="22">
        <v>0</v>
      </c>
      <c r="K41" s="22">
        <v>0</v>
      </c>
      <c r="L41" s="22">
        <f t="shared" si="3"/>
        <v>1100000</v>
      </c>
      <c r="M41" s="22">
        <f t="shared" si="4"/>
        <v>216800</v>
      </c>
      <c r="N41" s="22">
        <f t="shared" si="5"/>
        <v>217839.95</v>
      </c>
      <c r="O41" s="21">
        <f t="shared" si="6"/>
        <v>100.47968173431735</v>
      </c>
    </row>
    <row r="42" spans="1:15" ht="22.5" x14ac:dyDescent="0.15">
      <c r="A42" s="25" t="s">
        <v>73</v>
      </c>
      <c r="B42" s="12" t="s">
        <v>0</v>
      </c>
      <c r="C42" s="12" t="s">
        <v>74</v>
      </c>
      <c r="D42" s="21">
        <v>0</v>
      </c>
      <c r="E42" s="22">
        <v>0</v>
      </c>
      <c r="F42" s="22">
        <v>41666.67</v>
      </c>
      <c r="G42" s="22" t="e">
        <f t="shared" si="2"/>
        <v>#DIV/0!</v>
      </c>
      <c r="H42" s="22">
        <v>0</v>
      </c>
      <c r="I42" s="22">
        <v>0</v>
      </c>
      <c r="J42" s="22">
        <v>0</v>
      </c>
      <c r="K42" s="22">
        <v>0</v>
      </c>
      <c r="L42" s="22">
        <f t="shared" si="3"/>
        <v>0</v>
      </c>
      <c r="M42" s="22">
        <f t="shared" si="4"/>
        <v>0</v>
      </c>
      <c r="N42" s="22">
        <f t="shared" si="5"/>
        <v>41666.67</v>
      </c>
      <c r="O42" s="21" t="e">
        <f t="shared" si="6"/>
        <v>#DIV/0!</v>
      </c>
    </row>
    <row r="43" spans="1:15" ht="22.5" x14ac:dyDescent="0.15">
      <c r="A43" s="24" t="s">
        <v>75</v>
      </c>
      <c r="B43" s="11" t="s">
        <v>0</v>
      </c>
      <c r="C43" s="11" t="s">
        <v>76</v>
      </c>
      <c r="D43" s="21">
        <v>6500</v>
      </c>
      <c r="E43" s="22">
        <f>E44+E45</f>
        <v>1625</v>
      </c>
      <c r="F43" s="22">
        <f t="shared" ref="F43:J43" si="18">F44+F45</f>
        <v>6582.75</v>
      </c>
      <c r="G43" s="22">
        <f t="shared" si="2"/>
        <v>405.09230769230771</v>
      </c>
      <c r="H43" s="22">
        <f t="shared" si="18"/>
        <v>0</v>
      </c>
      <c r="I43" s="22">
        <f t="shared" si="18"/>
        <v>0</v>
      </c>
      <c r="J43" s="22">
        <f t="shared" si="18"/>
        <v>0</v>
      </c>
      <c r="K43" s="22">
        <v>0</v>
      </c>
      <c r="L43" s="22">
        <f t="shared" si="3"/>
        <v>6500</v>
      </c>
      <c r="M43" s="22">
        <f t="shared" si="4"/>
        <v>1625</v>
      </c>
      <c r="N43" s="22">
        <f t="shared" si="5"/>
        <v>6582.75</v>
      </c>
      <c r="O43" s="21">
        <f t="shared" si="6"/>
        <v>405.09230769230771</v>
      </c>
    </row>
    <row r="44" spans="1:15" ht="22.5" x14ac:dyDescent="0.15">
      <c r="A44" s="25" t="s">
        <v>77</v>
      </c>
      <c r="B44" s="12" t="s">
        <v>0</v>
      </c>
      <c r="C44" s="12" t="s">
        <v>78</v>
      </c>
      <c r="D44" s="21">
        <v>3500</v>
      </c>
      <c r="E44" s="22">
        <v>875</v>
      </c>
      <c r="F44" s="22">
        <v>3433.75</v>
      </c>
      <c r="G44" s="22">
        <f t="shared" si="2"/>
        <v>392.42857142857144</v>
      </c>
      <c r="H44" s="22">
        <v>0</v>
      </c>
      <c r="I44" s="22">
        <v>0</v>
      </c>
      <c r="J44" s="22">
        <v>0</v>
      </c>
      <c r="K44" s="22">
        <v>0</v>
      </c>
      <c r="L44" s="22">
        <f t="shared" si="3"/>
        <v>3500</v>
      </c>
      <c r="M44" s="22">
        <f t="shared" si="4"/>
        <v>875</v>
      </c>
      <c r="N44" s="22">
        <f t="shared" si="5"/>
        <v>3433.75</v>
      </c>
      <c r="O44" s="21">
        <f t="shared" si="6"/>
        <v>392.42857142857144</v>
      </c>
    </row>
    <row r="45" spans="1:15" ht="22.5" x14ac:dyDescent="0.15">
      <c r="A45" s="25" t="s">
        <v>79</v>
      </c>
      <c r="B45" s="12" t="s">
        <v>0</v>
      </c>
      <c r="C45" s="12" t="s">
        <v>80</v>
      </c>
      <c r="D45" s="21">
        <v>3000</v>
      </c>
      <c r="E45" s="22">
        <v>750</v>
      </c>
      <c r="F45" s="22">
        <v>3149</v>
      </c>
      <c r="G45" s="22">
        <f t="shared" si="2"/>
        <v>419.86666666666667</v>
      </c>
      <c r="H45" s="22">
        <v>0</v>
      </c>
      <c r="I45" s="22">
        <v>0</v>
      </c>
      <c r="J45" s="22">
        <v>0</v>
      </c>
      <c r="K45" s="22">
        <v>0</v>
      </c>
      <c r="L45" s="22">
        <f t="shared" si="3"/>
        <v>3000</v>
      </c>
      <c r="M45" s="22">
        <f t="shared" si="4"/>
        <v>750</v>
      </c>
      <c r="N45" s="22">
        <f t="shared" si="5"/>
        <v>3149</v>
      </c>
      <c r="O45" s="21">
        <f t="shared" si="6"/>
        <v>419.86666666666667</v>
      </c>
    </row>
    <row r="46" spans="1:15" ht="22.5" x14ac:dyDescent="0.15">
      <c r="A46" s="24" t="s">
        <v>81</v>
      </c>
      <c r="B46" s="11" t="s">
        <v>0</v>
      </c>
      <c r="C46" s="11" t="s">
        <v>82</v>
      </c>
      <c r="D46" s="21">
        <v>24880700</v>
      </c>
      <c r="E46" s="22">
        <f>E47+E48+E49</f>
        <v>8591150</v>
      </c>
      <c r="F46" s="22">
        <f t="shared" ref="F46:J46" si="19">F47+F48+F49</f>
        <v>7391668.6600000001</v>
      </c>
      <c r="G46" s="22">
        <f t="shared" si="2"/>
        <v>86.038174865995828</v>
      </c>
      <c r="H46" s="22">
        <f t="shared" si="19"/>
        <v>0</v>
      </c>
      <c r="I46" s="22">
        <f t="shared" si="19"/>
        <v>0</v>
      </c>
      <c r="J46" s="22">
        <f t="shared" si="19"/>
        <v>0</v>
      </c>
      <c r="K46" s="22">
        <v>0</v>
      </c>
      <c r="L46" s="22">
        <f t="shared" si="3"/>
        <v>24880700</v>
      </c>
      <c r="M46" s="22">
        <f t="shared" si="4"/>
        <v>8591150</v>
      </c>
      <c r="N46" s="22">
        <f t="shared" si="5"/>
        <v>7391668.6600000001</v>
      </c>
      <c r="O46" s="21">
        <f t="shared" si="6"/>
        <v>86.038174865995828</v>
      </c>
    </row>
    <row r="47" spans="1:15" ht="22.5" x14ac:dyDescent="0.15">
      <c r="A47" s="25" t="s">
        <v>83</v>
      </c>
      <c r="B47" s="12" t="s">
        <v>0</v>
      </c>
      <c r="C47" s="12" t="s">
        <v>84</v>
      </c>
      <c r="D47" s="21">
        <v>4500000</v>
      </c>
      <c r="E47" s="22">
        <v>1125000</v>
      </c>
      <c r="F47" s="22">
        <v>582596.06999999995</v>
      </c>
      <c r="G47" s="22">
        <f t="shared" si="2"/>
        <v>51.786317333333329</v>
      </c>
      <c r="H47" s="22">
        <v>0</v>
      </c>
      <c r="I47" s="22">
        <v>0</v>
      </c>
      <c r="J47" s="22">
        <v>0</v>
      </c>
      <c r="K47" s="22">
        <v>0</v>
      </c>
      <c r="L47" s="22">
        <f t="shared" si="3"/>
        <v>4500000</v>
      </c>
      <c r="M47" s="22">
        <f t="shared" si="4"/>
        <v>1125000</v>
      </c>
      <c r="N47" s="22">
        <f t="shared" si="5"/>
        <v>582596.06999999995</v>
      </c>
      <c r="O47" s="21">
        <f t="shared" si="6"/>
        <v>51.786317333333329</v>
      </c>
    </row>
    <row r="48" spans="1:15" ht="22.5" x14ac:dyDescent="0.15">
      <c r="A48" s="25" t="s">
        <v>85</v>
      </c>
      <c r="B48" s="12" t="s">
        <v>0</v>
      </c>
      <c r="C48" s="12" t="s">
        <v>86</v>
      </c>
      <c r="D48" s="21">
        <v>19407000</v>
      </c>
      <c r="E48" s="22">
        <v>7368750</v>
      </c>
      <c r="F48" s="22">
        <v>6720739.2599999998</v>
      </c>
      <c r="G48" s="22">
        <f t="shared" si="2"/>
        <v>91.205961119592871</v>
      </c>
      <c r="H48" s="22">
        <v>0</v>
      </c>
      <c r="I48" s="22">
        <v>0</v>
      </c>
      <c r="J48" s="22">
        <v>0</v>
      </c>
      <c r="K48" s="22">
        <v>0</v>
      </c>
      <c r="L48" s="22">
        <f t="shared" si="3"/>
        <v>19407000</v>
      </c>
      <c r="M48" s="22">
        <f t="shared" si="4"/>
        <v>7368750</v>
      </c>
      <c r="N48" s="22">
        <f t="shared" si="5"/>
        <v>6720739.2599999998</v>
      </c>
      <c r="O48" s="21">
        <f t="shared" si="6"/>
        <v>91.205961119592871</v>
      </c>
    </row>
    <row r="49" spans="1:15" ht="90" x14ac:dyDescent="0.15">
      <c r="A49" s="25" t="s">
        <v>87</v>
      </c>
      <c r="B49" s="12" t="s">
        <v>0</v>
      </c>
      <c r="C49" s="12" t="s">
        <v>88</v>
      </c>
      <c r="D49" s="21">
        <v>973700</v>
      </c>
      <c r="E49" s="22">
        <v>97400</v>
      </c>
      <c r="F49" s="22">
        <v>88333.33</v>
      </c>
      <c r="G49" s="22">
        <f t="shared" si="2"/>
        <v>90.691303901437379</v>
      </c>
      <c r="H49" s="22">
        <v>0</v>
      </c>
      <c r="I49" s="22">
        <v>0</v>
      </c>
      <c r="J49" s="22">
        <v>0</v>
      </c>
      <c r="K49" s="22">
        <v>0</v>
      </c>
      <c r="L49" s="22">
        <f t="shared" si="3"/>
        <v>973700</v>
      </c>
      <c r="M49" s="22">
        <f t="shared" si="4"/>
        <v>97400</v>
      </c>
      <c r="N49" s="22">
        <f t="shared" si="5"/>
        <v>88333.33</v>
      </c>
      <c r="O49" s="21">
        <f t="shared" si="6"/>
        <v>90.691303901437379</v>
      </c>
    </row>
    <row r="50" spans="1:15" ht="21" x14ac:dyDescent="0.15">
      <c r="A50" s="23" t="s">
        <v>89</v>
      </c>
      <c r="B50" s="10" t="s">
        <v>0</v>
      </c>
      <c r="C50" s="10" t="s">
        <v>90</v>
      </c>
      <c r="D50" s="21">
        <v>0</v>
      </c>
      <c r="E50" s="22">
        <f>E51</f>
        <v>0</v>
      </c>
      <c r="F50" s="22">
        <f t="shared" ref="F50:J50" si="20">F51</f>
        <v>0</v>
      </c>
      <c r="G50" s="22">
        <v>0</v>
      </c>
      <c r="H50" s="22">
        <f t="shared" si="20"/>
        <v>64500</v>
      </c>
      <c r="I50" s="22">
        <f t="shared" si="20"/>
        <v>16000</v>
      </c>
      <c r="J50" s="22">
        <f t="shared" si="20"/>
        <v>15893.970000000001</v>
      </c>
      <c r="K50" s="22">
        <f t="shared" ref="K50:K55" si="21">J50/I50%</f>
        <v>99.33731250000001</v>
      </c>
      <c r="L50" s="22">
        <f t="shared" si="3"/>
        <v>64500</v>
      </c>
      <c r="M50" s="22">
        <f t="shared" si="4"/>
        <v>16000</v>
      </c>
      <c r="N50" s="22">
        <f t="shared" si="5"/>
        <v>15893.970000000001</v>
      </c>
      <c r="O50" s="21">
        <f t="shared" si="6"/>
        <v>99.33731250000001</v>
      </c>
    </row>
    <row r="51" spans="1:15" ht="22.5" x14ac:dyDescent="0.15">
      <c r="A51" s="24" t="s">
        <v>91</v>
      </c>
      <c r="B51" s="11" t="s">
        <v>0</v>
      </c>
      <c r="C51" s="11" t="s">
        <v>92</v>
      </c>
      <c r="D51" s="21">
        <v>0</v>
      </c>
      <c r="E51" s="22">
        <f>E52+E53+E54</f>
        <v>0</v>
      </c>
      <c r="F51" s="22">
        <f t="shared" ref="F51:J51" si="22">F52+F53+F54</f>
        <v>0</v>
      </c>
      <c r="G51" s="22">
        <v>0</v>
      </c>
      <c r="H51" s="22">
        <f t="shared" si="22"/>
        <v>64500</v>
      </c>
      <c r="I51" s="22">
        <f t="shared" si="22"/>
        <v>16000</v>
      </c>
      <c r="J51" s="22">
        <f t="shared" si="22"/>
        <v>15893.970000000001</v>
      </c>
      <c r="K51" s="22">
        <f t="shared" si="21"/>
        <v>99.33731250000001</v>
      </c>
      <c r="L51" s="22">
        <f t="shared" si="3"/>
        <v>64500</v>
      </c>
      <c r="M51" s="22">
        <f t="shared" si="4"/>
        <v>16000</v>
      </c>
      <c r="N51" s="22">
        <f t="shared" si="5"/>
        <v>15893.970000000001</v>
      </c>
      <c r="O51" s="21">
        <f t="shared" si="6"/>
        <v>99.33731250000001</v>
      </c>
    </row>
    <row r="52" spans="1:15" ht="90" x14ac:dyDescent="0.15">
      <c r="A52" s="25" t="s">
        <v>93</v>
      </c>
      <c r="B52" s="12" t="s">
        <v>0</v>
      </c>
      <c r="C52" s="12" t="s">
        <v>94</v>
      </c>
      <c r="D52" s="21">
        <v>0</v>
      </c>
      <c r="E52" s="22">
        <v>0</v>
      </c>
      <c r="F52" s="22">
        <v>0</v>
      </c>
      <c r="G52" s="22">
        <v>0</v>
      </c>
      <c r="H52" s="22">
        <v>30000</v>
      </c>
      <c r="I52" s="22">
        <v>7500</v>
      </c>
      <c r="J52" s="22">
        <v>7506.77</v>
      </c>
      <c r="K52" s="22">
        <f t="shared" si="21"/>
        <v>100.09026666666668</v>
      </c>
      <c r="L52" s="22">
        <f t="shared" si="3"/>
        <v>30000</v>
      </c>
      <c r="M52" s="22">
        <f t="shared" si="4"/>
        <v>7500</v>
      </c>
      <c r="N52" s="22">
        <f t="shared" si="5"/>
        <v>7506.77</v>
      </c>
      <c r="O52" s="21">
        <f t="shared" si="6"/>
        <v>100.09026666666668</v>
      </c>
    </row>
    <row r="53" spans="1:15" ht="33.75" x14ac:dyDescent="0.15">
      <c r="A53" s="25" t="s">
        <v>95</v>
      </c>
      <c r="B53" s="12" t="s">
        <v>0</v>
      </c>
      <c r="C53" s="12" t="s">
        <v>96</v>
      </c>
      <c r="D53" s="21">
        <v>0</v>
      </c>
      <c r="E53" s="22">
        <v>0</v>
      </c>
      <c r="F53" s="22">
        <v>0</v>
      </c>
      <c r="G53" s="22">
        <v>0</v>
      </c>
      <c r="H53" s="22">
        <v>4500</v>
      </c>
      <c r="I53" s="22">
        <v>1000</v>
      </c>
      <c r="J53" s="22">
        <v>2840.83</v>
      </c>
      <c r="K53" s="22">
        <f t="shared" si="21"/>
        <v>284.08299999999997</v>
      </c>
      <c r="L53" s="22">
        <f t="shared" si="3"/>
        <v>4500</v>
      </c>
      <c r="M53" s="22">
        <f t="shared" si="4"/>
        <v>1000</v>
      </c>
      <c r="N53" s="22">
        <f t="shared" si="5"/>
        <v>2840.83</v>
      </c>
      <c r="O53" s="21">
        <f t="shared" si="6"/>
        <v>284.08299999999997</v>
      </c>
    </row>
    <row r="54" spans="1:15" ht="56.25" x14ac:dyDescent="0.15">
      <c r="A54" s="25" t="s">
        <v>97</v>
      </c>
      <c r="B54" s="12" t="s">
        <v>0</v>
      </c>
      <c r="C54" s="12" t="s">
        <v>98</v>
      </c>
      <c r="D54" s="21">
        <v>0</v>
      </c>
      <c r="E54" s="22">
        <v>0</v>
      </c>
      <c r="F54" s="22">
        <v>0</v>
      </c>
      <c r="G54" s="22">
        <v>0</v>
      </c>
      <c r="H54" s="22">
        <v>30000</v>
      </c>
      <c r="I54" s="22">
        <v>7500</v>
      </c>
      <c r="J54" s="22">
        <v>5546.37</v>
      </c>
      <c r="K54" s="22">
        <f t="shared" si="21"/>
        <v>73.951599999999999</v>
      </c>
      <c r="L54" s="22">
        <f t="shared" si="3"/>
        <v>30000</v>
      </c>
      <c r="M54" s="22">
        <f t="shared" si="4"/>
        <v>7500</v>
      </c>
      <c r="N54" s="22">
        <f t="shared" si="5"/>
        <v>5546.37</v>
      </c>
      <c r="O54" s="21">
        <f t="shared" si="6"/>
        <v>73.951599999999999</v>
      </c>
    </row>
    <row r="55" spans="1:15" ht="21" x14ac:dyDescent="0.15">
      <c r="A55" s="20" t="s">
        <v>99</v>
      </c>
      <c r="B55" s="10" t="s">
        <v>0</v>
      </c>
      <c r="C55" s="10" t="s">
        <v>100</v>
      </c>
      <c r="D55" s="21">
        <v>2656200</v>
      </c>
      <c r="E55" s="22">
        <f>E56+E60+E71+E75</f>
        <v>660000</v>
      </c>
      <c r="F55" s="22">
        <f t="shared" ref="F55:J55" si="23">F56+F60+F71+F75</f>
        <v>6088084.2800000003</v>
      </c>
      <c r="G55" s="22">
        <f t="shared" si="2"/>
        <v>922.43701212121221</v>
      </c>
      <c r="H55" s="22">
        <f t="shared" si="23"/>
        <v>2950100</v>
      </c>
      <c r="I55" s="22">
        <f t="shared" si="23"/>
        <v>2950100</v>
      </c>
      <c r="J55" s="22">
        <f t="shared" si="23"/>
        <v>4706298.76</v>
      </c>
      <c r="K55" s="22">
        <f t="shared" si="21"/>
        <v>159.53014338496999</v>
      </c>
      <c r="L55" s="22">
        <f t="shared" si="3"/>
        <v>5606300</v>
      </c>
      <c r="M55" s="22">
        <f t="shared" si="4"/>
        <v>3610100</v>
      </c>
      <c r="N55" s="22">
        <f t="shared" si="5"/>
        <v>10794383.039999999</v>
      </c>
      <c r="O55" s="21">
        <f t="shared" si="6"/>
        <v>299.00509791972519</v>
      </c>
    </row>
    <row r="56" spans="1:15" ht="21" x14ac:dyDescent="0.15">
      <c r="A56" s="23" t="s">
        <v>101</v>
      </c>
      <c r="B56" s="10" t="s">
        <v>0</v>
      </c>
      <c r="C56" s="10" t="s">
        <v>102</v>
      </c>
      <c r="D56" s="21">
        <v>60000</v>
      </c>
      <c r="E56" s="22">
        <f>E57</f>
        <v>10000</v>
      </c>
      <c r="F56" s="22">
        <f t="shared" ref="F56:J56" si="24">F57</f>
        <v>5254267</v>
      </c>
      <c r="G56" s="22">
        <f t="shared" si="2"/>
        <v>52542.67</v>
      </c>
      <c r="H56" s="22">
        <f t="shared" si="24"/>
        <v>0</v>
      </c>
      <c r="I56" s="22">
        <f t="shared" si="24"/>
        <v>0</v>
      </c>
      <c r="J56" s="22">
        <f t="shared" si="24"/>
        <v>0</v>
      </c>
      <c r="K56" s="22">
        <v>0</v>
      </c>
      <c r="L56" s="22">
        <f t="shared" si="3"/>
        <v>60000</v>
      </c>
      <c r="M56" s="22">
        <f t="shared" si="4"/>
        <v>10000</v>
      </c>
      <c r="N56" s="22">
        <f t="shared" si="5"/>
        <v>5254267</v>
      </c>
      <c r="O56" s="21">
        <f t="shared" si="6"/>
        <v>52542.67</v>
      </c>
    </row>
    <row r="57" spans="1:15" ht="22.5" x14ac:dyDescent="0.15">
      <c r="A57" s="24" t="s">
        <v>103</v>
      </c>
      <c r="B57" s="11" t="s">
        <v>0</v>
      </c>
      <c r="C57" s="11" t="s">
        <v>104</v>
      </c>
      <c r="D57" s="21">
        <v>60000</v>
      </c>
      <c r="E57" s="22">
        <f>E58+E59</f>
        <v>10000</v>
      </c>
      <c r="F57" s="22">
        <f t="shared" ref="F57:J57" si="25">F58+F59</f>
        <v>5254267</v>
      </c>
      <c r="G57" s="22">
        <f t="shared" si="2"/>
        <v>52542.67</v>
      </c>
      <c r="H57" s="22">
        <f t="shared" si="25"/>
        <v>0</v>
      </c>
      <c r="I57" s="22">
        <f t="shared" si="25"/>
        <v>0</v>
      </c>
      <c r="J57" s="22">
        <f t="shared" si="25"/>
        <v>0</v>
      </c>
      <c r="K57" s="22">
        <v>0</v>
      </c>
      <c r="L57" s="22">
        <f t="shared" si="3"/>
        <v>60000</v>
      </c>
      <c r="M57" s="22">
        <f t="shared" si="4"/>
        <v>10000</v>
      </c>
      <c r="N57" s="22">
        <f t="shared" si="5"/>
        <v>5254267</v>
      </c>
      <c r="O57" s="21">
        <f t="shared" si="6"/>
        <v>52542.67</v>
      </c>
    </row>
    <row r="58" spans="1:15" ht="22.5" x14ac:dyDescent="0.15">
      <c r="A58" s="25" t="s">
        <v>105</v>
      </c>
      <c r="B58" s="12" t="s">
        <v>0</v>
      </c>
      <c r="C58" s="12" t="s">
        <v>106</v>
      </c>
      <c r="D58" s="21">
        <v>50000</v>
      </c>
      <c r="E58" s="22">
        <v>10000</v>
      </c>
      <c r="F58" s="22">
        <v>4267</v>
      </c>
      <c r="G58" s="22">
        <f t="shared" si="2"/>
        <v>42.67</v>
      </c>
      <c r="H58" s="22">
        <v>0</v>
      </c>
      <c r="I58" s="22">
        <v>0</v>
      </c>
      <c r="J58" s="22">
        <v>0</v>
      </c>
      <c r="K58" s="22">
        <v>0</v>
      </c>
      <c r="L58" s="22">
        <f t="shared" si="3"/>
        <v>50000</v>
      </c>
      <c r="M58" s="22">
        <f t="shared" si="4"/>
        <v>10000</v>
      </c>
      <c r="N58" s="22">
        <f t="shared" si="5"/>
        <v>4267</v>
      </c>
      <c r="O58" s="21">
        <f t="shared" si="6"/>
        <v>42.67</v>
      </c>
    </row>
    <row r="59" spans="1:15" ht="101.25" x14ac:dyDescent="0.15">
      <c r="A59" s="25" t="s">
        <v>107</v>
      </c>
      <c r="B59" s="12" t="s">
        <v>0</v>
      </c>
      <c r="C59" s="12" t="s">
        <v>108</v>
      </c>
      <c r="D59" s="21">
        <v>10000</v>
      </c>
      <c r="E59" s="22">
        <v>0</v>
      </c>
      <c r="F59" s="22">
        <v>5250000</v>
      </c>
      <c r="G59" s="22" t="e">
        <f t="shared" si="2"/>
        <v>#DIV/0!</v>
      </c>
      <c r="H59" s="22">
        <v>0</v>
      </c>
      <c r="I59" s="22">
        <v>0</v>
      </c>
      <c r="J59" s="22">
        <v>0</v>
      </c>
      <c r="K59" s="22">
        <v>0</v>
      </c>
      <c r="L59" s="22">
        <f t="shared" si="3"/>
        <v>10000</v>
      </c>
      <c r="M59" s="22">
        <f t="shared" si="4"/>
        <v>0</v>
      </c>
      <c r="N59" s="22">
        <f t="shared" si="5"/>
        <v>5250000</v>
      </c>
      <c r="O59" s="21" t="e">
        <f t="shared" si="6"/>
        <v>#DIV/0!</v>
      </c>
    </row>
    <row r="60" spans="1:15" ht="42" x14ac:dyDescent="0.15">
      <c r="A60" s="23" t="s">
        <v>109</v>
      </c>
      <c r="B60" s="10" t="s">
        <v>0</v>
      </c>
      <c r="C60" s="10" t="s">
        <v>110</v>
      </c>
      <c r="D60" s="21">
        <v>2430200</v>
      </c>
      <c r="E60" s="22">
        <f>E61+E66+E68</f>
        <v>593200</v>
      </c>
      <c r="F60" s="22">
        <f t="shared" ref="F60:J60" si="26">F61+F66+F68</f>
        <v>682455.49</v>
      </c>
      <c r="G60" s="22">
        <f t="shared" si="2"/>
        <v>115.04644133513149</v>
      </c>
      <c r="H60" s="22">
        <f t="shared" si="26"/>
        <v>0</v>
      </c>
      <c r="I60" s="22">
        <f t="shared" si="26"/>
        <v>0</v>
      </c>
      <c r="J60" s="22">
        <f t="shared" si="26"/>
        <v>0</v>
      </c>
      <c r="K60" s="22">
        <v>0</v>
      </c>
      <c r="L60" s="22">
        <f t="shared" si="3"/>
        <v>2430200</v>
      </c>
      <c r="M60" s="22">
        <f t="shared" si="4"/>
        <v>593200</v>
      </c>
      <c r="N60" s="22">
        <f t="shared" si="5"/>
        <v>682455.49</v>
      </c>
      <c r="O60" s="21">
        <f t="shared" si="6"/>
        <v>115.04644133513149</v>
      </c>
    </row>
    <row r="61" spans="1:15" ht="22.5" x14ac:dyDescent="0.15">
      <c r="A61" s="24" t="s">
        <v>111</v>
      </c>
      <c r="B61" s="11" t="s">
        <v>0</v>
      </c>
      <c r="C61" s="11" t="s">
        <v>112</v>
      </c>
      <c r="D61" s="21">
        <v>1396200</v>
      </c>
      <c r="E61" s="22">
        <f>E62+E63+E64+E65</f>
        <v>341300</v>
      </c>
      <c r="F61" s="22">
        <f t="shared" ref="F61:J61" si="27">F62+F63+F64+F65</f>
        <v>449852.68</v>
      </c>
      <c r="G61" s="22">
        <f t="shared" si="2"/>
        <v>131.8056489891591</v>
      </c>
      <c r="H61" s="22">
        <f t="shared" si="27"/>
        <v>0</v>
      </c>
      <c r="I61" s="22">
        <f t="shared" si="27"/>
        <v>0</v>
      </c>
      <c r="J61" s="22">
        <f t="shared" si="27"/>
        <v>0</v>
      </c>
      <c r="K61" s="22">
        <v>0</v>
      </c>
      <c r="L61" s="22">
        <f t="shared" si="3"/>
        <v>1396200</v>
      </c>
      <c r="M61" s="22">
        <f t="shared" si="4"/>
        <v>341300</v>
      </c>
      <c r="N61" s="22">
        <f t="shared" si="5"/>
        <v>449852.68</v>
      </c>
      <c r="O61" s="21">
        <f t="shared" si="6"/>
        <v>131.8056489891591</v>
      </c>
    </row>
    <row r="62" spans="1:15" ht="56.25" x14ac:dyDescent="0.15">
      <c r="A62" s="25" t="s">
        <v>113</v>
      </c>
      <c r="B62" s="12" t="s">
        <v>0</v>
      </c>
      <c r="C62" s="12" t="s">
        <v>114</v>
      </c>
      <c r="D62" s="21">
        <v>62200</v>
      </c>
      <c r="E62" s="22">
        <v>15300</v>
      </c>
      <c r="F62" s="22">
        <v>16510</v>
      </c>
      <c r="G62" s="22">
        <f t="shared" si="2"/>
        <v>107.90849673202614</v>
      </c>
      <c r="H62" s="22">
        <v>0</v>
      </c>
      <c r="I62" s="22">
        <v>0</v>
      </c>
      <c r="J62" s="22">
        <v>0</v>
      </c>
      <c r="K62" s="22">
        <v>0</v>
      </c>
      <c r="L62" s="22">
        <f t="shared" si="3"/>
        <v>62200</v>
      </c>
      <c r="M62" s="22">
        <f t="shared" si="4"/>
        <v>15300</v>
      </c>
      <c r="N62" s="22">
        <f t="shared" si="5"/>
        <v>16510</v>
      </c>
      <c r="O62" s="21">
        <f t="shared" si="6"/>
        <v>107.90849673202614</v>
      </c>
    </row>
    <row r="63" spans="1:15" ht="22.5" x14ac:dyDescent="0.15">
      <c r="A63" s="25" t="s">
        <v>115</v>
      </c>
      <c r="B63" s="12" t="s">
        <v>0</v>
      </c>
      <c r="C63" s="12" t="s">
        <v>116</v>
      </c>
      <c r="D63" s="21">
        <v>1000000</v>
      </c>
      <c r="E63" s="22">
        <v>244000</v>
      </c>
      <c r="F63" s="22">
        <v>277722.68</v>
      </c>
      <c r="G63" s="22">
        <f t="shared" si="2"/>
        <v>113.82077049180327</v>
      </c>
      <c r="H63" s="22">
        <v>0</v>
      </c>
      <c r="I63" s="22">
        <v>0</v>
      </c>
      <c r="J63" s="22">
        <v>0</v>
      </c>
      <c r="K63" s="22">
        <v>0</v>
      </c>
      <c r="L63" s="22">
        <f t="shared" si="3"/>
        <v>1000000</v>
      </c>
      <c r="M63" s="22">
        <f t="shared" si="4"/>
        <v>244000</v>
      </c>
      <c r="N63" s="22">
        <f t="shared" si="5"/>
        <v>277722.68</v>
      </c>
      <c r="O63" s="21">
        <f t="shared" si="6"/>
        <v>113.82077049180327</v>
      </c>
    </row>
    <row r="64" spans="1:15" ht="45" x14ac:dyDescent="0.15">
      <c r="A64" s="25" t="s">
        <v>117</v>
      </c>
      <c r="B64" s="12" t="s">
        <v>0</v>
      </c>
      <c r="C64" s="12" t="s">
        <v>118</v>
      </c>
      <c r="D64" s="21">
        <v>334000</v>
      </c>
      <c r="E64" s="22">
        <v>82000</v>
      </c>
      <c r="F64" s="22">
        <v>151080</v>
      </c>
      <c r="G64" s="22">
        <f t="shared" si="2"/>
        <v>184.2439024390244</v>
      </c>
      <c r="H64" s="22">
        <v>0</v>
      </c>
      <c r="I64" s="22">
        <v>0</v>
      </c>
      <c r="J64" s="22">
        <v>0</v>
      </c>
      <c r="K64" s="22">
        <v>0</v>
      </c>
      <c r="L64" s="22">
        <f t="shared" si="3"/>
        <v>334000</v>
      </c>
      <c r="M64" s="22">
        <f t="shared" si="4"/>
        <v>82000</v>
      </c>
      <c r="N64" s="22">
        <f t="shared" si="5"/>
        <v>151080</v>
      </c>
      <c r="O64" s="21">
        <f t="shared" si="6"/>
        <v>184.2439024390244</v>
      </c>
    </row>
    <row r="65" spans="1:15" ht="112.5" x14ac:dyDescent="0.15">
      <c r="A65" s="25" t="s">
        <v>119</v>
      </c>
      <c r="B65" s="12" t="s">
        <v>0</v>
      </c>
      <c r="C65" s="12" t="s">
        <v>120</v>
      </c>
      <c r="D65" s="21">
        <v>0</v>
      </c>
      <c r="E65" s="22">
        <v>0</v>
      </c>
      <c r="F65" s="22">
        <v>4540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f t="shared" si="3"/>
        <v>0</v>
      </c>
      <c r="M65" s="22">
        <f t="shared" si="4"/>
        <v>0</v>
      </c>
      <c r="N65" s="22">
        <f t="shared" si="5"/>
        <v>4540</v>
      </c>
      <c r="O65" s="21">
        <v>0</v>
      </c>
    </row>
    <row r="66" spans="1:15" ht="56.25" x14ac:dyDescent="0.15">
      <c r="A66" s="24" t="s">
        <v>121</v>
      </c>
      <c r="B66" s="11" t="s">
        <v>0</v>
      </c>
      <c r="C66" s="11" t="s">
        <v>122</v>
      </c>
      <c r="D66" s="21">
        <v>1000000</v>
      </c>
      <c r="E66" s="22">
        <f>E67</f>
        <v>244000</v>
      </c>
      <c r="F66" s="22">
        <f t="shared" ref="F66" si="28">F67</f>
        <v>224921.44</v>
      </c>
      <c r="G66" s="22">
        <f t="shared" si="2"/>
        <v>92.180918032786892</v>
      </c>
      <c r="H66" s="22">
        <v>0</v>
      </c>
      <c r="I66" s="22">
        <v>0</v>
      </c>
      <c r="J66" s="22">
        <v>0</v>
      </c>
      <c r="K66" s="22">
        <v>0</v>
      </c>
      <c r="L66" s="22">
        <f t="shared" si="3"/>
        <v>1000000</v>
      </c>
      <c r="M66" s="22">
        <f t="shared" si="4"/>
        <v>244000</v>
      </c>
      <c r="N66" s="22">
        <f t="shared" si="5"/>
        <v>224921.44</v>
      </c>
      <c r="O66" s="21">
        <f t="shared" si="6"/>
        <v>92.180918032786892</v>
      </c>
    </row>
    <row r="67" spans="1:15" ht="56.25" x14ac:dyDescent="0.15">
      <c r="A67" s="25" t="s">
        <v>123</v>
      </c>
      <c r="B67" s="12" t="s">
        <v>0</v>
      </c>
      <c r="C67" s="12" t="s">
        <v>124</v>
      </c>
      <c r="D67" s="21">
        <v>1000000</v>
      </c>
      <c r="E67" s="22">
        <v>244000</v>
      </c>
      <c r="F67" s="22">
        <v>224921.44</v>
      </c>
      <c r="G67" s="22">
        <f t="shared" si="2"/>
        <v>92.180918032786892</v>
      </c>
      <c r="H67" s="22">
        <v>0</v>
      </c>
      <c r="I67" s="22">
        <v>0</v>
      </c>
      <c r="J67" s="22">
        <v>0</v>
      </c>
      <c r="K67" s="22">
        <v>0</v>
      </c>
      <c r="L67" s="22">
        <f t="shared" si="3"/>
        <v>1000000</v>
      </c>
      <c r="M67" s="22">
        <f t="shared" si="4"/>
        <v>244000</v>
      </c>
      <c r="N67" s="22">
        <f t="shared" si="5"/>
        <v>224921.44</v>
      </c>
      <c r="O67" s="21">
        <f t="shared" si="6"/>
        <v>92.180918032786892</v>
      </c>
    </row>
    <row r="68" spans="1:15" ht="22.5" x14ac:dyDescent="0.15">
      <c r="A68" s="24" t="s">
        <v>125</v>
      </c>
      <c r="B68" s="11" t="s">
        <v>0</v>
      </c>
      <c r="C68" s="11" t="s">
        <v>126</v>
      </c>
      <c r="D68" s="21">
        <v>34000</v>
      </c>
      <c r="E68" s="22">
        <f>E69+E70</f>
        <v>7900</v>
      </c>
      <c r="F68" s="22">
        <f t="shared" ref="F68:J68" si="29">F69+F70</f>
        <v>7681.37</v>
      </c>
      <c r="G68" s="22">
        <f t="shared" si="2"/>
        <v>97.232531645569622</v>
      </c>
      <c r="H68" s="22">
        <f t="shared" si="29"/>
        <v>0</v>
      </c>
      <c r="I68" s="22">
        <f t="shared" si="29"/>
        <v>0</v>
      </c>
      <c r="J68" s="22">
        <f t="shared" si="29"/>
        <v>0</v>
      </c>
      <c r="K68" s="22">
        <v>0</v>
      </c>
      <c r="L68" s="22">
        <f t="shared" si="3"/>
        <v>34000</v>
      </c>
      <c r="M68" s="22">
        <f t="shared" si="4"/>
        <v>7900</v>
      </c>
      <c r="N68" s="22">
        <f t="shared" si="5"/>
        <v>7681.37</v>
      </c>
      <c r="O68" s="21">
        <f t="shared" si="6"/>
        <v>97.232531645569622</v>
      </c>
    </row>
    <row r="69" spans="1:15" ht="56.25" x14ac:dyDescent="0.15">
      <c r="A69" s="25" t="s">
        <v>127</v>
      </c>
      <c r="B69" s="12" t="s">
        <v>0</v>
      </c>
      <c r="C69" s="12" t="s">
        <v>128</v>
      </c>
      <c r="D69" s="21">
        <v>30000</v>
      </c>
      <c r="E69" s="22">
        <v>7500</v>
      </c>
      <c r="F69" s="22">
        <v>6066.37</v>
      </c>
      <c r="G69" s="22">
        <f t="shared" si="2"/>
        <v>80.884933333333336</v>
      </c>
      <c r="H69" s="22">
        <v>0</v>
      </c>
      <c r="I69" s="22">
        <v>0</v>
      </c>
      <c r="J69" s="22">
        <v>0</v>
      </c>
      <c r="K69" s="22">
        <v>0</v>
      </c>
      <c r="L69" s="22">
        <f t="shared" si="3"/>
        <v>30000</v>
      </c>
      <c r="M69" s="22">
        <f t="shared" si="4"/>
        <v>7500</v>
      </c>
      <c r="N69" s="22">
        <f t="shared" si="5"/>
        <v>6066.37</v>
      </c>
      <c r="O69" s="21">
        <f t="shared" si="6"/>
        <v>80.884933333333336</v>
      </c>
    </row>
    <row r="70" spans="1:15" ht="45" x14ac:dyDescent="0.15">
      <c r="A70" s="25" t="s">
        <v>129</v>
      </c>
      <c r="B70" s="12" t="s">
        <v>0</v>
      </c>
      <c r="C70" s="12" t="s">
        <v>130</v>
      </c>
      <c r="D70" s="21">
        <v>4000</v>
      </c>
      <c r="E70" s="22">
        <v>400</v>
      </c>
      <c r="F70" s="22">
        <v>1615</v>
      </c>
      <c r="G70" s="22">
        <f t="shared" si="2"/>
        <v>403.75</v>
      </c>
      <c r="H70" s="22">
        <v>0</v>
      </c>
      <c r="I70" s="22">
        <v>0</v>
      </c>
      <c r="J70" s="22">
        <v>0</v>
      </c>
      <c r="K70" s="22">
        <v>0</v>
      </c>
      <c r="L70" s="22">
        <f t="shared" si="3"/>
        <v>4000</v>
      </c>
      <c r="M70" s="22">
        <f t="shared" si="4"/>
        <v>400</v>
      </c>
      <c r="N70" s="22">
        <f t="shared" si="5"/>
        <v>1615</v>
      </c>
      <c r="O70" s="21">
        <f t="shared" si="6"/>
        <v>403.75</v>
      </c>
    </row>
    <row r="71" spans="1:15" ht="21" x14ac:dyDescent="0.15">
      <c r="A71" s="23" t="s">
        <v>131</v>
      </c>
      <c r="B71" s="10" t="s">
        <v>0</v>
      </c>
      <c r="C71" s="10" t="s">
        <v>132</v>
      </c>
      <c r="D71" s="21">
        <v>166000</v>
      </c>
      <c r="E71" s="22">
        <f>E72</f>
        <v>56800</v>
      </c>
      <c r="F71" s="22">
        <f t="shared" ref="F71:J71" si="30">F72</f>
        <v>151361.79</v>
      </c>
      <c r="G71" s="22">
        <f t="shared" si="2"/>
        <v>266.48202464788733</v>
      </c>
      <c r="H71" s="22">
        <f t="shared" si="30"/>
        <v>0</v>
      </c>
      <c r="I71" s="22">
        <f t="shared" si="30"/>
        <v>0</v>
      </c>
      <c r="J71" s="22">
        <f t="shared" si="30"/>
        <v>417.72</v>
      </c>
      <c r="K71" s="22">
        <v>0</v>
      </c>
      <c r="L71" s="22">
        <f t="shared" si="3"/>
        <v>166000</v>
      </c>
      <c r="M71" s="22">
        <f t="shared" si="4"/>
        <v>56800</v>
      </c>
      <c r="N71" s="22">
        <f t="shared" si="5"/>
        <v>151779.51</v>
      </c>
      <c r="O71" s="21">
        <f t="shared" si="6"/>
        <v>267.21744718309861</v>
      </c>
    </row>
    <row r="72" spans="1:15" ht="22.5" x14ac:dyDescent="0.15">
      <c r="A72" s="24" t="s">
        <v>103</v>
      </c>
      <c r="B72" s="11" t="s">
        <v>0</v>
      </c>
      <c r="C72" s="11" t="s">
        <v>133</v>
      </c>
      <c r="D72" s="21">
        <v>166000</v>
      </c>
      <c r="E72" s="22">
        <f>E73+E74</f>
        <v>56800</v>
      </c>
      <c r="F72" s="22">
        <f t="shared" ref="F72:J72" si="31">F73+F74</f>
        <v>151361.79</v>
      </c>
      <c r="G72" s="22">
        <f t="shared" si="2"/>
        <v>266.48202464788733</v>
      </c>
      <c r="H72" s="22">
        <f t="shared" si="31"/>
        <v>0</v>
      </c>
      <c r="I72" s="22">
        <f t="shared" si="31"/>
        <v>0</v>
      </c>
      <c r="J72" s="22">
        <f t="shared" si="31"/>
        <v>417.72</v>
      </c>
      <c r="K72" s="22">
        <v>0</v>
      </c>
      <c r="L72" s="22">
        <f t="shared" si="3"/>
        <v>166000</v>
      </c>
      <c r="M72" s="22">
        <f t="shared" si="4"/>
        <v>56800</v>
      </c>
      <c r="N72" s="22">
        <f t="shared" si="5"/>
        <v>151779.51</v>
      </c>
      <c r="O72" s="21">
        <f t="shared" si="6"/>
        <v>267.21744718309861</v>
      </c>
    </row>
    <row r="73" spans="1:15" ht="13.5" customHeight="1" x14ac:dyDescent="0.15">
      <c r="A73" s="25" t="s">
        <v>103</v>
      </c>
      <c r="B73" s="12" t="s">
        <v>0</v>
      </c>
      <c r="C73" s="12" t="s">
        <v>134</v>
      </c>
      <c r="D73" s="21">
        <v>166000</v>
      </c>
      <c r="E73" s="22">
        <v>56800</v>
      </c>
      <c r="F73" s="22">
        <v>151361.79</v>
      </c>
      <c r="G73" s="22">
        <f t="shared" si="2"/>
        <v>266.48202464788733</v>
      </c>
      <c r="H73" s="22">
        <v>0</v>
      </c>
      <c r="I73" s="22">
        <v>0</v>
      </c>
      <c r="J73" s="22">
        <v>0</v>
      </c>
      <c r="K73" s="22">
        <v>0</v>
      </c>
      <c r="L73" s="22">
        <f t="shared" si="3"/>
        <v>166000</v>
      </c>
      <c r="M73" s="22">
        <f t="shared" si="4"/>
        <v>56800</v>
      </c>
      <c r="N73" s="22">
        <f t="shared" si="5"/>
        <v>151361.79</v>
      </c>
      <c r="O73" s="21">
        <f t="shared" si="6"/>
        <v>266.48202464788733</v>
      </c>
    </row>
    <row r="74" spans="1:15" ht="56.45" customHeight="1" x14ac:dyDescent="0.15">
      <c r="A74" s="25" t="s">
        <v>135</v>
      </c>
      <c r="B74" s="12" t="s">
        <v>0</v>
      </c>
      <c r="C74" s="12" t="s">
        <v>136</v>
      </c>
      <c r="D74" s="21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417.72</v>
      </c>
      <c r="K74" s="22">
        <v>0</v>
      </c>
      <c r="L74" s="22">
        <f t="shared" ref="L74:L137" si="32">D74+H74</f>
        <v>0</v>
      </c>
      <c r="M74" s="22">
        <f t="shared" ref="M74:M137" si="33">E74+I74</f>
        <v>0</v>
      </c>
      <c r="N74" s="22">
        <f t="shared" ref="N74:N137" si="34">F74+J74</f>
        <v>417.72</v>
      </c>
      <c r="O74" s="21">
        <v>0</v>
      </c>
    </row>
    <row r="75" spans="1:15" ht="21" x14ac:dyDescent="0.15">
      <c r="A75" s="23" t="s">
        <v>137</v>
      </c>
      <c r="B75" s="10" t="s">
        <v>0</v>
      </c>
      <c r="C75" s="10" t="s">
        <v>138</v>
      </c>
      <c r="D75" s="21">
        <v>0</v>
      </c>
      <c r="E75" s="22">
        <f>E76+E80</f>
        <v>0</v>
      </c>
      <c r="F75" s="22">
        <f>F76+F80</f>
        <v>0</v>
      </c>
      <c r="G75" s="22">
        <v>0</v>
      </c>
      <c r="H75" s="22">
        <f t="shared" ref="H75:J75" si="35">H76+H80</f>
        <v>2950100</v>
      </c>
      <c r="I75" s="22">
        <f t="shared" si="35"/>
        <v>2950100</v>
      </c>
      <c r="J75" s="22">
        <f t="shared" si="35"/>
        <v>4705881.04</v>
      </c>
      <c r="K75" s="22">
        <f t="shared" ref="K75:K89" si="36">J75/I75%</f>
        <v>159.51598386495374</v>
      </c>
      <c r="L75" s="22">
        <f t="shared" si="32"/>
        <v>2950100</v>
      </c>
      <c r="M75" s="22">
        <f t="shared" si="33"/>
        <v>2950100</v>
      </c>
      <c r="N75" s="22">
        <f t="shared" si="34"/>
        <v>4705881.04</v>
      </c>
      <c r="O75" s="21">
        <f t="shared" ref="O75:O137" si="37">N75/M75%</f>
        <v>159.51598386495374</v>
      </c>
    </row>
    <row r="76" spans="1:15" ht="45" x14ac:dyDescent="0.15">
      <c r="A76" s="24" t="s">
        <v>139</v>
      </c>
      <c r="B76" s="11" t="s">
        <v>0</v>
      </c>
      <c r="C76" s="11" t="s">
        <v>140</v>
      </c>
      <c r="D76" s="21">
        <v>0</v>
      </c>
      <c r="E76" s="22">
        <f>E77+E78+E79</f>
        <v>0</v>
      </c>
      <c r="F76" s="22">
        <f t="shared" ref="F76:J76" si="38">F77+F78+F79</f>
        <v>0</v>
      </c>
      <c r="G76" s="22">
        <v>0</v>
      </c>
      <c r="H76" s="22">
        <f t="shared" si="38"/>
        <v>2950100</v>
      </c>
      <c r="I76" s="22">
        <f t="shared" si="38"/>
        <v>2950100</v>
      </c>
      <c r="J76" s="22">
        <f t="shared" si="38"/>
        <v>922951.7</v>
      </c>
      <c r="K76" s="22">
        <f t="shared" si="36"/>
        <v>31.285437781770106</v>
      </c>
      <c r="L76" s="22">
        <f t="shared" si="32"/>
        <v>2950100</v>
      </c>
      <c r="M76" s="22">
        <f t="shared" si="33"/>
        <v>2950100</v>
      </c>
      <c r="N76" s="22">
        <f t="shared" si="34"/>
        <v>922951.7</v>
      </c>
      <c r="O76" s="21">
        <f t="shared" si="37"/>
        <v>31.285437781770106</v>
      </c>
    </row>
    <row r="77" spans="1:15" ht="33.75" x14ac:dyDescent="0.15">
      <c r="A77" s="25" t="s">
        <v>141</v>
      </c>
      <c r="B77" s="12" t="s">
        <v>0</v>
      </c>
      <c r="C77" s="12" t="s">
        <v>142</v>
      </c>
      <c r="D77" s="21">
        <v>0</v>
      </c>
      <c r="E77" s="22">
        <v>0</v>
      </c>
      <c r="F77" s="22">
        <v>0</v>
      </c>
      <c r="G77" s="22">
        <v>0</v>
      </c>
      <c r="H77" s="22">
        <v>2865000</v>
      </c>
      <c r="I77" s="22">
        <v>2865000</v>
      </c>
      <c r="J77" s="22">
        <v>817010.22</v>
      </c>
      <c r="K77" s="22">
        <f t="shared" si="36"/>
        <v>28.51693612565445</v>
      </c>
      <c r="L77" s="22">
        <f t="shared" si="32"/>
        <v>2865000</v>
      </c>
      <c r="M77" s="22">
        <f t="shared" si="33"/>
        <v>2865000</v>
      </c>
      <c r="N77" s="22">
        <f t="shared" si="34"/>
        <v>817010.22</v>
      </c>
      <c r="O77" s="21">
        <f t="shared" si="37"/>
        <v>28.51693612565445</v>
      </c>
    </row>
    <row r="78" spans="1:15" ht="67.5" x14ac:dyDescent="0.15">
      <c r="A78" s="25" t="s">
        <v>143</v>
      </c>
      <c r="B78" s="12" t="s">
        <v>0</v>
      </c>
      <c r="C78" s="12" t="s">
        <v>144</v>
      </c>
      <c r="D78" s="21">
        <v>0</v>
      </c>
      <c r="E78" s="22">
        <v>0</v>
      </c>
      <c r="F78" s="22">
        <v>0</v>
      </c>
      <c r="G78" s="22">
        <v>0</v>
      </c>
      <c r="H78" s="22">
        <v>85100</v>
      </c>
      <c r="I78" s="22">
        <v>85100</v>
      </c>
      <c r="J78" s="22">
        <v>102779.98</v>
      </c>
      <c r="K78" s="22">
        <f t="shared" si="36"/>
        <v>120.77553466509988</v>
      </c>
      <c r="L78" s="22">
        <f t="shared" si="32"/>
        <v>85100</v>
      </c>
      <c r="M78" s="22">
        <f t="shared" si="33"/>
        <v>85100</v>
      </c>
      <c r="N78" s="22">
        <f t="shared" si="34"/>
        <v>102779.98</v>
      </c>
      <c r="O78" s="21">
        <f t="shared" si="37"/>
        <v>120.77553466509988</v>
      </c>
    </row>
    <row r="79" spans="1:15" ht="45" x14ac:dyDescent="0.15">
      <c r="A79" s="25" t="s">
        <v>145</v>
      </c>
      <c r="B79" s="12" t="s">
        <v>0</v>
      </c>
      <c r="C79" s="12" t="s">
        <v>146</v>
      </c>
      <c r="D79" s="21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3161.5</v>
      </c>
      <c r="K79" s="22">
        <v>0</v>
      </c>
      <c r="L79" s="22">
        <f t="shared" si="32"/>
        <v>0</v>
      </c>
      <c r="M79" s="22">
        <f t="shared" si="33"/>
        <v>0</v>
      </c>
      <c r="N79" s="22">
        <f t="shared" si="34"/>
        <v>3161.5</v>
      </c>
      <c r="O79" s="21">
        <v>0</v>
      </c>
    </row>
    <row r="80" spans="1:15" ht="26.1" customHeight="1" x14ac:dyDescent="0.15">
      <c r="A80" s="24" t="s">
        <v>147</v>
      </c>
      <c r="B80" s="11" t="s">
        <v>0</v>
      </c>
      <c r="C80" s="11" t="s">
        <v>148</v>
      </c>
      <c r="D80" s="21">
        <v>0</v>
      </c>
      <c r="E80" s="22">
        <f>E81+E82</f>
        <v>0</v>
      </c>
      <c r="F80" s="22">
        <f t="shared" ref="F80:J80" si="39">F81+F82</f>
        <v>0</v>
      </c>
      <c r="G80" s="22">
        <v>0</v>
      </c>
      <c r="H80" s="22">
        <f t="shared" si="39"/>
        <v>0</v>
      </c>
      <c r="I80" s="22">
        <f t="shared" si="39"/>
        <v>0</v>
      </c>
      <c r="J80" s="22">
        <f t="shared" si="39"/>
        <v>3782929.34</v>
      </c>
      <c r="K80" s="22">
        <v>0</v>
      </c>
      <c r="L80" s="22">
        <f t="shared" si="32"/>
        <v>0</v>
      </c>
      <c r="M80" s="22">
        <f t="shared" si="33"/>
        <v>0</v>
      </c>
      <c r="N80" s="22">
        <f t="shared" si="34"/>
        <v>3782929.34</v>
      </c>
      <c r="O80" s="21">
        <v>0</v>
      </c>
    </row>
    <row r="81" spans="1:15" ht="22.5" x14ac:dyDescent="0.15">
      <c r="A81" s="25" t="s">
        <v>149</v>
      </c>
      <c r="B81" s="12" t="s">
        <v>0</v>
      </c>
      <c r="C81" s="12" t="s">
        <v>150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3637206.28</v>
      </c>
      <c r="K81" s="22">
        <v>0</v>
      </c>
      <c r="L81" s="22">
        <f t="shared" si="32"/>
        <v>0</v>
      </c>
      <c r="M81" s="22">
        <f t="shared" si="33"/>
        <v>0</v>
      </c>
      <c r="N81" s="22">
        <f t="shared" si="34"/>
        <v>3637206.28</v>
      </c>
      <c r="O81" s="21">
        <v>0</v>
      </c>
    </row>
    <row r="82" spans="1:15" ht="146.25" x14ac:dyDescent="0.15">
      <c r="A82" s="25" t="s">
        <v>151</v>
      </c>
      <c r="B82" s="12" t="s">
        <v>0</v>
      </c>
      <c r="C82" s="12" t="s">
        <v>152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145723.06</v>
      </c>
      <c r="K82" s="22">
        <v>0</v>
      </c>
      <c r="L82" s="22">
        <f t="shared" si="32"/>
        <v>0</v>
      </c>
      <c r="M82" s="22">
        <f t="shared" si="33"/>
        <v>0</v>
      </c>
      <c r="N82" s="22">
        <f t="shared" si="34"/>
        <v>145723.06</v>
      </c>
      <c r="O82" s="21">
        <v>0</v>
      </c>
    </row>
    <row r="83" spans="1:15" ht="21" x14ac:dyDescent="0.15">
      <c r="A83" s="20" t="s">
        <v>153</v>
      </c>
      <c r="B83" s="10" t="s">
        <v>0</v>
      </c>
      <c r="C83" s="10" t="s">
        <v>154</v>
      </c>
      <c r="D83" s="22">
        <v>0</v>
      </c>
      <c r="E83" s="22">
        <f>E84+E86</f>
        <v>0</v>
      </c>
      <c r="F83" s="22">
        <f t="shared" ref="F83:J83" si="40">F84+F86</f>
        <v>0</v>
      </c>
      <c r="G83" s="22">
        <v>0</v>
      </c>
      <c r="H83" s="22">
        <f t="shared" si="40"/>
        <v>1350000</v>
      </c>
      <c r="I83" s="22">
        <f t="shared" si="40"/>
        <v>850000</v>
      </c>
      <c r="J83" s="22">
        <f t="shared" si="40"/>
        <v>1469552.26</v>
      </c>
      <c r="K83" s="22">
        <f t="shared" si="36"/>
        <v>172.88850117647058</v>
      </c>
      <c r="L83" s="22">
        <f t="shared" si="32"/>
        <v>1350000</v>
      </c>
      <c r="M83" s="22">
        <f t="shared" si="33"/>
        <v>850000</v>
      </c>
      <c r="N83" s="22">
        <f t="shared" si="34"/>
        <v>1469552.26</v>
      </c>
      <c r="O83" s="21">
        <f t="shared" si="37"/>
        <v>172.88850117647058</v>
      </c>
    </row>
    <row r="84" spans="1:15" ht="21" x14ac:dyDescent="0.15">
      <c r="A84" s="23" t="s">
        <v>155</v>
      </c>
      <c r="B84" s="10" t="s">
        <v>0</v>
      </c>
      <c r="C84" s="10" t="s">
        <v>156</v>
      </c>
      <c r="D84" s="22">
        <v>0</v>
      </c>
      <c r="E84" s="22">
        <f>E85</f>
        <v>0</v>
      </c>
      <c r="F84" s="22">
        <f>F85</f>
        <v>0</v>
      </c>
      <c r="G84" s="22">
        <v>0</v>
      </c>
      <c r="H84" s="22">
        <f t="shared" ref="H84:J84" si="41">H85</f>
        <v>760000</v>
      </c>
      <c r="I84" s="22">
        <f t="shared" si="41"/>
        <v>760000</v>
      </c>
      <c r="J84" s="22">
        <f t="shared" si="41"/>
        <v>766329.93</v>
      </c>
      <c r="K84" s="22">
        <f t="shared" si="36"/>
        <v>100.83288552631579</v>
      </c>
      <c r="L84" s="22">
        <f t="shared" si="32"/>
        <v>760000</v>
      </c>
      <c r="M84" s="22">
        <f t="shared" si="33"/>
        <v>760000</v>
      </c>
      <c r="N84" s="22">
        <f t="shared" si="34"/>
        <v>766329.93</v>
      </c>
      <c r="O84" s="21">
        <f t="shared" si="37"/>
        <v>100.83288552631579</v>
      </c>
    </row>
    <row r="85" spans="1:15" ht="56.25" x14ac:dyDescent="0.15">
      <c r="A85" s="24" t="s">
        <v>157</v>
      </c>
      <c r="B85" s="11" t="s">
        <v>0</v>
      </c>
      <c r="C85" s="11" t="s">
        <v>158</v>
      </c>
      <c r="D85" s="22">
        <v>0</v>
      </c>
      <c r="E85" s="22">
        <v>0</v>
      </c>
      <c r="F85" s="22">
        <v>0</v>
      </c>
      <c r="G85" s="22">
        <v>0</v>
      </c>
      <c r="H85" s="22">
        <v>760000</v>
      </c>
      <c r="I85" s="22">
        <v>760000</v>
      </c>
      <c r="J85" s="22">
        <v>766329.93</v>
      </c>
      <c r="K85" s="22">
        <f t="shared" si="36"/>
        <v>100.83288552631579</v>
      </c>
      <c r="L85" s="22">
        <f t="shared" si="32"/>
        <v>760000</v>
      </c>
      <c r="M85" s="22">
        <f t="shared" si="33"/>
        <v>760000</v>
      </c>
      <c r="N85" s="22">
        <f t="shared" si="34"/>
        <v>766329.93</v>
      </c>
      <c r="O85" s="21">
        <f t="shared" si="37"/>
        <v>100.83288552631579</v>
      </c>
    </row>
    <row r="86" spans="1:15" ht="21" x14ac:dyDescent="0.15">
      <c r="A86" s="23" t="s">
        <v>159</v>
      </c>
      <c r="B86" s="10" t="s">
        <v>0</v>
      </c>
      <c r="C86" s="10" t="s">
        <v>160</v>
      </c>
      <c r="D86" s="22">
        <v>0</v>
      </c>
      <c r="E86" s="22">
        <f>E87</f>
        <v>0</v>
      </c>
      <c r="F86" s="22">
        <f>F87</f>
        <v>0</v>
      </c>
      <c r="G86" s="22">
        <v>0</v>
      </c>
      <c r="H86" s="22">
        <f t="shared" ref="H86:J87" si="42">H87</f>
        <v>590000</v>
      </c>
      <c r="I86" s="22">
        <f t="shared" si="42"/>
        <v>90000</v>
      </c>
      <c r="J86" s="22">
        <f t="shared" si="42"/>
        <v>703222.33</v>
      </c>
      <c r="K86" s="22">
        <f t="shared" si="36"/>
        <v>781.35814444444441</v>
      </c>
      <c r="L86" s="22">
        <f t="shared" si="32"/>
        <v>590000</v>
      </c>
      <c r="M86" s="22">
        <f t="shared" si="33"/>
        <v>90000</v>
      </c>
      <c r="N86" s="22">
        <f t="shared" si="34"/>
        <v>703222.33</v>
      </c>
      <c r="O86" s="21">
        <f t="shared" si="37"/>
        <v>781.35814444444441</v>
      </c>
    </row>
    <row r="87" spans="1:15" ht="22.5" x14ac:dyDescent="0.15">
      <c r="A87" s="24" t="s">
        <v>161</v>
      </c>
      <c r="B87" s="11" t="s">
        <v>0</v>
      </c>
      <c r="C87" s="11" t="s">
        <v>162</v>
      </c>
      <c r="D87" s="22">
        <v>0</v>
      </c>
      <c r="E87" s="22">
        <f>E88</f>
        <v>0</v>
      </c>
      <c r="F87" s="22">
        <f>F88</f>
        <v>0</v>
      </c>
      <c r="G87" s="22">
        <v>0</v>
      </c>
      <c r="H87" s="22">
        <f t="shared" si="42"/>
        <v>590000</v>
      </c>
      <c r="I87" s="22">
        <f t="shared" si="42"/>
        <v>90000</v>
      </c>
      <c r="J87" s="22">
        <f t="shared" si="42"/>
        <v>703222.33</v>
      </c>
      <c r="K87" s="22">
        <f t="shared" si="36"/>
        <v>781.35814444444441</v>
      </c>
      <c r="L87" s="22">
        <f t="shared" si="32"/>
        <v>590000</v>
      </c>
      <c r="M87" s="22">
        <f t="shared" si="33"/>
        <v>90000</v>
      </c>
      <c r="N87" s="22">
        <f t="shared" si="34"/>
        <v>703222.33</v>
      </c>
      <c r="O87" s="21">
        <f t="shared" si="37"/>
        <v>781.35814444444441</v>
      </c>
    </row>
    <row r="88" spans="1:15" ht="90" x14ac:dyDescent="0.15">
      <c r="A88" s="25" t="s">
        <v>163</v>
      </c>
      <c r="B88" s="12" t="s">
        <v>0</v>
      </c>
      <c r="C88" s="12" t="s">
        <v>164</v>
      </c>
      <c r="D88" s="22">
        <v>0</v>
      </c>
      <c r="E88" s="22">
        <v>0</v>
      </c>
      <c r="F88" s="22">
        <v>0</v>
      </c>
      <c r="G88" s="22">
        <v>0</v>
      </c>
      <c r="H88" s="22">
        <v>590000</v>
      </c>
      <c r="I88" s="22">
        <v>90000</v>
      </c>
      <c r="J88" s="22">
        <v>703222.33</v>
      </c>
      <c r="K88" s="22">
        <f t="shared" si="36"/>
        <v>781.35814444444441</v>
      </c>
      <c r="L88" s="22">
        <f t="shared" si="32"/>
        <v>590000</v>
      </c>
      <c r="M88" s="22">
        <f t="shared" si="33"/>
        <v>90000</v>
      </c>
      <c r="N88" s="22">
        <f t="shared" si="34"/>
        <v>703222.33</v>
      </c>
      <c r="O88" s="21">
        <f t="shared" si="37"/>
        <v>781.35814444444441</v>
      </c>
    </row>
    <row r="89" spans="1:15" ht="21" x14ac:dyDescent="0.15">
      <c r="A89" s="52" t="s">
        <v>165</v>
      </c>
      <c r="B89" s="53" t="s">
        <v>0</v>
      </c>
      <c r="C89" s="53" t="s">
        <v>166</v>
      </c>
      <c r="D89" s="54">
        <v>165125800</v>
      </c>
      <c r="E89" s="54">
        <f>E83+E55+E9</f>
        <v>43907615</v>
      </c>
      <c r="F89" s="54">
        <f t="shared" ref="F89:J89" si="43">F83+F55+F9</f>
        <v>45833421.730000004</v>
      </c>
      <c r="G89" s="54">
        <f t="shared" ref="G89" si="44">F89/E89%</f>
        <v>104.38604267164136</v>
      </c>
      <c r="H89" s="54">
        <f t="shared" si="43"/>
        <v>4364600</v>
      </c>
      <c r="I89" s="54">
        <f t="shared" si="43"/>
        <v>3816100</v>
      </c>
      <c r="J89" s="54">
        <f t="shared" si="43"/>
        <v>6191744.9899999993</v>
      </c>
      <c r="K89" s="54">
        <f t="shared" si="36"/>
        <v>162.25321637273655</v>
      </c>
      <c r="L89" s="54">
        <f t="shared" si="32"/>
        <v>169490400</v>
      </c>
      <c r="M89" s="54">
        <f t="shared" si="33"/>
        <v>47723715</v>
      </c>
      <c r="N89" s="54">
        <f t="shared" si="34"/>
        <v>52025166.720000006</v>
      </c>
      <c r="O89" s="28">
        <f t="shared" si="37"/>
        <v>109.01323738103792</v>
      </c>
    </row>
    <row r="90" spans="1:15" ht="21" x14ac:dyDescent="0.15">
      <c r="A90" s="20" t="s">
        <v>167</v>
      </c>
      <c r="B90" s="10" t="s">
        <v>0</v>
      </c>
      <c r="C90" s="10" t="s">
        <v>168</v>
      </c>
      <c r="D90" s="22">
        <v>201918600</v>
      </c>
      <c r="E90" s="22">
        <f>E91</f>
        <v>46066300</v>
      </c>
      <c r="F90" s="22">
        <v>46023200</v>
      </c>
      <c r="G90" s="26">
        <f t="shared" ref="G90:G137" si="45">F90/E90%</f>
        <v>99.90643919741764</v>
      </c>
      <c r="H90" s="22">
        <v>0</v>
      </c>
      <c r="I90" s="22">
        <v>0</v>
      </c>
      <c r="J90" s="22">
        <v>0</v>
      </c>
      <c r="K90" s="22">
        <v>0</v>
      </c>
      <c r="L90" s="22">
        <f t="shared" si="32"/>
        <v>201918600</v>
      </c>
      <c r="M90" s="22">
        <f t="shared" si="33"/>
        <v>46066300</v>
      </c>
      <c r="N90" s="22">
        <f t="shared" si="34"/>
        <v>46023200</v>
      </c>
      <c r="O90" s="21">
        <f t="shared" si="37"/>
        <v>99.90643919741764</v>
      </c>
    </row>
    <row r="91" spans="1:15" ht="21" x14ac:dyDescent="0.15">
      <c r="A91" s="23" t="s">
        <v>169</v>
      </c>
      <c r="B91" s="10" t="s">
        <v>0</v>
      </c>
      <c r="C91" s="10" t="s">
        <v>170</v>
      </c>
      <c r="D91" s="22">
        <v>201918600</v>
      </c>
      <c r="E91" s="22">
        <f>E92+E94</f>
        <v>46066300</v>
      </c>
      <c r="F91" s="22">
        <v>46023200</v>
      </c>
      <c r="G91" s="26">
        <f t="shared" si="45"/>
        <v>99.90643919741764</v>
      </c>
      <c r="H91" s="22">
        <v>0</v>
      </c>
      <c r="I91" s="22">
        <v>0</v>
      </c>
      <c r="J91" s="22">
        <v>0</v>
      </c>
      <c r="K91" s="22">
        <v>0</v>
      </c>
      <c r="L91" s="22">
        <f t="shared" si="32"/>
        <v>201918600</v>
      </c>
      <c r="M91" s="22">
        <f t="shared" si="33"/>
        <v>46066300</v>
      </c>
      <c r="N91" s="22">
        <f t="shared" si="34"/>
        <v>46023200</v>
      </c>
      <c r="O91" s="21">
        <f t="shared" si="37"/>
        <v>99.90643919741764</v>
      </c>
    </row>
    <row r="92" spans="1:15" ht="22.5" x14ac:dyDescent="0.15">
      <c r="A92" s="24" t="s">
        <v>171</v>
      </c>
      <c r="B92" s="11" t="s">
        <v>0</v>
      </c>
      <c r="C92" s="11" t="s">
        <v>172</v>
      </c>
      <c r="D92" s="22">
        <v>37680600</v>
      </c>
      <c r="E92" s="22">
        <f>E93</f>
        <v>9420300</v>
      </c>
      <c r="F92" s="22">
        <v>9420300</v>
      </c>
      <c r="G92" s="26">
        <f t="shared" si="45"/>
        <v>100</v>
      </c>
      <c r="H92" s="22">
        <v>0</v>
      </c>
      <c r="I92" s="22">
        <v>0</v>
      </c>
      <c r="J92" s="22">
        <v>0</v>
      </c>
      <c r="K92" s="22">
        <v>0</v>
      </c>
      <c r="L92" s="22">
        <f t="shared" si="32"/>
        <v>37680600</v>
      </c>
      <c r="M92" s="22">
        <f t="shared" si="33"/>
        <v>9420300</v>
      </c>
      <c r="N92" s="22">
        <f t="shared" si="34"/>
        <v>9420300</v>
      </c>
      <c r="O92" s="21">
        <f t="shared" si="37"/>
        <v>100</v>
      </c>
    </row>
    <row r="93" spans="1:15" ht="22.5" x14ac:dyDescent="0.15">
      <c r="A93" s="25" t="s">
        <v>173</v>
      </c>
      <c r="B93" s="12" t="s">
        <v>0</v>
      </c>
      <c r="C93" s="12" t="s">
        <v>174</v>
      </c>
      <c r="D93" s="22">
        <v>37680600</v>
      </c>
      <c r="E93" s="22">
        <v>9420300</v>
      </c>
      <c r="F93" s="22">
        <v>9420300</v>
      </c>
      <c r="G93" s="26">
        <f t="shared" si="45"/>
        <v>100</v>
      </c>
      <c r="H93" s="22">
        <v>0</v>
      </c>
      <c r="I93" s="22">
        <v>0</v>
      </c>
      <c r="J93" s="22">
        <v>0</v>
      </c>
      <c r="K93" s="22">
        <v>0</v>
      </c>
      <c r="L93" s="22">
        <f t="shared" si="32"/>
        <v>37680600</v>
      </c>
      <c r="M93" s="22">
        <f t="shared" si="33"/>
        <v>9420300</v>
      </c>
      <c r="N93" s="22">
        <f t="shared" si="34"/>
        <v>9420300</v>
      </c>
      <c r="O93" s="21">
        <f t="shared" si="37"/>
        <v>100</v>
      </c>
    </row>
    <row r="94" spans="1:15" ht="22.5" x14ac:dyDescent="0.15">
      <c r="A94" s="24" t="s">
        <v>175</v>
      </c>
      <c r="B94" s="11" t="s">
        <v>0</v>
      </c>
      <c r="C94" s="11" t="s">
        <v>176</v>
      </c>
      <c r="D94" s="22">
        <v>164238000</v>
      </c>
      <c r="E94" s="22">
        <f>E95</f>
        <v>36646000</v>
      </c>
      <c r="F94" s="22">
        <v>36602900</v>
      </c>
      <c r="G94" s="26">
        <f t="shared" si="45"/>
        <v>99.882388255198379</v>
      </c>
      <c r="H94" s="22">
        <v>0</v>
      </c>
      <c r="I94" s="22">
        <v>0</v>
      </c>
      <c r="J94" s="22">
        <v>0</v>
      </c>
      <c r="K94" s="22">
        <v>0</v>
      </c>
      <c r="L94" s="22">
        <f t="shared" si="32"/>
        <v>164238000</v>
      </c>
      <c r="M94" s="22">
        <f t="shared" si="33"/>
        <v>36646000</v>
      </c>
      <c r="N94" s="22">
        <f t="shared" si="34"/>
        <v>36602900</v>
      </c>
      <c r="O94" s="21">
        <f t="shared" si="37"/>
        <v>99.882388255198379</v>
      </c>
    </row>
    <row r="95" spans="1:15" ht="22.5" x14ac:dyDescent="0.15">
      <c r="A95" s="25" t="s">
        <v>177</v>
      </c>
      <c r="B95" s="12" t="s">
        <v>0</v>
      </c>
      <c r="C95" s="12" t="s">
        <v>178</v>
      </c>
      <c r="D95" s="22">
        <v>164238000</v>
      </c>
      <c r="E95" s="22">
        <v>36646000</v>
      </c>
      <c r="F95" s="22">
        <v>36602900</v>
      </c>
      <c r="G95" s="26">
        <f t="shared" si="45"/>
        <v>99.882388255198379</v>
      </c>
      <c r="H95" s="22">
        <v>0</v>
      </c>
      <c r="I95" s="22">
        <v>0</v>
      </c>
      <c r="J95" s="22">
        <v>0</v>
      </c>
      <c r="K95" s="22">
        <v>0</v>
      </c>
      <c r="L95" s="22">
        <f t="shared" si="32"/>
        <v>164238000</v>
      </c>
      <c r="M95" s="22">
        <f t="shared" si="33"/>
        <v>36646000</v>
      </c>
      <c r="N95" s="22">
        <f t="shared" si="34"/>
        <v>36602900</v>
      </c>
      <c r="O95" s="21">
        <f t="shared" si="37"/>
        <v>99.882388255198379</v>
      </c>
    </row>
    <row r="96" spans="1:15" ht="31.5" x14ac:dyDescent="0.15">
      <c r="A96" s="20" t="s">
        <v>179</v>
      </c>
      <c r="B96" s="10" t="s">
        <v>0</v>
      </c>
      <c r="C96" s="10" t="s">
        <v>180</v>
      </c>
      <c r="D96" s="22">
        <v>367044400</v>
      </c>
      <c r="E96" s="22">
        <f>E90+E89</f>
        <v>89973915</v>
      </c>
      <c r="F96" s="22">
        <f t="shared" ref="F96:J96" si="46">F90+F89</f>
        <v>91856621.730000004</v>
      </c>
      <c r="G96" s="26">
        <f t="shared" si="45"/>
        <v>102.09250284374087</v>
      </c>
      <c r="H96" s="22">
        <f t="shared" si="46"/>
        <v>4364600</v>
      </c>
      <c r="I96" s="22">
        <f t="shared" si="46"/>
        <v>3816100</v>
      </c>
      <c r="J96" s="22">
        <f t="shared" si="46"/>
        <v>6191744.9899999993</v>
      </c>
      <c r="K96" s="22">
        <f t="shared" ref="K96:K133" si="47">J96/I96%</f>
        <v>162.25321637273655</v>
      </c>
      <c r="L96" s="22">
        <f t="shared" si="32"/>
        <v>371409000</v>
      </c>
      <c r="M96" s="22">
        <f t="shared" si="33"/>
        <v>93790015</v>
      </c>
      <c r="N96" s="22">
        <f t="shared" si="34"/>
        <v>98048366.719999999</v>
      </c>
      <c r="O96" s="21">
        <f t="shared" si="37"/>
        <v>104.5403039118823</v>
      </c>
    </row>
    <row r="97" spans="1:15" ht="22.5" x14ac:dyDescent="0.15">
      <c r="A97" s="24" t="s">
        <v>181</v>
      </c>
      <c r="B97" s="11" t="s">
        <v>0</v>
      </c>
      <c r="C97" s="11" t="s">
        <v>182</v>
      </c>
      <c r="D97" s="22">
        <v>2768368</v>
      </c>
      <c r="E97" s="22">
        <f>E98+E99</f>
        <v>638231</v>
      </c>
      <c r="F97" s="22">
        <f t="shared" ref="F97:I97" si="48">F98+F99</f>
        <v>608231</v>
      </c>
      <c r="G97" s="26">
        <f t="shared" si="45"/>
        <v>95.299507545073794</v>
      </c>
      <c r="H97" s="22">
        <f t="shared" si="48"/>
        <v>1000000</v>
      </c>
      <c r="I97" s="22">
        <f t="shared" si="48"/>
        <v>1000000</v>
      </c>
      <c r="J97" s="22">
        <v>1000000</v>
      </c>
      <c r="K97" s="22">
        <f t="shared" si="47"/>
        <v>100</v>
      </c>
      <c r="L97" s="22">
        <f t="shared" si="32"/>
        <v>3768368</v>
      </c>
      <c r="M97" s="22">
        <f t="shared" si="33"/>
        <v>1638231</v>
      </c>
      <c r="N97" s="22">
        <f t="shared" si="34"/>
        <v>1608231</v>
      </c>
      <c r="O97" s="21">
        <f t="shared" si="37"/>
        <v>98.168756420797806</v>
      </c>
    </row>
    <row r="98" spans="1:15" ht="45" x14ac:dyDescent="0.15">
      <c r="A98" s="25" t="s">
        <v>183</v>
      </c>
      <c r="B98" s="12" t="s">
        <v>0</v>
      </c>
      <c r="C98" s="12" t="s">
        <v>184</v>
      </c>
      <c r="D98" s="22">
        <v>1638870</v>
      </c>
      <c r="E98" s="22">
        <v>365681</v>
      </c>
      <c r="F98" s="22">
        <v>365681</v>
      </c>
      <c r="G98" s="26">
        <f t="shared" si="45"/>
        <v>100</v>
      </c>
      <c r="H98" s="22">
        <v>0</v>
      </c>
      <c r="I98" s="22">
        <v>0</v>
      </c>
      <c r="J98" s="22">
        <v>0</v>
      </c>
      <c r="K98" s="22" t="e">
        <f t="shared" si="47"/>
        <v>#DIV/0!</v>
      </c>
      <c r="L98" s="22">
        <f t="shared" si="32"/>
        <v>1638870</v>
      </c>
      <c r="M98" s="22">
        <f t="shared" si="33"/>
        <v>365681</v>
      </c>
      <c r="N98" s="22">
        <f t="shared" si="34"/>
        <v>365681</v>
      </c>
      <c r="O98" s="21">
        <f t="shared" si="37"/>
        <v>100</v>
      </c>
    </row>
    <row r="99" spans="1:15" ht="22.5" x14ac:dyDescent="0.15">
      <c r="A99" s="25" t="s">
        <v>185</v>
      </c>
      <c r="B99" s="12" t="s">
        <v>0</v>
      </c>
      <c r="C99" s="12" t="s">
        <v>186</v>
      </c>
      <c r="D99" s="22">
        <v>1129498</v>
      </c>
      <c r="E99" s="22">
        <v>272550</v>
      </c>
      <c r="F99" s="22">
        <v>242550</v>
      </c>
      <c r="G99" s="26">
        <f t="shared" si="45"/>
        <v>88.992845349477165</v>
      </c>
      <c r="H99" s="22">
        <v>1000000</v>
      </c>
      <c r="I99" s="22">
        <v>1000000</v>
      </c>
      <c r="J99" s="22">
        <v>1000000</v>
      </c>
      <c r="K99" s="22">
        <f t="shared" si="47"/>
        <v>100</v>
      </c>
      <c r="L99" s="22">
        <f t="shared" si="32"/>
        <v>2129498</v>
      </c>
      <c r="M99" s="22">
        <f t="shared" si="33"/>
        <v>1272550</v>
      </c>
      <c r="N99" s="22">
        <f t="shared" si="34"/>
        <v>1242550</v>
      </c>
      <c r="O99" s="21">
        <f t="shared" si="37"/>
        <v>97.642528780794464</v>
      </c>
    </row>
    <row r="100" spans="1:15" ht="20.100000000000001" customHeight="1" x14ac:dyDescent="0.15">
      <c r="A100" s="31" t="s">
        <v>187</v>
      </c>
      <c r="B100" s="32" t="s">
        <v>0</v>
      </c>
      <c r="C100" s="32" t="s">
        <v>188</v>
      </c>
      <c r="D100" s="55">
        <v>369812768</v>
      </c>
      <c r="E100" s="55">
        <f>E96+E97</f>
        <v>90612146</v>
      </c>
      <c r="F100" s="55">
        <f t="shared" ref="F100:I100" si="49">F96+F97</f>
        <v>92464852.730000004</v>
      </c>
      <c r="G100" s="56">
        <f t="shared" si="45"/>
        <v>102.04465605527101</v>
      </c>
      <c r="H100" s="55">
        <f t="shared" si="49"/>
        <v>5364600</v>
      </c>
      <c r="I100" s="55">
        <f t="shared" si="49"/>
        <v>4816100</v>
      </c>
      <c r="J100" s="55">
        <v>7191744.9900000002</v>
      </c>
      <c r="K100" s="55">
        <f t="shared" si="47"/>
        <v>149.32715246776439</v>
      </c>
      <c r="L100" s="55">
        <f t="shared" si="32"/>
        <v>375177368</v>
      </c>
      <c r="M100" s="55">
        <f t="shared" si="33"/>
        <v>95428246</v>
      </c>
      <c r="N100" s="55">
        <f t="shared" si="34"/>
        <v>99656597.719999999</v>
      </c>
      <c r="O100" s="57">
        <f t="shared" si="37"/>
        <v>104.43092260126001</v>
      </c>
    </row>
    <row r="101" spans="1:15" ht="11.25" x14ac:dyDescent="0.15">
      <c r="A101" s="33" t="s">
        <v>189</v>
      </c>
      <c r="B101" s="34" t="s">
        <v>0</v>
      </c>
      <c r="C101" s="35" t="s">
        <v>0</v>
      </c>
      <c r="D101" s="36" t="s">
        <v>0</v>
      </c>
      <c r="E101" s="37"/>
      <c r="F101" s="38" t="s">
        <v>0</v>
      </c>
      <c r="G101" s="39"/>
      <c r="H101" s="38"/>
      <c r="I101" s="40"/>
      <c r="J101" s="38"/>
      <c r="K101" s="41"/>
      <c r="L101" s="42"/>
      <c r="M101" s="42"/>
      <c r="N101" s="42"/>
      <c r="O101" s="41"/>
    </row>
    <row r="102" spans="1:15" ht="14.45" customHeight="1" x14ac:dyDescent="0.15">
      <c r="A102" s="20" t="s">
        <v>190</v>
      </c>
      <c r="B102" s="10" t="s">
        <v>191</v>
      </c>
      <c r="C102" s="10" t="s">
        <v>0</v>
      </c>
      <c r="D102" s="21">
        <v>36618170</v>
      </c>
      <c r="E102" s="22">
        <f>E103+E104+E105+E106+E107+E108</f>
        <v>9178190</v>
      </c>
      <c r="F102" s="21">
        <v>8311654.5099999998</v>
      </c>
      <c r="G102" s="27">
        <f t="shared" si="45"/>
        <v>90.558754068067884</v>
      </c>
      <c r="H102" s="21">
        <v>70000</v>
      </c>
      <c r="I102" s="22">
        <v>70000</v>
      </c>
      <c r="J102" s="21">
        <v>1737834.87</v>
      </c>
      <c r="K102" s="21">
        <f t="shared" si="47"/>
        <v>2482.621242857143</v>
      </c>
      <c r="L102" s="22">
        <f t="shared" si="32"/>
        <v>36688170</v>
      </c>
      <c r="M102" s="22">
        <f t="shared" si="33"/>
        <v>9248190</v>
      </c>
      <c r="N102" s="22">
        <f t="shared" si="34"/>
        <v>10049489.379999999</v>
      </c>
      <c r="O102" s="21">
        <f t="shared" si="37"/>
        <v>108.66439141064359</v>
      </c>
    </row>
    <row r="103" spans="1:15" ht="84" x14ac:dyDescent="0.15">
      <c r="A103" s="10" t="s">
        <v>192</v>
      </c>
      <c r="B103" s="10" t="s">
        <v>193</v>
      </c>
      <c r="C103" s="10" t="s">
        <v>194</v>
      </c>
      <c r="D103" s="21">
        <v>29400000</v>
      </c>
      <c r="E103" s="22">
        <v>7241100</v>
      </c>
      <c r="F103" s="21">
        <v>6618486.04</v>
      </c>
      <c r="G103" s="27">
        <f t="shared" si="45"/>
        <v>91.401666045214128</v>
      </c>
      <c r="H103" s="21"/>
      <c r="I103" s="22"/>
      <c r="J103" s="21">
        <v>43391.47</v>
      </c>
      <c r="K103" s="21"/>
      <c r="L103" s="22">
        <f t="shared" si="32"/>
        <v>29400000</v>
      </c>
      <c r="M103" s="22">
        <f t="shared" si="33"/>
        <v>7241100</v>
      </c>
      <c r="N103" s="22">
        <f t="shared" si="34"/>
        <v>6661877.5099999998</v>
      </c>
      <c r="O103" s="21">
        <f t="shared" si="37"/>
        <v>92.000904696800205</v>
      </c>
    </row>
    <row r="104" spans="1:15" ht="42" x14ac:dyDescent="0.15">
      <c r="A104" s="10" t="s">
        <v>195</v>
      </c>
      <c r="B104" s="10" t="s">
        <v>196</v>
      </c>
      <c r="C104" s="10" t="s">
        <v>197</v>
      </c>
      <c r="D104" s="21">
        <v>2600000</v>
      </c>
      <c r="E104" s="22">
        <v>640185</v>
      </c>
      <c r="F104" s="21">
        <v>576489.23</v>
      </c>
      <c r="G104" s="27">
        <f t="shared" si="45"/>
        <v>90.050411990284047</v>
      </c>
      <c r="H104" s="21"/>
      <c r="I104" s="22"/>
      <c r="J104" s="21"/>
      <c r="K104" s="21"/>
      <c r="L104" s="22">
        <f t="shared" si="32"/>
        <v>2600000</v>
      </c>
      <c r="M104" s="22">
        <f t="shared" si="33"/>
        <v>640185</v>
      </c>
      <c r="N104" s="22">
        <f t="shared" si="34"/>
        <v>576489.23</v>
      </c>
      <c r="O104" s="21">
        <f t="shared" si="37"/>
        <v>90.050411990284047</v>
      </c>
    </row>
    <row r="105" spans="1:15" ht="42" x14ac:dyDescent="0.15">
      <c r="A105" s="10" t="s">
        <v>195</v>
      </c>
      <c r="B105" s="10" t="s">
        <v>196</v>
      </c>
      <c r="C105" s="10" t="s">
        <v>198</v>
      </c>
      <c r="D105" s="21">
        <v>1450000</v>
      </c>
      <c r="E105" s="22">
        <v>379355</v>
      </c>
      <c r="F105" s="21">
        <v>301537.03999999998</v>
      </c>
      <c r="G105" s="27">
        <f t="shared" si="45"/>
        <v>79.486770966508928</v>
      </c>
      <c r="H105" s="21"/>
      <c r="I105" s="22"/>
      <c r="J105" s="21"/>
      <c r="K105" s="21"/>
      <c r="L105" s="22">
        <f t="shared" si="32"/>
        <v>1450000</v>
      </c>
      <c r="M105" s="22">
        <f t="shared" si="33"/>
        <v>379355</v>
      </c>
      <c r="N105" s="22">
        <f t="shared" si="34"/>
        <v>301537.03999999998</v>
      </c>
      <c r="O105" s="21">
        <f t="shared" si="37"/>
        <v>79.486770966508928</v>
      </c>
    </row>
    <row r="106" spans="1:15" ht="42" x14ac:dyDescent="0.15">
      <c r="A106" s="10" t="s">
        <v>195</v>
      </c>
      <c r="B106" s="10" t="s">
        <v>196</v>
      </c>
      <c r="C106" s="10" t="s">
        <v>199</v>
      </c>
      <c r="D106" s="21">
        <v>680000</v>
      </c>
      <c r="E106" s="22">
        <v>159750</v>
      </c>
      <c r="F106" s="21">
        <v>148463.18</v>
      </c>
      <c r="G106" s="27">
        <f t="shared" si="45"/>
        <v>92.934697965571203</v>
      </c>
      <c r="H106" s="21"/>
      <c r="I106" s="22"/>
      <c r="J106" s="21"/>
      <c r="K106" s="21"/>
      <c r="L106" s="22">
        <f t="shared" si="32"/>
        <v>680000</v>
      </c>
      <c r="M106" s="22">
        <f t="shared" si="33"/>
        <v>159750</v>
      </c>
      <c r="N106" s="22">
        <f t="shared" si="34"/>
        <v>148463.18</v>
      </c>
      <c r="O106" s="21">
        <f t="shared" si="37"/>
        <v>92.934697965571203</v>
      </c>
    </row>
    <row r="107" spans="1:15" ht="42" x14ac:dyDescent="0.15">
      <c r="A107" s="10" t="s">
        <v>195</v>
      </c>
      <c r="B107" s="10" t="s">
        <v>196</v>
      </c>
      <c r="C107" s="10" t="s">
        <v>200</v>
      </c>
      <c r="D107" s="21">
        <v>2100000</v>
      </c>
      <c r="E107" s="22">
        <v>653000</v>
      </c>
      <c r="F107" s="21">
        <v>563520</v>
      </c>
      <c r="G107" s="27">
        <f t="shared" si="45"/>
        <v>86.297090352220522</v>
      </c>
      <c r="H107" s="21"/>
      <c r="I107" s="22"/>
      <c r="J107" s="21"/>
      <c r="K107" s="21"/>
      <c r="L107" s="22">
        <f t="shared" si="32"/>
        <v>2100000</v>
      </c>
      <c r="M107" s="22">
        <f t="shared" si="33"/>
        <v>653000</v>
      </c>
      <c r="N107" s="22">
        <f t="shared" si="34"/>
        <v>563520</v>
      </c>
      <c r="O107" s="21">
        <f t="shared" si="37"/>
        <v>86.297090352220522</v>
      </c>
    </row>
    <row r="108" spans="1:15" ht="21" x14ac:dyDescent="0.15">
      <c r="A108" s="10" t="s">
        <v>201</v>
      </c>
      <c r="B108" s="10" t="s">
        <v>202</v>
      </c>
      <c r="C108" s="10" t="s">
        <v>203</v>
      </c>
      <c r="D108" s="21">
        <v>388170</v>
      </c>
      <c r="E108" s="22">
        <v>104800</v>
      </c>
      <c r="F108" s="21">
        <v>103159.02</v>
      </c>
      <c r="G108" s="27">
        <f t="shared" si="45"/>
        <v>98.434179389312987</v>
      </c>
      <c r="H108" s="21">
        <v>70000</v>
      </c>
      <c r="I108" s="22">
        <v>70000</v>
      </c>
      <c r="J108" s="21">
        <v>1694443.4</v>
      </c>
      <c r="K108" s="21">
        <f t="shared" si="47"/>
        <v>2420.6334285714283</v>
      </c>
      <c r="L108" s="22">
        <f t="shared" si="32"/>
        <v>458170</v>
      </c>
      <c r="M108" s="22">
        <f t="shared" si="33"/>
        <v>174800</v>
      </c>
      <c r="N108" s="22">
        <f t="shared" si="34"/>
        <v>1797602.42</v>
      </c>
      <c r="O108" s="21">
        <f t="shared" si="37"/>
        <v>1028.3766704805491</v>
      </c>
    </row>
    <row r="109" spans="1:15" ht="11.25" x14ac:dyDescent="0.15">
      <c r="A109" s="20" t="s">
        <v>204</v>
      </c>
      <c r="B109" s="10" t="s">
        <v>205</v>
      </c>
      <c r="C109" s="10" t="s">
        <v>0</v>
      </c>
      <c r="D109" s="21">
        <v>291474496</v>
      </c>
      <c r="E109" s="22">
        <f>E110+E111+E114+E116+E117+E118+E121+E124</f>
        <v>75894889</v>
      </c>
      <c r="F109" s="21">
        <v>66504626.609999999</v>
      </c>
      <c r="G109" s="27">
        <f t="shared" si="45"/>
        <v>87.627279631438682</v>
      </c>
      <c r="H109" s="21">
        <v>3652273</v>
      </c>
      <c r="I109" s="22">
        <v>3652273</v>
      </c>
      <c r="J109" s="21">
        <v>2010356.04</v>
      </c>
      <c r="K109" s="21">
        <f t="shared" si="47"/>
        <v>55.043969604681791</v>
      </c>
      <c r="L109" s="22">
        <f t="shared" si="32"/>
        <v>295126769</v>
      </c>
      <c r="M109" s="22">
        <f t="shared" si="33"/>
        <v>79547162</v>
      </c>
      <c r="N109" s="22">
        <f t="shared" si="34"/>
        <v>68514982.650000006</v>
      </c>
      <c r="O109" s="21">
        <f t="shared" si="37"/>
        <v>86.1312722256515</v>
      </c>
    </row>
    <row r="110" spans="1:15" ht="11.25" x14ac:dyDescent="0.15">
      <c r="A110" s="10" t="s">
        <v>206</v>
      </c>
      <c r="B110" s="10" t="s">
        <v>207</v>
      </c>
      <c r="C110" s="10" t="s">
        <v>208</v>
      </c>
      <c r="D110" s="21">
        <v>59215000</v>
      </c>
      <c r="E110" s="22">
        <v>13951000</v>
      </c>
      <c r="F110" s="21">
        <v>13394087.59</v>
      </c>
      <c r="G110" s="27">
        <f t="shared" si="45"/>
        <v>96.008082503046381</v>
      </c>
      <c r="H110" s="21">
        <v>2575000</v>
      </c>
      <c r="I110" s="22">
        <v>2575000</v>
      </c>
      <c r="J110" s="21">
        <v>68506.2</v>
      </c>
      <c r="K110" s="21">
        <f t="shared" si="47"/>
        <v>2.6604349514563106</v>
      </c>
      <c r="L110" s="22">
        <f t="shared" si="32"/>
        <v>61790000</v>
      </c>
      <c r="M110" s="22">
        <f t="shared" si="33"/>
        <v>16526000</v>
      </c>
      <c r="N110" s="22">
        <f t="shared" si="34"/>
        <v>13462593.789999999</v>
      </c>
      <c r="O110" s="21">
        <f t="shared" si="37"/>
        <v>81.463111400217826</v>
      </c>
    </row>
    <row r="111" spans="1:15" ht="31.5" x14ac:dyDescent="0.15">
      <c r="A111" s="20" t="s">
        <v>209</v>
      </c>
      <c r="B111" s="10" t="s">
        <v>210</v>
      </c>
      <c r="C111" s="10" t="s">
        <v>0</v>
      </c>
      <c r="D111" s="21">
        <v>55384140</v>
      </c>
      <c r="E111" s="22">
        <f>E112+E113</f>
        <v>22063937</v>
      </c>
      <c r="F111" s="21">
        <v>15089107.43</v>
      </c>
      <c r="G111" s="27">
        <f t="shared" si="45"/>
        <v>68.388100591476487</v>
      </c>
      <c r="H111" s="21">
        <v>847100</v>
      </c>
      <c r="I111" s="22">
        <v>847100</v>
      </c>
      <c r="J111" s="21">
        <v>1894917.01</v>
      </c>
      <c r="K111" s="21">
        <f t="shared" si="47"/>
        <v>223.69460630386024</v>
      </c>
      <c r="L111" s="22">
        <f t="shared" si="32"/>
        <v>56231240</v>
      </c>
      <c r="M111" s="22">
        <f t="shared" si="33"/>
        <v>22911037</v>
      </c>
      <c r="N111" s="22">
        <f t="shared" si="34"/>
        <v>16984024.440000001</v>
      </c>
      <c r="O111" s="21">
        <f t="shared" si="37"/>
        <v>74.13031736625453</v>
      </c>
    </row>
    <row r="112" spans="1:15" ht="45" x14ac:dyDescent="0.15">
      <c r="A112" s="11" t="s">
        <v>211</v>
      </c>
      <c r="B112" s="11" t="s">
        <v>212</v>
      </c>
      <c r="C112" s="11" t="s">
        <v>213</v>
      </c>
      <c r="D112" s="21">
        <v>53951702</v>
      </c>
      <c r="E112" s="22">
        <v>21539294</v>
      </c>
      <c r="F112" s="21">
        <v>14701481.98</v>
      </c>
      <c r="G112" s="27">
        <f t="shared" si="45"/>
        <v>68.254242594952274</v>
      </c>
      <c r="H112" s="21">
        <v>837100</v>
      </c>
      <c r="I112" s="22">
        <v>837100</v>
      </c>
      <c r="J112" s="21">
        <v>1805475.59</v>
      </c>
      <c r="K112" s="21">
        <f t="shared" si="47"/>
        <v>215.68218731334369</v>
      </c>
      <c r="L112" s="22">
        <f t="shared" si="32"/>
        <v>54788802</v>
      </c>
      <c r="M112" s="22">
        <f t="shared" si="33"/>
        <v>22376394</v>
      </c>
      <c r="N112" s="22">
        <f t="shared" si="34"/>
        <v>16506957.57</v>
      </c>
      <c r="O112" s="21">
        <f t="shared" si="37"/>
        <v>73.76951608020488</v>
      </c>
    </row>
    <row r="113" spans="1:15" ht="56.25" x14ac:dyDescent="0.15">
      <c r="A113" s="11" t="s">
        <v>214</v>
      </c>
      <c r="B113" s="11" t="s">
        <v>215</v>
      </c>
      <c r="C113" s="11" t="s">
        <v>216</v>
      </c>
      <c r="D113" s="21">
        <v>1432438</v>
      </c>
      <c r="E113" s="22">
        <v>524643</v>
      </c>
      <c r="F113" s="21">
        <v>387625.45</v>
      </c>
      <c r="G113" s="27">
        <f t="shared" si="45"/>
        <v>73.883659936375778</v>
      </c>
      <c r="H113" s="21">
        <v>10000</v>
      </c>
      <c r="I113" s="22">
        <v>10000</v>
      </c>
      <c r="J113" s="21">
        <v>89441.42</v>
      </c>
      <c r="K113" s="21">
        <f t="shared" si="47"/>
        <v>894.41419999999994</v>
      </c>
      <c r="L113" s="22">
        <f t="shared" si="32"/>
        <v>1442438</v>
      </c>
      <c r="M113" s="22">
        <f t="shared" si="33"/>
        <v>534643</v>
      </c>
      <c r="N113" s="22">
        <f t="shared" si="34"/>
        <v>477066.87</v>
      </c>
      <c r="O113" s="21">
        <f t="shared" si="37"/>
        <v>89.230920445979834</v>
      </c>
    </row>
    <row r="114" spans="1:15" ht="31.5" x14ac:dyDescent="0.15">
      <c r="A114" s="20" t="s">
        <v>217</v>
      </c>
      <c r="B114" s="10" t="s">
        <v>218</v>
      </c>
      <c r="C114" s="10" t="s">
        <v>0</v>
      </c>
      <c r="D114" s="21">
        <v>164238000</v>
      </c>
      <c r="E114" s="22">
        <f>E115</f>
        <v>36646000</v>
      </c>
      <c r="F114" s="21">
        <v>35319227.07</v>
      </c>
      <c r="G114" s="27">
        <f t="shared" si="45"/>
        <v>96.379487720351477</v>
      </c>
      <c r="H114" s="21"/>
      <c r="I114" s="22"/>
      <c r="J114" s="21"/>
      <c r="K114" s="21"/>
      <c r="L114" s="22">
        <f t="shared" si="32"/>
        <v>164238000</v>
      </c>
      <c r="M114" s="22">
        <f t="shared" si="33"/>
        <v>36646000</v>
      </c>
      <c r="N114" s="22">
        <f t="shared" si="34"/>
        <v>35319227.07</v>
      </c>
      <c r="O114" s="21">
        <f t="shared" si="37"/>
        <v>96.379487720351477</v>
      </c>
    </row>
    <row r="115" spans="1:15" ht="45" x14ac:dyDescent="0.15">
      <c r="A115" s="11" t="s">
        <v>219</v>
      </c>
      <c r="B115" s="11" t="s">
        <v>220</v>
      </c>
      <c r="C115" s="11" t="s">
        <v>221</v>
      </c>
      <c r="D115" s="21">
        <v>164238000</v>
      </c>
      <c r="E115" s="22">
        <v>36646000</v>
      </c>
      <c r="F115" s="21">
        <v>35319227.07</v>
      </c>
      <c r="G115" s="27">
        <f t="shared" si="45"/>
        <v>96.379487720351477</v>
      </c>
      <c r="H115" s="21"/>
      <c r="I115" s="22"/>
      <c r="J115" s="21"/>
      <c r="K115" s="21"/>
      <c r="L115" s="22">
        <f t="shared" si="32"/>
        <v>164238000</v>
      </c>
      <c r="M115" s="22">
        <f t="shared" si="33"/>
        <v>36646000</v>
      </c>
      <c r="N115" s="22">
        <f t="shared" si="34"/>
        <v>35319227.07</v>
      </c>
      <c r="O115" s="21">
        <f t="shared" si="37"/>
        <v>96.379487720351477</v>
      </c>
    </row>
    <row r="116" spans="1:15" ht="42" x14ac:dyDescent="0.15">
      <c r="A116" s="10" t="s">
        <v>222</v>
      </c>
      <c r="B116" s="10" t="s">
        <v>223</v>
      </c>
      <c r="C116" s="10" t="s">
        <v>224</v>
      </c>
      <c r="D116" s="21">
        <v>2621562</v>
      </c>
      <c r="E116" s="22">
        <v>826533</v>
      </c>
      <c r="F116" s="21">
        <v>620697.01</v>
      </c>
      <c r="G116" s="27">
        <f t="shared" si="45"/>
        <v>75.096458338626533</v>
      </c>
      <c r="H116" s="21">
        <v>3000</v>
      </c>
      <c r="I116" s="22">
        <v>3000</v>
      </c>
      <c r="J116" s="21">
        <v>27427.5</v>
      </c>
      <c r="K116" s="21">
        <f t="shared" si="47"/>
        <v>914.25</v>
      </c>
      <c r="L116" s="22">
        <f t="shared" si="32"/>
        <v>2624562</v>
      </c>
      <c r="M116" s="22">
        <f t="shared" si="33"/>
        <v>829533</v>
      </c>
      <c r="N116" s="22">
        <f t="shared" si="34"/>
        <v>648124.51</v>
      </c>
      <c r="O116" s="21">
        <f t="shared" si="37"/>
        <v>78.131250956863681</v>
      </c>
    </row>
    <row r="117" spans="1:15" ht="21" x14ac:dyDescent="0.15">
      <c r="A117" s="10" t="s">
        <v>225</v>
      </c>
      <c r="B117" s="10" t="s">
        <v>226</v>
      </c>
      <c r="C117" s="10" t="s">
        <v>227</v>
      </c>
      <c r="D117" s="21">
        <v>4281400</v>
      </c>
      <c r="E117" s="22">
        <v>1008400</v>
      </c>
      <c r="F117" s="21">
        <v>910648.08</v>
      </c>
      <c r="G117" s="27">
        <f t="shared" si="45"/>
        <v>90.306235620785401</v>
      </c>
      <c r="H117" s="21">
        <v>44000</v>
      </c>
      <c r="I117" s="22">
        <v>44000</v>
      </c>
      <c r="J117" s="21"/>
      <c r="K117" s="21"/>
      <c r="L117" s="22">
        <f t="shared" si="32"/>
        <v>4325400</v>
      </c>
      <c r="M117" s="22">
        <f t="shared" si="33"/>
        <v>1052400</v>
      </c>
      <c r="N117" s="22">
        <f t="shared" si="34"/>
        <v>910648.08</v>
      </c>
      <c r="O117" s="21">
        <f t="shared" si="37"/>
        <v>86.530604332953246</v>
      </c>
    </row>
    <row r="118" spans="1:15" ht="21" x14ac:dyDescent="0.15">
      <c r="A118" s="20" t="s">
        <v>228</v>
      </c>
      <c r="B118" s="10" t="s">
        <v>229</v>
      </c>
      <c r="C118" s="10" t="s">
        <v>0</v>
      </c>
      <c r="D118" s="21">
        <v>3850000</v>
      </c>
      <c r="E118" s="22">
        <f>E119+E120</f>
        <v>940595</v>
      </c>
      <c r="F118" s="21">
        <v>814251.01</v>
      </c>
      <c r="G118" s="27">
        <f t="shared" si="45"/>
        <v>86.567652390242344</v>
      </c>
      <c r="H118" s="21"/>
      <c r="I118" s="22"/>
      <c r="J118" s="21"/>
      <c r="K118" s="21"/>
      <c r="L118" s="22">
        <f t="shared" si="32"/>
        <v>3850000</v>
      </c>
      <c r="M118" s="22">
        <f t="shared" si="33"/>
        <v>940595</v>
      </c>
      <c r="N118" s="22">
        <f t="shared" si="34"/>
        <v>814251.01</v>
      </c>
      <c r="O118" s="21">
        <f t="shared" si="37"/>
        <v>86.567652390242344</v>
      </c>
    </row>
    <row r="119" spans="1:15" ht="22.5" x14ac:dyDescent="0.15">
      <c r="A119" s="11" t="s">
        <v>230</v>
      </c>
      <c r="B119" s="11" t="s">
        <v>231</v>
      </c>
      <c r="C119" s="11" t="s">
        <v>232</v>
      </c>
      <c r="D119" s="21">
        <v>3800000</v>
      </c>
      <c r="E119" s="22">
        <v>908695</v>
      </c>
      <c r="F119" s="21">
        <v>782441.01</v>
      </c>
      <c r="G119" s="27">
        <f t="shared" si="45"/>
        <v>86.106010267471476</v>
      </c>
      <c r="H119" s="21"/>
      <c r="I119" s="22"/>
      <c r="J119" s="21"/>
      <c r="K119" s="21"/>
      <c r="L119" s="22">
        <f t="shared" si="32"/>
        <v>3800000</v>
      </c>
      <c r="M119" s="22">
        <f t="shared" si="33"/>
        <v>908695</v>
      </c>
      <c r="N119" s="22">
        <f t="shared" si="34"/>
        <v>782441.01</v>
      </c>
      <c r="O119" s="21">
        <f t="shared" si="37"/>
        <v>86.106010267471476</v>
      </c>
    </row>
    <row r="120" spans="1:15" ht="22.5" x14ac:dyDescent="0.15">
      <c r="A120" s="11" t="s">
        <v>233</v>
      </c>
      <c r="B120" s="11" t="s">
        <v>234</v>
      </c>
      <c r="C120" s="11" t="s">
        <v>235</v>
      </c>
      <c r="D120" s="21">
        <v>50000</v>
      </c>
      <c r="E120" s="22">
        <v>31900</v>
      </c>
      <c r="F120" s="21">
        <v>31810</v>
      </c>
      <c r="G120" s="27">
        <f t="shared" si="45"/>
        <v>99.717868338557992</v>
      </c>
      <c r="H120" s="21"/>
      <c r="I120" s="22"/>
      <c r="J120" s="21"/>
      <c r="K120" s="21"/>
      <c r="L120" s="22">
        <f t="shared" si="32"/>
        <v>50000</v>
      </c>
      <c r="M120" s="22">
        <f t="shared" si="33"/>
        <v>31900</v>
      </c>
      <c r="N120" s="22">
        <f t="shared" si="34"/>
        <v>31810</v>
      </c>
      <c r="O120" s="21">
        <f t="shared" si="37"/>
        <v>99.717868338557992</v>
      </c>
    </row>
    <row r="121" spans="1:15" ht="21" x14ac:dyDescent="0.15">
      <c r="A121" s="20" t="s">
        <v>236</v>
      </c>
      <c r="B121" s="10" t="s">
        <v>237</v>
      </c>
      <c r="C121" s="10" t="s">
        <v>0</v>
      </c>
      <c r="D121" s="21">
        <v>1864041</v>
      </c>
      <c r="E121" s="22">
        <f>E122+E123</f>
        <v>438071</v>
      </c>
      <c r="F121" s="21">
        <v>356608.42</v>
      </c>
      <c r="G121" s="27">
        <f t="shared" si="45"/>
        <v>81.404251822193203</v>
      </c>
      <c r="H121" s="21"/>
      <c r="I121" s="22"/>
      <c r="J121" s="21">
        <v>19505.330000000002</v>
      </c>
      <c r="K121" s="21"/>
      <c r="L121" s="22">
        <f t="shared" si="32"/>
        <v>1864041</v>
      </c>
      <c r="M121" s="22">
        <f t="shared" si="33"/>
        <v>438071</v>
      </c>
      <c r="N121" s="22">
        <f t="shared" si="34"/>
        <v>376113.75</v>
      </c>
      <c r="O121" s="21">
        <f t="shared" si="37"/>
        <v>85.856801751314279</v>
      </c>
    </row>
    <row r="122" spans="1:15" ht="45" x14ac:dyDescent="0.15">
      <c r="A122" s="11" t="s">
        <v>238</v>
      </c>
      <c r="B122" s="11" t="s">
        <v>239</v>
      </c>
      <c r="C122" s="11" t="s">
        <v>240</v>
      </c>
      <c r="D122" s="21">
        <v>225171</v>
      </c>
      <c r="E122" s="22">
        <v>72390</v>
      </c>
      <c r="F122" s="21">
        <v>38989.01</v>
      </c>
      <c r="G122" s="27">
        <f t="shared" si="45"/>
        <v>53.859662936869739</v>
      </c>
      <c r="H122" s="21"/>
      <c r="I122" s="22"/>
      <c r="J122" s="21">
        <v>19505.330000000002</v>
      </c>
      <c r="K122" s="21"/>
      <c r="L122" s="22">
        <f t="shared" si="32"/>
        <v>225171</v>
      </c>
      <c r="M122" s="22">
        <f t="shared" si="33"/>
        <v>72390</v>
      </c>
      <c r="N122" s="22">
        <f t="shared" si="34"/>
        <v>58494.340000000004</v>
      </c>
      <c r="O122" s="21">
        <f t="shared" si="37"/>
        <v>80.804448128194508</v>
      </c>
    </row>
    <row r="123" spans="1:15" ht="33.75" x14ac:dyDescent="0.15">
      <c r="A123" s="11" t="s">
        <v>241</v>
      </c>
      <c r="B123" s="11" t="s">
        <v>242</v>
      </c>
      <c r="C123" s="11" t="s">
        <v>243</v>
      </c>
      <c r="D123" s="21">
        <v>1638870</v>
      </c>
      <c r="E123" s="22">
        <v>365681</v>
      </c>
      <c r="F123" s="21">
        <v>317619.40999999997</v>
      </c>
      <c r="G123" s="27">
        <f t="shared" si="45"/>
        <v>86.856962762626438</v>
      </c>
      <c r="H123" s="21"/>
      <c r="I123" s="22"/>
      <c r="J123" s="21"/>
      <c r="K123" s="21"/>
      <c r="L123" s="22">
        <f t="shared" si="32"/>
        <v>1638870</v>
      </c>
      <c r="M123" s="22">
        <f t="shared" si="33"/>
        <v>365681</v>
      </c>
      <c r="N123" s="22">
        <f t="shared" si="34"/>
        <v>317619.40999999997</v>
      </c>
      <c r="O123" s="21">
        <f t="shared" si="37"/>
        <v>86.856962762626438</v>
      </c>
    </row>
    <row r="124" spans="1:15" ht="115.5" x14ac:dyDescent="0.15">
      <c r="A124" s="20" t="s">
        <v>244</v>
      </c>
      <c r="B124" s="10" t="s">
        <v>245</v>
      </c>
      <c r="C124" s="10" t="s">
        <v>0</v>
      </c>
      <c r="D124" s="21">
        <v>20353</v>
      </c>
      <c r="E124" s="22">
        <f>E125</f>
        <v>20353</v>
      </c>
      <c r="F124" s="21"/>
      <c r="G124" s="27"/>
      <c r="H124" s="21">
        <v>183173</v>
      </c>
      <c r="I124" s="22">
        <v>183173</v>
      </c>
      <c r="J124" s="21"/>
      <c r="K124" s="21"/>
      <c r="L124" s="22">
        <f t="shared" si="32"/>
        <v>203526</v>
      </c>
      <c r="M124" s="22">
        <f t="shared" si="33"/>
        <v>203526</v>
      </c>
      <c r="N124" s="22">
        <f t="shared" si="34"/>
        <v>0</v>
      </c>
      <c r="O124" s="21">
        <f t="shared" si="37"/>
        <v>0</v>
      </c>
    </row>
    <row r="125" spans="1:15" ht="123.75" x14ac:dyDescent="0.15">
      <c r="A125" s="11" t="s">
        <v>246</v>
      </c>
      <c r="B125" s="11" t="s">
        <v>247</v>
      </c>
      <c r="C125" s="11" t="s">
        <v>248</v>
      </c>
      <c r="D125" s="21">
        <v>20353</v>
      </c>
      <c r="E125" s="22">
        <v>20353</v>
      </c>
      <c r="F125" s="21"/>
      <c r="G125" s="27"/>
      <c r="H125" s="21"/>
      <c r="I125" s="22"/>
      <c r="J125" s="21"/>
      <c r="K125" s="21"/>
      <c r="L125" s="22">
        <f t="shared" si="32"/>
        <v>20353</v>
      </c>
      <c r="M125" s="22">
        <f t="shared" si="33"/>
        <v>20353</v>
      </c>
      <c r="N125" s="22">
        <f t="shared" si="34"/>
        <v>0</v>
      </c>
      <c r="O125" s="21">
        <f t="shared" si="37"/>
        <v>0</v>
      </c>
    </row>
    <row r="126" spans="1:15" ht="112.5" x14ac:dyDescent="0.15">
      <c r="A126" s="11" t="s">
        <v>249</v>
      </c>
      <c r="B126" s="11" t="s">
        <v>250</v>
      </c>
      <c r="C126" s="11" t="s">
        <v>251</v>
      </c>
      <c r="D126" s="21"/>
      <c r="E126" s="22"/>
      <c r="F126" s="21"/>
      <c r="G126" s="27"/>
      <c r="H126" s="21">
        <v>183173</v>
      </c>
      <c r="I126" s="22">
        <v>183173</v>
      </c>
      <c r="J126" s="21"/>
      <c r="K126" s="21">
        <f t="shared" si="47"/>
        <v>0</v>
      </c>
      <c r="L126" s="22">
        <f t="shared" si="32"/>
        <v>183173</v>
      </c>
      <c r="M126" s="22">
        <f t="shared" si="33"/>
        <v>183173</v>
      </c>
      <c r="N126" s="22">
        <f t="shared" si="34"/>
        <v>0</v>
      </c>
      <c r="O126" s="21">
        <f t="shared" si="37"/>
        <v>0</v>
      </c>
    </row>
    <row r="127" spans="1:15" ht="11.25" x14ac:dyDescent="0.15">
      <c r="A127" s="20" t="s">
        <v>252</v>
      </c>
      <c r="B127" s="10" t="s">
        <v>253</v>
      </c>
      <c r="C127" s="10" t="s">
        <v>0</v>
      </c>
      <c r="D127" s="21">
        <v>11183700</v>
      </c>
      <c r="E127" s="22">
        <f>E128+E129+E131</f>
        <v>2286424</v>
      </c>
      <c r="F127" s="21">
        <v>1385348.45</v>
      </c>
      <c r="G127" s="27">
        <f t="shared" si="45"/>
        <v>60.590181436164066</v>
      </c>
      <c r="H127" s="21">
        <v>1000000</v>
      </c>
      <c r="I127" s="22">
        <v>1000000</v>
      </c>
      <c r="J127" s="21"/>
      <c r="K127" s="21">
        <f t="shared" si="47"/>
        <v>0</v>
      </c>
      <c r="L127" s="22">
        <f t="shared" si="32"/>
        <v>12183700</v>
      </c>
      <c r="M127" s="22">
        <f t="shared" si="33"/>
        <v>3286424</v>
      </c>
      <c r="N127" s="22">
        <f t="shared" si="34"/>
        <v>1385348.45</v>
      </c>
      <c r="O127" s="21">
        <f t="shared" si="37"/>
        <v>42.153673719520064</v>
      </c>
    </row>
    <row r="128" spans="1:15" ht="21" x14ac:dyDescent="0.15">
      <c r="A128" s="10" t="s">
        <v>254</v>
      </c>
      <c r="B128" s="10" t="s">
        <v>255</v>
      </c>
      <c r="C128" s="10" t="s">
        <v>256</v>
      </c>
      <c r="D128" s="21">
        <v>6083700</v>
      </c>
      <c r="E128" s="22">
        <v>1012500</v>
      </c>
      <c r="F128" s="21">
        <v>478961.68</v>
      </c>
      <c r="G128" s="27">
        <f t="shared" si="45"/>
        <v>47.304857283950618</v>
      </c>
      <c r="H128" s="21">
        <v>1000000</v>
      </c>
      <c r="I128" s="22">
        <v>1000000</v>
      </c>
      <c r="J128" s="21"/>
      <c r="K128" s="21">
        <f t="shared" si="47"/>
        <v>0</v>
      </c>
      <c r="L128" s="22">
        <f t="shared" si="32"/>
        <v>7083700</v>
      </c>
      <c r="M128" s="22">
        <f t="shared" si="33"/>
        <v>2012500</v>
      </c>
      <c r="N128" s="22">
        <f t="shared" si="34"/>
        <v>478961.68</v>
      </c>
      <c r="O128" s="21">
        <f t="shared" si="37"/>
        <v>23.799338136645961</v>
      </c>
    </row>
    <row r="129" spans="1:15" ht="21" x14ac:dyDescent="0.15">
      <c r="A129" s="20" t="s">
        <v>257</v>
      </c>
      <c r="B129" s="10" t="s">
        <v>258</v>
      </c>
      <c r="C129" s="10" t="s">
        <v>0</v>
      </c>
      <c r="D129" s="21">
        <v>3100000</v>
      </c>
      <c r="E129" s="22">
        <v>658600</v>
      </c>
      <c r="F129" s="21">
        <v>630361.01</v>
      </c>
      <c r="G129" s="27">
        <f t="shared" si="45"/>
        <v>95.712269966595812</v>
      </c>
      <c r="H129" s="21"/>
      <c r="I129" s="22"/>
      <c r="J129" s="21"/>
      <c r="K129" s="21"/>
      <c r="L129" s="22">
        <f t="shared" si="32"/>
        <v>3100000</v>
      </c>
      <c r="M129" s="22">
        <f t="shared" si="33"/>
        <v>658600</v>
      </c>
      <c r="N129" s="22">
        <f t="shared" si="34"/>
        <v>630361.01</v>
      </c>
      <c r="O129" s="21">
        <f t="shared" si="37"/>
        <v>95.712269966595812</v>
      </c>
    </row>
    <row r="130" spans="1:15" ht="45" x14ac:dyDescent="0.15">
      <c r="A130" s="11" t="s">
        <v>259</v>
      </c>
      <c r="B130" s="11" t="s">
        <v>260</v>
      </c>
      <c r="C130" s="11" t="s">
        <v>261</v>
      </c>
      <c r="D130" s="21">
        <v>3100000</v>
      </c>
      <c r="E130" s="22">
        <v>658600</v>
      </c>
      <c r="F130" s="21">
        <v>630361.01</v>
      </c>
      <c r="G130" s="27">
        <f t="shared" si="45"/>
        <v>95.712269966595812</v>
      </c>
      <c r="H130" s="21"/>
      <c r="I130" s="22"/>
      <c r="J130" s="21"/>
      <c r="K130" s="21"/>
      <c r="L130" s="22">
        <f t="shared" si="32"/>
        <v>3100000</v>
      </c>
      <c r="M130" s="22">
        <f t="shared" si="33"/>
        <v>658600</v>
      </c>
      <c r="N130" s="22">
        <f t="shared" si="34"/>
        <v>630361.01</v>
      </c>
      <c r="O130" s="21">
        <f t="shared" si="37"/>
        <v>95.712269966595812</v>
      </c>
    </row>
    <row r="131" spans="1:15" ht="31.5" x14ac:dyDescent="0.15">
      <c r="A131" s="20" t="s">
        <v>262</v>
      </c>
      <c r="B131" s="10" t="s">
        <v>263</v>
      </c>
      <c r="C131" s="10" t="s">
        <v>0</v>
      </c>
      <c r="D131" s="21">
        <v>2000000</v>
      </c>
      <c r="E131" s="22">
        <v>615324</v>
      </c>
      <c r="F131" s="21">
        <v>276025.76</v>
      </c>
      <c r="G131" s="27">
        <f t="shared" si="45"/>
        <v>44.858604572550398</v>
      </c>
      <c r="H131" s="21"/>
      <c r="I131" s="22"/>
      <c r="J131" s="21"/>
      <c r="K131" s="21"/>
      <c r="L131" s="22">
        <f t="shared" si="32"/>
        <v>2000000</v>
      </c>
      <c r="M131" s="22">
        <f t="shared" si="33"/>
        <v>615324</v>
      </c>
      <c r="N131" s="22">
        <f t="shared" si="34"/>
        <v>276025.76</v>
      </c>
      <c r="O131" s="21">
        <f t="shared" si="37"/>
        <v>44.858604572550398</v>
      </c>
    </row>
    <row r="132" spans="1:15" ht="22.5" x14ac:dyDescent="0.15">
      <c r="A132" s="11" t="s">
        <v>264</v>
      </c>
      <c r="B132" s="11" t="s">
        <v>265</v>
      </c>
      <c r="C132" s="11" t="s">
        <v>266</v>
      </c>
      <c r="D132" s="21">
        <v>2000000</v>
      </c>
      <c r="E132" s="22">
        <v>615324</v>
      </c>
      <c r="F132" s="21">
        <v>276025.76</v>
      </c>
      <c r="G132" s="27">
        <f t="shared" si="45"/>
        <v>44.858604572550398</v>
      </c>
      <c r="H132" s="21"/>
      <c r="I132" s="22"/>
      <c r="J132" s="21"/>
      <c r="K132" s="21"/>
      <c r="L132" s="22">
        <f t="shared" si="32"/>
        <v>2000000</v>
      </c>
      <c r="M132" s="22">
        <f t="shared" si="33"/>
        <v>615324</v>
      </c>
      <c r="N132" s="22">
        <f t="shared" si="34"/>
        <v>276025.76</v>
      </c>
      <c r="O132" s="21">
        <f t="shared" si="37"/>
        <v>44.858604572550398</v>
      </c>
    </row>
    <row r="133" spans="1:15" ht="21" x14ac:dyDescent="0.15">
      <c r="A133" s="20" t="s">
        <v>267</v>
      </c>
      <c r="B133" s="10" t="s">
        <v>268</v>
      </c>
      <c r="C133" s="10" t="s">
        <v>0</v>
      </c>
      <c r="D133" s="21">
        <v>19752957</v>
      </c>
      <c r="E133" s="22">
        <f>E134+E137+E138+E139+E146</f>
        <v>9847380</v>
      </c>
      <c r="F133" s="21">
        <v>5507008.5700000003</v>
      </c>
      <c r="G133" s="27">
        <f t="shared" si="45"/>
        <v>55.923591554301751</v>
      </c>
      <c r="H133" s="21">
        <v>1235000</v>
      </c>
      <c r="I133" s="22">
        <v>1235000</v>
      </c>
      <c r="J133" s="21">
        <v>304337.28999999998</v>
      </c>
      <c r="K133" s="21">
        <f t="shared" si="47"/>
        <v>24.642695546558702</v>
      </c>
      <c r="L133" s="22">
        <f t="shared" si="32"/>
        <v>20987957</v>
      </c>
      <c r="M133" s="22">
        <f t="shared" si="33"/>
        <v>11082380</v>
      </c>
      <c r="N133" s="22">
        <f t="shared" si="34"/>
        <v>5811345.8600000003</v>
      </c>
      <c r="O133" s="21">
        <f t="shared" si="37"/>
        <v>52.437706160590054</v>
      </c>
    </row>
    <row r="134" spans="1:15" ht="73.5" x14ac:dyDescent="0.15">
      <c r="A134" s="20" t="s">
        <v>269</v>
      </c>
      <c r="B134" s="10" t="s">
        <v>270</v>
      </c>
      <c r="C134" s="10" t="s">
        <v>0</v>
      </c>
      <c r="D134" s="21">
        <v>910000</v>
      </c>
      <c r="E134" s="22">
        <f>E135+E136</f>
        <v>369000</v>
      </c>
      <c r="F134" s="21">
        <v>228589.15</v>
      </c>
      <c r="G134" s="27">
        <f t="shared" si="45"/>
        <v>61.948279132791328</v>
      </c>
      <c r="H134" s="21"/>
      <c r="I134" s="22"/>
      <c r="J134" s="21"/>
      <c r="K134" s="21"/>
      <c r="L134" s="22">
        <f t="shared" si="32"/>
        <v>910000</v>
      </c>
      <c r="M134" s="22">
        <f t="shared" si="33"/>
        <v>369000</v>
      </c>
      <c r="N134" s="22">
        <f t="shared" si="34"/>
        <v>228589.15</v>
      </c>
      <c r="O134" s="21">
        <f t="shared" si="37"/>
        <v>61.948279132791328</v>
      </c>
    </row>
    <row r="135" spans="1:15" ht="45" x14ac:dyDescent="0.15">
      <c r="A135" s="11" t="s">
        <v>271</v>
      </c>
      <c r="B135" s="11" t="s">
        <v>272</v>
      </c>
      <c r="C135" s="11" t="s">
        <v>273</v>
      </c>
      <c r="D135" s="21">
        <v>760000</v>
      </c>
      <c r="E135" s="22">
        <v>330000</v>
      </c>
      <c r="F135" s="21">
        <v>218829.24</v>
      </c>
      <c r="G135" s="27">
        <f t="shared" si="45"/>
        <v>66.311890909090906</v>
      </c>
      <c r="H135" s="21"/>
      <c r="I135" s="22"/>
      <c r="J135" s="21"/>
      <c r="K135" s="21"/>
      <c r="L135" s="22">
        <f t="shared" si="32"/>
        <v>760000</v>
      </c>
      <c r="M135" s="22">
        <f t="shared" si="33"/>
        <v>330000</v>
      </c>
      <c r="N135" s="22">
        <f t="shared" si="34"/>
        <v>218829.24</v>
      </c>
      <c r="O135" s="21">
        <f t="shared" si="37"/>
        <v>66.311890909090906</v>
      </c>
    </row>
    <row r="136" spans="1:15" ht="45" x14ac:dyDescent="0.15">
      <c r="A136" s="11" t="s">
        <v>274</v>
      </c>
      <c r="B136" s="11" t="s">
        <v>275</v>
      </c>
      <c r="C136" s="11" t="s">
        <v>276</v>
      </c>
      <c r="D136" s="21">
        <v>150000</v>
      </c>
      <c r="E136" s="22">
        <v>39000</v>
      </c>
      <c r="F136" s="21">
        <v>9759.91</v>
      </c>
      <c r="G136" s="27">
        <f t="shared" si="45"/>
        <v>25.025410256410257</v>
      </c>
      <c r="H136" s="21"/>
      <c r="I136" s="22"/>
      <c r="J136" s="21"/>
      <c r="K136" s="21"/>
      <c r="L136" s="22">
        <f t="shared" si="32"/>
        <v>150000</v>
      </c>
      <c r="M136" s="22">
        <f t="shared" si="33"/>
        <v>39000</v>
      </c>
      <c r="N136" s="22">
        <f t="shared" si="34"/>
        <v>9759.91</v>
      </c>
      <c r="O136" s="21">
        <f t="shared" si="37"/>
        <v>25.025410256410257</v>
      </c>
    </row>
    <row r="137" spans="1:15" ht="42" x14ac:dyDescent="0.15">
      <c r="A137" s="10" t="s">
        <v>277</v>
      </c>
      <c r="B137" s="10" t="s">
        <v>278</v>
      </c>
      <c r="C137" s="10" t="s">
        <v>279</v>
      </c>
      <c r="D137" s="21">
        <v>50000</v>
      </c>
      <c r="E137" s="22">
        <v>50000</v>
      </c>
      <c r="F137" s="21">
        <v>46005.53</v>
      </c>
      <c r="G137" s="27">
        <f t="shared" si="45"/>
        <v>92.011060000000001</v>
      </c>
      <c r="H137" s="21"/>
      <c r="I137" s="22"/>
      <c r="J137" s="21"/>
      <c r="K137" s="21"/>
      <c r="L137" s="22">
        <f t="shared" si="32"/>
        <v>50000</v>
      </c>
      <c r="M137" s="22">
        <f t="shared" si="33"/>
        <v>50000</v>
      </c>
      <c r="N137" s="22">
        <f t="shared" si="34"/>
        <v>46005.53</v>
      </c>
      <c r="O137" s="21">
        <f t="shared" si="37"/>
        <v>92.011060000000001</v>
      </c>
    </row>
    <row r="138" spans="1:15" ht="31.5" x14ac:dyDescent="0.15">
      <c r="A138" s="10" t="s">
        <v>280</v>
      </c>
      <c r="B138" s="10" t="s">
        <v>281</v>
      </c>
      <c r="C138" s="10" t="s">
        <v>282</v>
      </c>
      <c r="D138" s="21">
        <v>200000</v>
      </c>
      <c r="E138" s="22">
        <v>150000</v>
      </c>
      <c r="F138" s="21">
        <v>85484</v>
      </c>
      <c r="G138" s="27">
        <f t="shared" ref="G138:G192" si="50">F138/E138%</f>
        <v>56.989333333333335</v>
      </c>
      <c r="H138" s="21"/>
      <c r="I138" s="22"/>
      <c r="J138" s="21"/>
      <c r="K138" s="21"/>
      <c r="L138" s="22">
        <f t="shared" ref="L138:L192" si="51">D138+H138</f>
        <v>200000</v>
      </c>
      <c r="M138" s="22">
        <f t="shared" ref="M138:M192" si="52">E138+I138</f>
        <v>150000</v>
      </c>
      <c r="N138" s="22">
        <f t="shared" ref="N138:N192" si="53">F138+J138</f>
        <v>85484</v>
      </c>
      <c r="O138" s="21">
        <f t="shared" ref="O138:O192" si="54">N138/M138%</f>
        <v>56.989333333333335</v>
      </c>
    </row>
    <row r="139" spans="1:15" ht="63" x14ac:dyDescent="0.15">
      <c r="A139" s="20" t="s">
        <v>283</v>
      </c>
      <c r="B139" s="10" t="s">
        <v>284</v>
      </c>
      <c r="C139" s="10" t="s">
        <v>0</v>
      </c>
      <c r="D139" s="21">
        <v>8892957</v>
      </c>
      <c r="E139" s="22">
        <f>E140+E141+E142+E145</f>
        <v>4278380</v>
      </c>
      <c r="F139" s="21">
        <v>1808778.4</v>
      </c>
      <c r="G139" s="27">
        <f t="shared" si="50"/>
        <v>42.277179680159307</v>
      </c>
      <c r="H139" s="21">
        <v>1235000</v>
      </c>
      <c r="I139" s="22">
        <v>1235000</v>
      </c>
      <c r="J139" s="21">
        <v>290392.33</v>
      </c>
      <c r="K139" s="21">
        <f t="shared" ref="K139:K192" si="55">J139/I139%</f>
        <v>23.513548987854254</v>
      </c>
      <c r="L139" s="22">
        <f t="shared" si="51"/>
        <v>10127957</v>
      </c>
      <c r="M139" s="22">
        <f t="shared" si="52"/>
        <v>5513380</v>
      </c>
      <c r="N139" s="22">
        <f t="shared" si="53"/>
        <v>2099170.73</v>
      </c>
      <c r="O139" s="21">
        <f t="shared" si="54"/>
        <v>38.074116603607948</v>
      </c>
    </row>
    <row r="140" spans="1:15" ht="67.5" x14ac:dyDescent="0.15">
      <c r="A140" s="11" t="s">
        <v>285</v>
      </c>
      <c r="B140" s="11" t="s">
        <v>286</v>
      </c>
      <c r="C140" s="11" t="s">
        <v>287</v>
      </c>
      <c r="D140" s="21">
        <v>7625100</v>
      </c>
      <c r="E140" s="22">
        <v>1908785</v>
      </c>
      <c r="F140" s="21">
        <v>1547027.89</v>
      </c>
      <c r="G140" s="27">
        <f t="shared" si="50"/>
        <v>81.047781180174823</v>
      </c>
      <c r="H140" s="21">
        <v>1235000</v>
      </c>
      <c r="I140" s="22">
        <v>1235000</v>
      </c>
      <c r="J140" s="21">
        <v>290392.33</v>
      </c>
      <c r="K140" s="21">
        <f t="shared" si="55"/>
        <v>23.513548987854254</v>
      </c>
      <c r="L140" s="22">
        <f t="shared" si="51"/>
        <v>8860100</v>
      </c>
      <c r="M140" s="22">
        <f t="shared" si="52"/>
        <v>3143785</v>
      </c>
      <c r="N140" s="22">
        <f t="shared" si="53"/>
        <v>1837420.22</v>
      </c>
      <c r="O140" s="21">
        <f t="shared" si="54"/>
        <v>58.446115749009557</v>
      </c>
    </row>
    <row r="141" spans="1:15" ht="33.75" x14ac:dyDescent="0.15">
      <c r="A141" s="11" t="s">
        <v>288</v>
      </c>
      <c r="B141" s="11" t="s">
        <v>289</v>
      </c>
      <c r="C141" s="11" t="s">
        <v>290</v>
      </c>
      <c r="D141" s="21">
        <v>1267857</v>
      </c>
      <c r="E141" s="22">
        <v>303245</v>
      </c>
      <c r="F141" s="21">
        <v>261750.51</v>
      </c>
      <c r="G141" s="27">
        <f t="shared" si="50"/>
        <v>86.31651305050373</v>
      </c>
      <c r="H141" s="21"/>
      <c r="I141" s="22"/>
      <c r="J141" s="21"/>
      <c r="K141" s="21"/>
      <c r="L141" s="22">
        <f t="shared" si="51"/>
        <v>1267857</v>
      </c>
      <c r="M141" s="22">
        <f t="shared" si="52"/>
        <v>303245</v>
      </c>
      <c r="N141" s="22">
        <f t="shared" si="53"/>
        <v>261750.51</v>
      </c>
      <c r="O141" s="21">
        <f t="shared" si="54"/>
        <v>86.31651305050373</v>
      </c>
    </row>
    <row r="142" spans="1:15" ht="31.5" x14ac:dyDescent="0.15">
      <c r="A142" s="20" t="s">
        <v>291</v>
      </c>
      <c r="B142" s="10" t="s">
        <v>292</v>
      </c>
      <c r="C142" s="10" t="s">
        <v>0</v>
      </c>
      <c r="D142" s="21">
        <v>1700000</v>
      </c>
      <c r="E142" s="22">
        <f>E143+E144</f>
        <v>466350</v>
      </c>
      <c r="F142" s="21">
        <v>324247.81</v>
      </c>
      <c r="G142" s="27">
        <f t="shared" si="50"/>
        <v>69.528853865122755</v>
      </c>
      <c r="H142" s="21"/>
      <c r="I142" s="22"/>
      <c r="J142" s="21"/>
      <c r="K142" s="21"/>
      <c r="L142" s="22">
        <f t="shared" si="51"/>
        <v>1700000</v>
      </c>
      <c r="M142" s="22">
        <f t="shared" si="52"/>
        <v>466350</v>
      </c>
      <c r="N142" s="22">
        <f t="shared" si="53"/>
        <v>324247.81</v>
      </c>
      <c r="O142" s="21">
        <f t="shared" si="54"/>
        <v>69.528853865122755</v>
      </c>
    </row>
    <row r="143" spans="1:15" ht="33.75" x14ac:dyDescent="0.15">
      <c r="A143" s="11" t="s">
        <v>293</v>
      </c>
      <c r="B143" s="11" t="s">
        <v>294</v>
      </c>
      <c r="C143" s="11" t="s">
        <v>295</v>
      </c>
      <c r="D143" s="21">
        <v>1200000</v>
      </c>
      <c r="E143" s="22">
        <v>334450</v>
      </c>
      <c r="F143" s="21">
        <v>247775.54</v>
      </c>
      <c r="G143" s="27">
        <f t="shared" si="50"/>
        <v>74.084478995365529</v>
      </c>
      <c r="H143" s="21"/>
      <c r="I143" s="22"/>
      <c r="J143" s="21"/>
      <c r="K143" s="21"/>
      <c r="L143" s="22">
        <f t="shared" si="51"/>
        <v>1200000</v>
      </c>
      <c r="M143" s="22">
        <f t="shared" si="52"/>
        <v>334450</v>
      </c>
      <c r="N143" s="22">
        <f t="shared" si="53"/>
        <v>247775.54</v>
      </c>
      <c r="O143" s="21">
        <f t="shared" si="54"/>
        <v>74.084478995365529</v>
      </c>
    </row>
    <row r="144" spans="1:15" ht="67.5" x14ac:dyDescent="0.15">
      <c r="A144" s="11" t="s">
        <v>296</v>
      </c>
      <c r="B144" s="11" t="s">
        <v>297</v>
      </c>
      <c r="C144" s="11" t="s">
        <v>298</v>
      </c>
      <c r="D144" s="21">
        <v>500000</v>
      </c>
      <c r="E144" s="22">
        <v>131900</v>
      </c>
      <c r="F144" s="21">
        <v>76472.27</v>
      </c>
      <c r="G144" s="27">
        <f t="shared" si="50"/>
        <v>57.977460197119029</v>
      </c>
      <c r="H144" s="21"/>
      <c r="I144" s="22"/>
      <c r="J144" s="21"/>
      <c r="K144" s="21"/>
      <c r="L144" s="22">
        <f t="shared" si="51"/>
        <v>500000</v>
      </c>
      <c r="M144" s="22">
        <f t="shared" si="52"/>
        <v>131900</v>
      </c>
      <c r="N144" s="22">
        <f t="shared" si="53"/>
        <v>76472.27</v>
      </c>
      <c r="O144" s="21">
        <f t="shared" si="54"/>
        <v>57.977460197119029</v>
      </c>
    </row>
    <row r="145" spans="1:15" ht="94.5" x14ac:dyDescent="0.15">
      <c r="A145" s="10" t="s">
        <v>299</v>
      </c>
      <c r="B145" s="10" t="s">
        <v>300</v>
      </c>
      <c r="C145" s="10" t="s">
        <v>301</v>
      </c>
      <c r="D145" s="21">
        <v>2000000</v>
      </c>
      <c r="E145" s="22">
        <v>1600000</v>
      </c>
      <c r="F145" s="21">
        <v>1097903.68</v>
      </c>
      <c r="G145" s="27">
        <f t="shared" si="50"/>
        <v>68.618979999999993</v>
      </c>
      <c r="H145" s="21"/>
      <c r="I145" s="22"/>
      <c r="J145" s="21"/>
      <c r="K145" s="21"/>
      <c r="L145" s="22">
        <f t="shared" si="51"/>
        <v>2000000</v>
      </c>
      <c r="M145" s="22">
        <f t="shared" si="52"/>
        <v>1600000</v>
      </c>
      <c r="N145" s="22">
        <f t="shared" si="53"/>
        <v>1097903.68</v>
      </c>
      <c r="O145" s="21">
        <f t="shared" si="54"/>
        <v>68.618979999999993</v>
      </c>
    </row>
    <row r="146" spans="1:15" ht="11.25" x14ac:dyDescent="0.15">
      <c r="A146" s="20" t="s">
        <v>302</v>
      </c>
      <c r="B146" s="10" t="s">
        <v>303</v>
      </c>
      <c r="C146" s="10" t="s">
        <v>0</v>
      </c>
      <c r="D146" s="21">
        <v>6000000</v>
      </c>
      <c r="E146" s="22">
        <v>5000000</v>
      </c>
      <c r="F146" s="21">
        <v>1916000</v>
      </c>
      <c r="G146" s="27">
        <f t="shared" si="50"/>
        <v>38.32</v>
      </c>
      <c r="H146" s="21"/>
      <c r="I146" s="22"/>
      <c r="J146" s="21">
        <v>13944.96</v>
      </c>
      <c r="K146" s="21"/>
      <c r="L146" s="22">
        <f t="shared" si="51"/>
        <v>6000000</v>
      </c>
      <c r="M146" s="22">
        <f t="shared" si="52"/>
        <v>5000000</v>
      </c>
      <c r="N146" s="22">
        <f t="shared" si="53"/>
        <v>1929944.96</v>
      </c>
      <c r="O146" s="21">
        <f t="shared" si="54"/>
        <v>38.598899199999998</v>
      </c>
    </row>
    <row r="147" spans="1:15" ht="33.75" x14ac:dyDescent="0.15">
      <c r="A147" s="11" t="s">
        <v>304</v>
      </c>
      <c r="B147" s="11" t="s">
        <v>305</v>
      </c>
      <c r="C147" s="11" t="s">
        <v>306</v>
      </c>
      <c r="D147" s="21">
        <v>6000000</v>
      </c>
      <c r="E147" s="22">
        <v>5000000</v>
      </c>
      <c r="F147" s="21">
        <v>1916000</v>
      </c>
      <c r="G147" s="27">
        <f t="shared" si="50"/>
        <v>38.32</v>
      </c>
      <c r="H147" s="21"/>
      <c r="I147" s="22"/>
      <c r="J147" s="21">
        <v>13944.96</v>
      </c>
      <c r="K147" s="21"/>
      <c r="L147" s="22">
        <f t="shared" si="51"/>
        <v>6000000</v>
      </c>
      <c r="M147" s="22">
        <f t="shared" si="52"/>
        <v>5000000</v>
      </c>
      <c r="N147" s="22">
        <f t="shared" si="53"/>
        <v>1929944.96</v>
      </c>
      <c r="O147" s="21">
        <f t="shared" si="54"/>
        <v>38.598899199999998</v>
      </c>
    </row>
    <row r="148" spans="1:15" ht="11.25" x14ac:dyDescent="0.15">
      <c r="A148" s="20" t="s">
        <v>307</v>
      </c>
      <c r="B148" s="10" t="s">
        <v>308</v>
      </c>
      <c r="C148" s="10" t="s">
        <v>0</v>
      </c>
      <c r="D148" s="21">
        <v>11099000</v>
      </c>
      <c r="E148" s="22">
        <f>E149+E150+E151+E152</f>
        <v>2622110</v>
      </c>
      <c r="F148" s="21">
        <v>2071115.87</v>
      </c>
      <c r="G148" s="27">
        <f t="shared" si="50"/>
        <v>78.986612689780372</v>
      </c>
      <c r="H148" s="21">
        <v>51000</v>
      </c>
      <c r="I148" s="22">
        <v>51000</v>
      </c>
      <c r="J148" s="21">
        <v>111865.28</v>
      </c>
      <c r="K148" s="21">
        <f t="shared" si="55"/>
        <v>219.34368627450979</v>
      </c>
      <c r="L148" s="22">
        <f t="shared" si="51"/>
        <v>11150000</v>
      </c>
      <c r="M148" s="22">
        <f t="shared" si="52"/>
        <v>2673110</v>
      </c>
      <c r="N148" s="22">
        <f t="shared" si="53"/>
        <v>2182981.15</v>
      </c>
      <c r="O148" s="21">
        <f t="shared" si="54"/>
        <v>81.664471346109963</v>
      </c>
    </row>
    <row r="149" spans="1:15" ht="21" x14ac:dyDescent="0.15">
      <c r="A149" s="10" t="s">
        <v>309</v>
      </c>
      <c r="B149" s="10" t="s">
        <v>310</v>
      </c>
      <c r="C149" s="10" t="s">
        <v>311</v>
      </c>
      <c r="D149" s="21">
        <v>3160000</v>
      </c>
      <c r="E149" s="22">
        <v>688780</v>
      </c>
      <c r="F149" s="21">
        <v>612842.37</v>
      </c>
      <c r="G149" s="27">
        <f t="shared" si="50"/>
        <v>88.975052992247157</v>
      </c>
      <c r="H149" s="21">
        <v>1000</v>
      </c>
      <c r="I149" s="22">
        <v>1000</v>
      </c>
      <c r="J149" s="21">
        <v>34886.68</v>
      </c>
      <c r="K149" s="21">
        <f t="shared" si="55"/>
        <v>3488.6680000000001</v>
      </c>
      <c r="L149" s="22">
        <f t="shared" si="51"/>
        <v>3161000</v>
      </c>
      <c r="M149" s="22">
        <f t="shared" si="52"/>
        <v>689780</v>
      </c>
      <c r="N149" s="22">
        <f t="shared" si="53"/>
        <v>647729.05000000005</v>
      </c>
      <c r="O149" s="21">
        <f t="shared" si="54"/>
        <v>93.903715677462387</v>
      </c>
    </row>
    <row r="150" spans="1:15" ht="21" x14ac:dyDescent="0.15">
      <c r="A150" s="10" t="s">
        <v>312</v>
      </c>
      <c r="B150" s="10" t="s">
        <v>313</v>
      </c>
      <c r="C150" s="10" t="s">
        <v>314</v>
      </c>
      <c r="D150" s="21">
        <v>350000</v>
      </c>
      <c r="E150" s="22">
        <v>106740</v>
      </c>
      <c r="F150" s="21">
        <v>55953.34</v>
      </c>
      <c r="G150" s="27">
        <f t="shared" si="50"/>
        <v>52.420217350571477</v>
      </c>
      <c r="H150" s="21">
        <v>1000</v>
      </c>
      <c r="I150" s="22">
        <v>1000</v>
      </c>
      <c r="J150" s="21"/>
      <c r="K150" s="21">
        <f t="shared" si="55"/>
        <v>0</v>
      </c>
      <c r="L150" s="22">
        <f t="shared" si="51"/>
        <v>351000</v>
      </c>
      <c r="M150" s="22">
        <f t="shared" si="52"/>
        <v>107740</v>
      </c>
      <c r="N150" s="22">
        <f t="shared" si="53"/>
        <v>55953.34</v>
      </c>
      <c r="O150" s="21">
        <f t="shared" si="54"/>
        <v>51.933673658808232</v>
      </c>
    </row>
    <row r="151" spans="1:15" ht="42" x14ac:dyDescent="0.15">
      <c r="A151" s="10" t="s">
        <v>315</v>
      </c>
      <c r="B151" s="10" t="s">
        <v>316</v>
      </c>
      <c r="C151" s="10" t="s">
        <v>317</v>
      </c>
      <c r="D151" s="21">
        <v>6500000</v>
      </c>
      <c r="E151" s="22">
        <v>1558230</v>
      </c>
      <c r="F151" s="21">
        <v>1260833.71</v>
      </c>
      <c r="G151" s="27">
        <f t="shared" si="50"/>
        <v>80.91448053239894</v>
      </c>
      <c r="H151" s="21">
        <v>49000</v>
      </c>
      <c r="I151" s="22">
        <v>49000</v>
      </c>
      <c r="J151" s="21"/>
      <c r="K151" s="21">
        <f t="shared" si="55"/>
        <v>0</v>
      </c>
      <c r="L151" s="22">
        <f t="shared" si="51"/>
        <v>6549000</v>
      </c>
      <c r="M151" s="22">
        <f t="shared" si="52"/>
        <v>1607230</v>
      </c>
      <c r="N151" s="22">
        <f t="shared" si="53"/>
        <v>1260833.71</v>
      </c>
      <c r="O151" s="21">
        <f t="shared" si="54"/>
        <v>78.447621684513109</v>
      </c>
    </row>
    <row r="152" spans="1:15" ht="21" x14ac:dyDescent="0.15">
      <c r="A152" s="20" t="s">
        <v>318</v>
      </c>
      <c r="B152" s="10" t="s">
        <v>319</v>
      </c>
      <c r="C152" s="10" t="s">
        <v>0</v>
      </c>
      <c r="D152" s="21">
        <v>1089000</v>
      </c>
      <c r="E152" s="22">
        <f>E153+E154+E155</f>
        <v>268360</v>
      </c>
      <c r="F152" s="21">
        <v>141486.45000000001</v>
      </c>
      <c r="G152" s="27">
        <f t="shared" si="50"/>
        <v>52.722630049187664</v>
      </c>
      <c r="H152" s="21"/>
      <c r="I152" s="22"/>
      <c r="J152" s="21">
        <v>76978.600000000006</v>
      </c>
      <c r="K152" s="21"/>
      <c r="L152" s="22">
        <f t="shared" si="51"/>
        <v>1089000</v>
      </c>
      <c r="M152" s="22">
        <f t="shared" si="52"/>
        <v>268360</v>
      </c>
      <c r="N152" s="22">
        <f t="shared" si="53"/>
        <v>218465.05000000002</v>
      </c>
      <c r="O152" s="21">
        <f t="shared" si="54"/>
        <v>81.407456401848279</v>
      </c>
    </row>
    <row r="153" spans="1:15" ht="33.75" x14ac:dyDescent="0.15">
      <c r="A153" s="11" t="s">
        <v>320</v>
      </c>
      <c r="B153" s="11" t="s">
        <v>321</v>
      </c>
      <c r="C153" s="11" t="s">
        <v>322</v>
      </c>
      <c r="D153" s="21">
        <v>784000</v>
      </c>
      <c r="E153" s="22">
        <v>187360</v>
      </c>
      <c r="F153" s="21">
        <v>141486.45000000001</v>
      </c>
      <c r="G153" s="27">
        <f t="shared" si="50"/>
        <v>75.515825149444922</v>
      </c>
      <c r="H153" s="21"/>
      <c r="I153" s="22"/>
      <c r="J153" s="21"/>
      <c r="K153" s="21"/>
      <c r="L153" s="22">
        <f t="shared" si="51"/>
        <v>784000</v>
      </c>
      <c r="M153" s="22">
        <f t="shared" si="52"/>
        <v>187360</v>
      </c>
      <c r="N153" s="22">
        <f t="shared" si="53"/>
        <v>141486.45000000001</v>
      </c>
      <c r="O153" s="21">
        <f t="shared" si="54"/>
        <v>75.515825149444922</v>
      </c>
    </row>
    <row r="154" spans="1:15" ht="22.5" x14ac:dyDescent="0.15">
      <c r="A154" s="11" t="s">
        <v>323</v>
      </c>
      <c r="B154" s="11" t="s">
        <v>324</v>
      </c>
      <c r="C154" s="11" t="s">
        <v>325</v>
      </c>
      <c r="D154" s="21">
        <v>300000</v>
      </c>
      <c r="E154" s="22">
        <v>76000</v>
      </c>
      <c r="F154" s="21" t="s">
        <v>0</v>
      </c>
      <c r="G154" s="27"/>
      <c r="H154" s="21"/>
      <c r="I154" s="22"/>
      <c r="J154" s="21">
        <v>76978.600000000006</v>
      </c>
      <c r="K154" s="21"/>
      <c r="L154" s="22">
        <f t="shared" si="51"/>
        <v>300000</v>
      </c>
      <c r="M154" s="22">
        <f t="shared" si="52"/>
        <v>76000</v>
      </c>
      <c r="N154" s="22" t="e">
        <f t="shared" si="53"/>
        <v>#VALUE!</v>
      </c>
      <c r="O154" s="21" t="e">
        <f t="shared" si="54"/>
        <v>#VALUE!</v>
      </c>
    </row>
    <row r="155" spans="1:15" ht="22.5" x14ac:dyDescent="0.15">
      <c r="A155" s="11" t="s">
        <v>323</v>
      </c>
      <c r="B155" s="11" t="s">
        <v>324</v>
      </c>
      <c r="C155" s="11" t="s">
        <v>326</v>
      </c>
      <c r="D155" s="21">
        <v>5000</v>
      </c>
      <c r="E155" s="22">
        <v>5000</v>
      </c>
      <c r="F155" s="21" t="s">
        <v>0</v>
      </c>
      <c r="G155" s="27"/>
      <c r="H155" s="21"/>
      <c r="I155" s="22"/>
      <c r="J155" s="21"/>
      <c r="K155" s="21"/>
      <c r="L155" s="22">
        <f t="shared" si="51"/>
        <v>5000</v>
      </c>
      <c r="M155" s="22">
        <f t="shared" si="52"/>
        <v>5000</v>
      </c>
      <c r="N155" s="22" t="e">
        <f t="shared" si="53"/>
        <v>#VALUE!</v>
      </c>
      <c r="O155" s="21" t="e">
        <f t="shared" si="54"/>
        <v>#VALUE!</v>
      </c>
    </row>
    <row r="156" spans="1:15" ht="11.25" x14ac:dyDescent="0.15">
      <c r="A156" s="20" t="s">
        <v>327</v>
      </c>
      <c r="B156" s="10" t="s">
        <v>328</v>
      </c>
      <c r="C156" s="10" t="s">
        <v>0</v>
      </c>
      <c r="D156" s="21">
        <v>3020000</v>
      </c>
      <c r="E156" s="22">
        <f>E157+E159+E161</f>
        <v>714375</v>
      </c>
      <c r="F156" s="21">
        <v>598960.38</v>
      </c>
      <c r="G156" s="27">
        <f t="shared" si="50"/>
        <v>83.843972703412078</v>
      </c>
      <c r="H156" s="21"/>
      <c r="I156" s="22"/>
      <c r="J156" s="21"/>
      <c r="K156" s="21"/>
      <c r="L156" s="22">
        <f t="shared" si="51"/>
        <v>3020000</v>
      </c>
      <c r="M156" s="22">
        <f t="shared" si="52"/>
        <v>714375</v>
      </c>
      <c r="N156" s="22">
        <f t="shared" si="53"/>
        <v>598960.38</v>
      </c>
      <c r="O156" s="21">
        <f t="shared" si="54"/>
        <v>83.843972703412078</v>
      </c>
    </row>
    <row r="157" spans="1:15" ht="21" x14ac:dyDescent="0.15">
      <c r="A157" s="20" t="s">
        <v>329</v>
      </c>
      <c r="B157" s="10" t="s">
        <v>330</v>
      </c>
      <c r="C157" s="10" t="s">
        <v>0</v>
      </c>
      <c r="D157" s="21">
        <v>85300</v>
      </c>
      <c r="E157" s="22">
        <f>E158</f>
        <v>58300</v>
      </c>
      <c r="F157" s="21">
        <v>36998.160000000003</v>
      </c>
      <c r="G157" s="27">
        <f t="shared" si="50"/>
        <v>63.46168096054889</v>
      </c>
      <c r="H157" s="21"/>
      <c r="I157" s="22"/>
      <c r="J157" s="21"/>
      <c r="K157" s="21"/>
      <c r="L157" s="22">
        <f t="shared" si="51"/>
        <v>85300</v>
      </c>
      <c r="M157" s="22">
        <f t="shared" si="52"/>
        <v>58300</v>
      </c>
      <c r="N157" s="22">
        <f t="shared" si="53"/>
        <v>36998.160000000003</v>
      </c>
      <c r="O157" s="21">
        <f t="shared" si="54"/>
        <v>63.46168096054889</v>
      </c>
    </row>
    <row r="158" spans="1:15" ht="33.75" x14ac:dyDescent="0.15">
      <c r="A158" s="11" t="s">
        <v>331</v>
      </c>
      <c r="B158" s="11" t="s">
        <v>332</v>
      </c>
      <c r="C158" s="11" t="s">
        <v>333</v>
      </c>
      <c r="D158" s="21">
        <v>85300</v>
      </c>
      <c r="E158" s="22">
        <v>58300</v>
      </c>
      <c r="F158" s="21">
        <v>36998.160000000003</v>
      </c>
      <c r="G158" s="27">
        <f t="shared" si="50"/>
        <v>63.46168096054889</v>
      </c>
      <c r="H158" s="21"/>
      <c r="I158" s="22"/>
      <c r="J158" s="21"/>
      <c r="K158" s="21"/>
      <c r="L158" s="22">
        <f t="shared" si="51"/>
        <v>85300</v>
      </c>
      <c r="M158" s="22">
        <f t="shared" si="52"/>
        <v>58300</v>
      </c>
      <c r="N158" s="22">
        <f t="shared" si="53"/>
        <v>36998.160000000003</v>
      </c>
      <c r="O158" s="21">
        <f t="shared" si="54"/>
        <v>63.46168096054889</v>
      </c>
    </row>
    <row r="159" spans="1:15" ht="21" x14ac:dyDescent="0.15">
      <c r="A159" s="20" t="s">
        <v>334</v>
      </c>
      <c r="B159" s="10" t="s">
        <v>335</v>
      </c>
      <c r="C159" s="10" t="s">
        <v>0</v>
      </c>
      <c r="D159" s="21">
        <v>2764700</v>
      </c>
      <c r="E159" s="22">
        <f>E160</f>
        <v>612375</v>
      </c>
      <c r="F159" s="21">
        <v>529479.72</v>
      </c>
      <c r="G159" s="27">
        <f t="shared" si="50"/>
        <v>86.463314145744022</v>
      </c>
      <c r="H159" s="21"/>
      <c r="I159" s="22"/>
      <c r="J159" s="21"/>
      <c r="K159" s="21"/>
      <c r="L159" s="22">
        <f t="shared" si="51"/>
        <v>2764700</v>
      </c>
      <c r="M159" s="22">
        <f t="shared" si="52"/>
        <v>612375</v>
      </c>
      <c r="N159" s="22">
        <f t="shared" si="53"/>
        <v>529479.72</v>
      </c>
      <c r="O159" s="21">
        <f t="shared" si="54"/>
        <v>86.463314145744022</v>
      </c>
    </row>
    <row r="160" spans="1:15" ht="45" x14ac:dyDescent="0.15">
      <c r="A160" s="11" t="s">
        <v>336</v>
      </c>
      <c r="B160" s="11" t="s">
        <v>337</v>
      </c>
      <c r="C160" s="11" t="s">
        <v>338</v>
      </c>
      <c r="D160" s="21">
        <v>2764700</v>
      </c>
      <c r="E160" s="22">
        <v>612375</v>
      </c>
      <c r="F160" s="21">
        <v>529479.72</v>
      </c>
      <c r="G160" s="27">
        <f t="shared" si="50"/>
        <v>86.463314145744022</v>
      </c>
      <c r="H160" s="21"/>
      <c r="I160" s="22"/>
      <c r="J160" s="21"/>
      <c r="K160" s="21"/>
      <c r="L160" s="22">
        <f t="shared" si="51"/>
        <v>2764700</v>
      </c>
      <c r="M160" s="22">
        <f t="shared" si="52"/>
        <v>612375</v>
      </c>
      <c r="N160" s="22">
        <f t="shared" si="53"/>
        <v>529479.72</v>
      </c>
      <c r="O160" s="21">
        <f t="shared" si="54"/>
        <v>86.463314145744022</v>
      </c>
    </row>
    <row r="161" spans="1:15" ht="21" x14ac:dyDescent="0.15">
      <c r="A161" s="20" t="s">
        <v>339</v>
      </c>
      <c r="B161" s="10" t="s">
        <v>340</v>
      </c>
      <c r="C161" s="10" t="s">
        <v>0</v>
      </c>
      <c r="D161" s="21">
        <v>170000</v>
      </c>
      <c r="E161" s="22">
        <f>E162</f>
        <v>43700</v>
      </c>
      <c r="F161" s="21">
        <v>32482.5</v>
      </c>
      <c r="G161" s="27">
        <f t="shared" si="50"/>
        <v>74.330663615560638</v>
      </c>
      <c r="H161" s="21"/>
      <c r="I161" s="22"/>
      <c r="J161" s="21"/>
      <c r="K161" s="21"/>
      <c r="L161" s="22">
        <f t="shared" si="51"/>
        <v>170000</v>
      </c>
      <c r="M161" s="22">
        <f t="shared" si="52"/>
        <v>43700</v>
      </c>
      <c r="N161" s="22">
        <f t="shared" si="53"/>
        <v>32482.5</v>
      </c>
      <c r="O161" s="21">
        <f t="shared" si="54"/>
        <v>74.330663615560638</v>
      </c>
    </row>
    <row r="162" spans="1:15" ht="56.25" x14ac:dyDescent="0.15">
      <c r="A162" s="11" t="s">
        <v>341</v>
      </c>
      <c r="B162" s="11" t="s">
        <v>342</v>
      </c>
      <c r="C162" s="11" t="s">
        <v>343</v>
      </c>
      <c r="D162" s="21">
        <v>170000</v>
      </c>
      <c r="E162" s="22">
        <v>43700</v>
      </c>
      <c r="F162" s="21">
        <v>32482.5</v>
      </c>
      <c r="G162" s="27">
        <f t="shared" si="50"/>
        <v>74.330663615560638</v>
      </c>
      <c r="H162" s="21"/>
      <c r="I162" s="22"/>
      <c r="J162" s="21"/>
      <c r="K162" s="21"/>
      <c r="L162" s="22">
        <f t="shared" si="51"/>
        <v>170000</v>
      </c>
      <c r="M162" s="22">
        <f t="shared" si="52"/>
        <v>43700</v>
      </c>
      <c r="N162" s="22">
        <f t="shared" si="53"/>
        <v>32482.5</v>
      </c>
      <c r="O162" s="21">
        <f t="shared" si="54"/>
        <v>74.330663615560638</v>
      </c>
    </row>
    <row r="163" spans="1:15" ht="21" x14ac:dyDescent="0.15">
      <c r="A163" s="20" t="s">
        <v>344</v>
      </c>
      <c r="B163" s="10" t="s">
        <v>345</v>
      </c>
      <c r="C163" s="10" t="s">
        <v>0</v>
      </c>
      <c r="D163" s="21">
        <v>10512000</v>
      </c>
      <c r="E163" s="22">
        <f>E164+E166</f>
        <v>4541500</v>
      </c>
      <c r="F163" s="21">
        <v>2355252.6800000002</v>
      </c>
      <c r="G163" s="27">
        <f t="shared" si="50"/>
        <v>51.860677749642193</v>
      </c>
      <c r="H163" s="21">
        <v>500000</v>
      </c>
      <c r="I163" s="22"/>
      <c r="J163" s="21">
        <v>51559.5</v>
      </c>
      <c r="K163" s="21"/>
      <c r="L163" s="22">
        <f t="shared" si="51"/>
        <v>11012000</v>
      </c>
      <c r="M163" s="22">
        <f t="shared" si="52"/>
        <v>4541500</v>
      </c>
      <c r="N163" s="22">
        <f t="shared" si="53"/>
        <v>2406812.1800000002</v>
      </c>
      <c r="O163" s="21">
        <f t="shared" si="54"/>
        <v>52.995974457778274</v>
      </c>
    </row>
    <row r="164" spans="1:15" ht="31.5" x14ac:dyDescent="0.15">
      <c r="A164" s="20" t="s">
        <v>346</v>
      </c>
      <c r="B164" s="10" t="s">
        <v>347</v>
      </c>
      <c r="C164" s="10" t="s">
        <v>0</v>
      </c>
      <c r="D164" s="21">
        <v>1500000</v>
      </c>
      <c r="E164" s="22">
        <f>E165</f>
        <v>180000</v>
      </c>
      <c r="F164" s="21">
        <v>14822.04</v>
      </c>
      <c r="G164" s="27">
        <f t="shared" si="50"/>
        <v>8.2344666666666679</v>
      </c>
      <c r="H164" s="21"/>
      <c r="I164" s="22"/>
      <c r="J164" s="21"/>
      <c r="K164" s="21"/>
      <c r="L164" s="22">
        <f t="shared" si="51"/>
        <v>1500000</v>
      </c>
      <c r="M164" s="22">
        <f t="shared" si="52"/>
        <v>180000</v>
      </c>
      <c r="N164" s="22">
        <f t="shared" si="53"/>
        <v>14822.04</v>
      </c>
      <c r="O164" s="21">
        <f t="shared" si="54"/>
        <v>8.2344666666666679</v>
      </c>
    </row>
    <row r="165" spans="1:15" ht="33.75" x14ac:dyDescent="0.15">
      <c r="A165" s="11" t="s">
        <v>348</v>
      </c>
      <c r="B165" s="11" t="s">
        <v>349</v>
      </c>
      <c r="C165" s="11" t="s">
        <v>350</v>
      </c>
      <c r="D165" s="21">
        <v>1500000</v>
      </c>
      <c r="E165" s="22">
        <v>180000</v>
      </c>
      <c r="F165" s="21">
        <v>14822.04</v>
      </c>
      <c r="G165" s="27">
        <f t="shared" si="50"/>
        <v>8.2344666666666679</v>
      </c>
      <c r="H165" s="21"/>
      <c r="I165" s="22"/>
      <c r="J165" s="21"/>
      <c r="K165" s="21"/>
      <c r="L165" s="22">
        <f t="shared" si="51"/>
        <v>1500000</v>
      </c>
      <c r="M165" s="22">
        <f t="shared" si="52"/>
        <v>180000</v>
      </c>
      <c r="N165" s="22">
        <f t="shared" si="53"/>
        <v>14822.04</v>
      </c>
      <c r="O165" s="21">
        <f t="shared" si="54"/>
        <v>8.2344666666666679</v>
      </c>
    </row>
    <row r="166" spans="1:15" ht="21" x14ac:dyDescent="0.15">
      <c r="A166" s="10" t="s">
        <v>351</v>
      </c>
      <c r="B166" s="10" t="s">
        <v>352</v>
      </c>
      <c r="C166" s="10" t="s">
        <v>353</v>
      </c>
      <c r="D166" s="21">
        <v>9012000</v>
      </c>
      <c r="E166" s="22">
        <v>4361500</v>
      </c>
      <c r="F166" s="21">
        <v>2340430.64</v>
      </c>
      <c r="G166" s="27">
        <f t="shared" si="50"/>
        <v>53.66114043333716</v>
      </c>
      <c r="H166" s="21"/>
      <c r="I166" s="22"/>
      <c r="J166" s="21">
        <v>51559.5</v>
      </c>
      <c r="K166" s="21"/>
      <c r="L166" s="22">
        <f t="shared" si="51"/>
        <v>9012000</v>
      </c>
      <c r="M166" s="22">
        <f t="shared" si="52"/>
        <v>4361500</v>
      </c>
      <c r="N166" s="22">
        <f t="shared" si="53"/>
        <v>2391990.14</v>
      </c>
      <c r="O166" s="21">
        <f t="shared" si="54"/>
        <v>54.843291069586158</v>
      </c>
    </row>
    <row r="167" spans="1:15" ht="21" x14ac:dyDescent="0.15">
      <c r="A167" s="20" t="s">
        <v>354</v>
      </c>
      <c r="B167" s="10" t="s">
        <v>355</v>
      </c>
      <c r="C167" s="10"/>
      <c r="D167" s="21"/>
      <c r="E167" s="22"/>
      <c r="F167" s="21"/>
      <c r="G167" s="27"/>
      <c r="H167" s="21">
        <v>500000</v>
      </c>
      <c r="I167" s="22"/>
      <c r="J167" s="21"/>
      <c r="K167" s="21"/>
      <c r="L167" s="22">
        <f t="shared" si="51"/>
        <v>500000</v>
      </c>
      <c r="M167" s="22">
        <f t="shared" si="52"/>
        <v>0</v>
      </c>
      <c r="N167" s="22">
        <f t="shared" si="53"/>
        <v>0</v>
      </c>
      <c r="O167" s="21"/>
    </row>
    <row r="168" spans="1:15" ht="101.25" x14ac:dyDescent="0.15">
      <c r="A168" s="11" t="s">
        <v>356</v>
      </c>
      <c r="B168" s="11" t="s">
        <v>357</v>
      </c>
      <c r="C168" s="11" t="s">
        <v>358</v>
      </c>
      <c r="D168" s="21"/>
      <c r="E168" s="22"/>
      <c r="F168" s="21"/>
      <c r="G168" s="27"/>
      <c r="H168" s="21">
        <v>500000</v>
      </c>
      <c r="I168" s="22"/>
      <c r="J168" s="21"/>
      <c r="K168" s="21"/>
      <c r="L168" s="22">
        <f t="shared" si="51"/>
        <v>500000</v>
      </c>
      <c r="M168" s="22">
        <f t="shared" si="52"/>
        <v>0</v>
      </c>
      <c r="N168" s="22">
        <f t="shared" si="53"/>
        <v>0</v>
      </c>
      <c r="O168" s="21"/>
    </row>
    <row r="169" spans="1:15" ht="11.25" x14ac:dyDescent="0.15">
      <c r="A169" s="20" t="s">
        <v>359</v>
      </c>
      <c r="B169" s="10" t="s">
        <v>360</v>
      </c>
      <c r="C169" s="10" t="s">
        <v>0</v>
      </c>
      <c r="D169" s="21">
        <v>685000</v>
      </c>
      <c r="E169" s="22">
        <f>E170+E173</f>
        <v>350000</v>
      </c>
      <c r="F169" s="21">
        <v>106429.81</v>
      </c>
      <c r="G169" s="27">
        <f t="shared" si="50"/>
        <v>30.408517142857143</v>
      </c>
      <c r="H169" s="21"/>
      <c r="I169" s="22"/>
      <c r="J169" s="21"/>
      <c r="K169" s="21"/>
      <c r="L169" s="22">
        <f t="shared" si="51"/>
        <v>685000</v>
      </c>
      <c r="M169" s="22">
        <f t="shared" si="52"/>
        <v>350000</v>
      </c>
      <c r="N169" s="22">
        <f t="shared" si="53"/>
        <v>106429.81</v>
      </c>
      <c r="O169" s="21">
        <f t="shared" si="54"/>
        <v>30.408517142857143</v>
      </c>
    </row>
    <row r="170" spans="1:15" ht="31.5" x14ac:dyDescent="0.15">
      <c r="A170" s="20" t="s">
        <v>361</v>
      </c>
      <c r="B170" s="10" t="s">
        <v>362</v>
      </c>
      <c r="C170" s="10" t="s">
        <v>0</v>
      </c>
      <c r="D170" s="21">
        <v>500000</v>
      </c>
      <c r="E170" s="22">
        <v>250000</v>
      </c>
      <c r="F170" s="21">
        <v>66442.679999999993</v>
      </c>
      <c r="G170" s="27">
        <f t="shared" si="50"/>
        <v>26.577071999999998</v>
      </c>
      <c r="H170" s="21"/>
      <c r="I170" s="22"/>
      <c r="J170" s="21"/>
      <c r="K170" s="21"/>
      <c r="L170" s="22">
        <f t="shared" si="51"/>
        <v>500000</v>
      </c>
      <c r="M170" s="22">
        <f t="shared" si="52"/>
        <v>250000</v>
      </c>
      <c r="N170" s="22">
        <f t="shared" si="53"/>
        <v>66442.679999999993</v>
      </c>
      <c r="O170" s="21">
        <f t="shared" si="54"/>
        <v>26.577071999999998</v>
      </c>
    </row>
    <row r="171" spans="1:15" ht="31.5" x14ac:dyDescent="0.15">
      <c r="A171" s="20" t="s">
        <v>363</v>
      </c>
      <c r="B171" s="10" t="s">
        <v>364</v>
      </c>
      <c r="C171" s="10" t="s">
        <v>0</v>
      </c>
      <c r="D171" s="21">
        <v>500000</v>
      </c>
      <c r="E171" s="22">
        <v>250000</v>
      </c>
      <c r="F171" s="21">
        <v>66442.679999999993</v>
      </c>
      <c r="G171" s="27">
        <f t="shared" si="50"/>
        <v>26.577071999999998</v>
      </c>
      <c r="H171" s="21"/>
      <c r="I171" s="22"/>
      <c r="J171" s="21"/>
      <c r="K171" s="21"/>
      <c r="L171" s="22">
        <f t="shared" si="51"/>
        <v>500000</v>
      </c>
      <c r="M171" s="22">
        <f t="shared" si="52"/>
        <v>250000</v>
      </c>
      <c r="N171" s="22">
        <f t="shared" si="53"/>
        <v>66442.679999999993</v>
      </c>
      <c r="O171" s="21">
        <f t="shared" si="54"/>
        <v>26.577071999999998</v>
      </c>
    </row>
    <row r="172" spans="1:15" ht="44.1" customHeight="1" x14ac:dyDescent="0.15">
      <c r="A172" s="11" t="s">
        <v>365</v>
      </c>
      <c r="B172" s="11" t="s">
        <v>366</v>
      </c>
      <c r="C172" s="11" t="s">
        <v>367</v>
      </c>
      <c r="D172" s="21">
        <v>500000</v>
      </c>
      <c r="E172" s="22">
        <v>250000</v>
      </c>
      <c r="F172" s="21">
        <v>66442.679999999993</v>
      </c>
      <c r="G172" s="27">
        <f t="shared" si="50"/>
        <v>26.577071999999998</v>
      </c>
      <c r="H172" s="21"/>
      <c r="I172" s="22"/>
      <c r="J172" s="21"/>
      <c r="K172" s="21"/>
      <c r="L172" s="22">
        <f t="shared" si="51"/>
        <v>500000</v>
      </c>
      <c r="M172" s="22">
        <f t="shared" si="52"/>
        <v>250000</v>
      </c>
      <c r="N172" s="22">
        <f t="shared" si="53"/>
        <v>66442.679999999993</v>
      </c>
      <c r="O172" s="21">
        <f t="shared" si="54"/>
        <v>26.577071999999998</v>
      </c>
    </row>
    <row r="173" spans="1:15" ht="31.5" x14ac:dyDescent="0.15">
      <c r="A173" s="20" t="s">
        <v>368</v>
      </c>
      <c r="B173" s="10" t="s">
        <v>369</v>
      </c>
      <c r="C173" s="10" t="s">
        <v>0</v>
      </c>
      <c r="D173" s="21">
        <v>185000</v>
      </c>
      <c r="E173" s="22">
        <f>E174+E175</f>
        <v>100000</v>
      </c>
      <c r="F173" s="21">
        <v>39987.129999999997</v>
      </c>
      <c r="G173" s="27">
        <f t="shared" si="50"/>
        <v>39.987130000000001</v>
      </c>
      <c r="H173" s="21"/>
      <c r="I173" s="22"/>
      <c r="J173" s="21"/>
      <c r="K173" s="21"/>
      <c r="L173" s="22">
        <f t="shared" si="51"/>
        <v>185000</v>
      </c>
      <c r="M173" s="22">
        <f t="shared" si="52"/>
        <v>100000</v>
      </c>
      <c r="N173" s="22">
        <f t="shared" si="53"/>
        <v>39987.129999999997</v>
      </c>
      <c r="O173" s="21">
        <f t="shared" si="54"/>
        <v>39.987130000000001</v>
      </c>
    </row>
    <row r="174" spans="1:15" ht="31.5" x14ac:dyDescent="0.15">
      <c r="A174" s="10" t="s">
        <v>370</v>
      </c>
      <c r="B174" s="10" t="s">
        <v>371</v>
      </c>
      <c r="C174" s="10" t="s">
        <v>372</v>
      </c>
      <c r="D174" s="21">
        <v>85000</v>
      </c>
      <c r="E174" s="22"/>
      <c r="F174" s="21"/>
      <c r="G174" s="27"/>
      <c r="H174" s="21"/>
      <c r="I174" s="22"/>
      <c r="J174" s="21"/>
      <c r="K174" s="21"/>
      <c r="L174" s="22">
        <f t="shared" si="51"/>
        <v>85000</v>
      </c>
      <c r="M174" s="22">
        <f t="shared" si="52"/>
        <v>0</v>
      </c>
      <c r="N174" s="22">
        <f t="shared" si="53"/>
        <v>0</v>
      </c>
      <c r="O174" s="21"/>
    </row>
    <row r="175" spans="1:15" ht="11.25" x14ac:dyDescent="0.15">
      <c r="A175" s="20" t="s">
        <v>373</v>
      </c>
      <c r="B175" s="10" t="s">
        <v>374</v>
      </c>
      <c r="C175" s="10" t="s">
        <v>0</v>
      </c>
      <c r="D175" s="21">
        <v>100000</v>
      </c>
      <c r="E175" s="22">
        <v>100000</v>
      </c>
      <c r="F175" s="21">
        <v>39987.129999999997</v>
      </c>
      <c r="G175" s="27">
        <f t="shared" si="50"/>
        <v>39.987130000000001</v>
      </c>
      <c r="H175" s="21"/>
      <c r="I175" s="22"/>
      <c r="J175" s="21"/>
      <c r="K175" s="21"/>
      <c r="L175" s="22">
        <f t="shared" si="51"/>
        <v>100000</v>
      </c>
      <c r="M175" s="22">
        <f t="shared" si="52"/>
        <v>100000</v>
      </c>
      <c r="N175" s="22">
        <f t="shared" si="53"/>
        <v>39987.129999999997</v>
      </c>
      <c r="O175" s="21">
        <f t="shared" si="54"/>
        <v>39.987130000000001</v>
      </c>
    </row>
    <row r="176" spans="1:15" ht="22.5" x14ac:dyDescent="0.15">
      <c r="A176" s="11" t="s">
        <v>375</v>
      </c>
      <c r="B176" s="11" t="s">
        <v>376</v>
      </c>
      <c r="C176" s="11" t="s">
        <v>377</v>
      </c>
      <c r="D176" s="21">
        <v>100000</v>
      </c>
      <c r="E176" s="22">
        <v>100000</v>
      </c>
      <c r="F176" s="21">
        <v>39987.129999999997</v>
      </c>
      <c r="G176" s="27">
        <f t="shared" si="50"/>
        <v>39.987130000000001</v>
      </c>
      <c r="H176" s="21"/>
      <c r="I176" s="22"/>
      <c r="J176" s="21"/>
      <c r="K176" s="21"/>
      <c r="L176" s="22">
        <f t="shared" si="51"/>
        <v>100000</v>
      </c>
      <c r="M176" s="22">
        <f t="shared" si="52"/>
        <v>100000</v>
      </c>
      <c r="N176" s="22">
        <f t="shared" si="53"/>
        <v>39987.129999999997</v>
      </c>
      <c r="O176" s="21">
        <f t="shared" si="54"/>
        <v>39.987130000000001</v>
      </c>
    </row>
    <row r="177" spans="1:15" ht="11.25" x14ac:dyDescent="0.15">
      <c r="A177" s="20" t="s">
        <v>378</v>
      </c>
      <c r="B177" s="10" t="s">
        <v>379</v>
      </c>
      <c r="C177" s="10" t="s">
        <v>0</v>
      </c>
      <c r="D177" s="21">
        <v>3958045</v>
      </c>
      <c r="E177" s="22">
        <f>E178+E180+E183+E186</f>
        <v>2453576</v>
      </c>
      <c r="F177" s="21">
        <v>520340.99</v>
      </c>
      <c r="G177" s="27">
        <f t="shared" si="50"/>
        <v>21.207453529053105</v>
      </c>
      <c r="H177" s="21">
        <v>10244500</v>
      </c>
      <c r="I177" s="22">
        <f>I180+I183</f>
        <v>2196000</v>
      </c>
      <c r="J177" s="21">
        <v>1491423.99</v>
      </c>
      <c r="K177" s="21">
        <f t="shared" si="55"/>
        <v>67.915482240437157</v>
      </c>
      <c r="L177" s="22">
        <f t="shared" si="51"/>
        <v>14202545</v>
      </c>
      <c r="M177" s="22">
        <f t="shared" si="52"/>
        <v>4649576</v>
      </c>
      <c r="N177" s="22">
        <f t="shared" si="53"/>
        <v>2011764.98</v>
      </c>
      <c r="O177" s="21">
        <f t="shared" si="54"/>
        <v>43.267708281357265</v>
      </c>
    </row>
    <row r="178" spans="1:15" ht="21" x14ac:dyDescent="0.15">
      <c r="A178" s="20" t="s">
        <v>380</v>
      </c>
      <c r="B178" s="10" t="s">
        <v>381</v>
      </c>
      <c r="C178" s="10" t="s">
        <v>0</v>
      </c>
      <c r="D178" s="21">
        <v>340000</v>
      </c>
      <c r="E178" s="22">
        <v>85531</v>
      </c>
      <c r="F178" s="21">
        <v>79140.990000000005</v>
      </c>
      <c r="G178" s="27">
        <f t="shared" si="50"/>
        <v>92.529012872525769</v>
      </c>
      <c r="H178" s="21"/>
      <c r="I178" s="22"/>
      <c r="J178" s="21"/>
      <c r="K178" s="21"/>
      <c r="L178" s="22">
        <f t="shared" si="51"/>
        <v>340000</v>
      </c>
      <c r="M178" s="22">
        <f t="shared" si="52"/>
        <v>85531</v>
      </c>
      <c r="N178" s="22">
        <f t="shared" si="53"/>
        <v>79140.990000000005</v>
      </c>
      <c r="O178" s="21">
        <f t="shared" si="54"/>
        <v>92.529012872525769</v>
      </c>
    </row>
    <row r="179" spans="1:15" ht="31.5" x14ac:dyDescent="0.15">
      <c r="A179" s="10" t="s">
        <v>382</v>
      </c>
      <c r="B179" s="10" t="s">
        <v>383</v>
      </c>
      <c r="C179" s="10" t="s">
        <v>384</v>
      </c>
      <c r="D179" s="21">
        <v>340000</v>
      </c>
      <c r="E179" s="22">
        <v>85531</v>
      </c>
      <c r="F179" s="21">
        <v>79140.990000000005</v>
      </c>
      <c r="G179" s="27">
        <f t="shared" si="50"/>
        <v>92.529012872525769</v>
      </c>
      <c r="H179" s="21"/>
      <c r="I179" s="22"/>
      <c r="J179" s="21"/>
      <c r="K179" s="21"/>
      <c r="L179" s="22">
        <f t="shared" si="51"/>
        <v>340000</v>
      </c>
      <c r="M179" s="22">
        <f t="shared" si="52"/>
        <v>85531</v>
      </c>
      <c r="N179" s="22">
        <f t="shared" si="53"/>
        <v>79140.990000000005</v>
      </c>
      <c r="O179" s="21">
        <f t="shared" si="54"/>
        <v>92.529012872525769</v>
      </c>
    </row>
    <row r="180" spans="1:15" ht="13.5" customHeight="1" x14ac:dyDescent="0.15">
      <c r="A180" s="20" t="s">
        <v>385</v>
      </c>
      <c r="B180" s="10" t="s">
        <v>386</v>
      </c>
      <c r="C180" s="10" t="s">
        <v>0</v>
      </c>
      <c r="D180" s="21">
        <v>2618045</v>
      </c>
      <c r="E180" s="22">
        <f>E181+E182</f>
        <v>2368045</v>
      </c>
      <c r="F180" s="21">
        <v>441200</v>
      </c>
      <c r="G180" s="27">
        <f t="shared" si="50"/>
        <v>18.631402697161583</v>
      </c>
      <c r="H180" s="21">
        <v>10180000</v>
      </c>
      <c r="I180" s="22">
        <v>2180000</v>
      </c>
      <c r="J180" s="21">
        <v>1491423.99</v>
      </c>
      <c r="K180" s="21">
        <f t="shared" si="55"/>
        <v>68.413944495412849</v>
      </c>
      <c r="L180" s="22">
        <f t="shared" si="51"/>
        <v>12798045</v>
      </c>
      <c r="M180" s="22">
        <f t="shared" si="52"/>
        <v>4548045</v>
      </c>
      <c r="N180" s="22">
        <f t="shared" si="53"/>
        <v>1932623.99</v>
      </c>
      <c r="O180" s="21">
        <f t="shared" si="54"/>
        <v>42.493510728235982</v>
      </c>
    </row>
    <row r="181" spans="1:15" ht="31.5" x14ac:dyDescent="0.15">
      <c r="A181" s="10" t="s">
        <v>387</v>
      </c>
      <c r="B181" s="10" t="s">
        <v>388</v>
      </c>
      <c r="C181" s="10" t="s">
        <v>389</v>
      </c>
      <c r="D181" s="21">
        <v>890000</v>
      </c>
      <c r="E181" s="22">
        <v>740000</v>
      </c>
      <c r="F181" s="21">
        <v>243200</v>
      </c>
      <c r="G181" s="27">
        <f t="shared" si="50"/>
        <v>32.864864864864863</v>
      </c>
      <c r="H181" s="21"/>
      <c r="I181" s="22"/>
      <c r="J181" s="21"/>
      <c r="K181" s="21"/>
      <c r="L181" s="22">
        <f t="shared" si="51"/>
        <v>890000</v>
      </c>
      <c r="M181" s="22">
        <f t="shared" si="52"/>
        <v>740000</v>
      </c>
      <c r="N181" s="22">
        <f t="shared" si="53"/>
        <v>243200</v>
      </c>
      <c r="O181" s="21">
        <f t="shared" si="54"/>
        <v>32.864864864864863</v>
      </c>
    </row>
    <row r="182" spans="1:15" ht="21" x14ac:dyDescent="0.15">
      <c r="A182" s="10" t="s">
        <v>390</v>
      </c>
      <c r="B182" s="10" t="s">
        <v>391</v>
      </c>
      <c r="C182" s="10" t="s">
        <v>392</v>
      </c>
      <c r="D182" s="21">
        <v>1728045</v>
      </c>
      <c r="E182" s="22">
        <v>1628045</v>
      </c>
      <c r="F182" s="21">
        <v>198000</v>
      </c>
      <c r="G182" s="27">
        <f t="shared" si="50"/>
        <v>12.161825993753244</v>
      </c>
      <c r="H182" s="21">
        <v>10180000</v>
      </c>
      <c r="I182" s="22">
        <v>2180000</v>
      </c>
      <c r="J182" s="21">
        <v>1491423.99</v>
      </c>
      <c r="K182" s="21">
        <f t="shared" si="55"/>
        <v>68.413944495412849</v>
      </c>
      <c r="L182" s="22">
        <f t="shared" si="51"/>
        <v>11908045</v>
      </c>
      <c r="M182" s="22">
        <f t="shared" si="52"/>
        <v>3808045</v>
      </c>
      <c r="N182" s="22">
        <f t="shared" si="53"/>
        <v>1689423.99</v>
      </c>
      <c r="O182" s="21">
        <f t="shared" si="54"/>
        <v>44.364601521253036</v>
      </c>
    </row>
    <row r="183" spans="1:15" ht="21" x14ac:dyDescent="0.15">
      <c r="A183" s="20" t="s">
        <v>393</v>
      </c>
      <c r="B183" s="10" t="s">
        <v>394</v>
      </c>
      <c r="C183" s="10" t="s">
        <v>0</v>
      </c>
      <c r="D183" s="21"/>
      <c r="E183" s="22"/>
      <c r="F183" s="21"/>
      <c r="G183" s="27"/>
      <c r="H183" s="21">
        <v>64500</v>
      </c>
      <c r="I183" s="22">
        <v>16000</v>
      </c>
      <c r="J183" s="21"/>
      <c r="K183" s="21">
        <f t="shared" si="55"/>
        <v>0</v>
      </c>
      <c r="L183" s="22">
        <f t="shared" si="51"/>
        <v>64500</v>
      </c>
      <c r="M183" s="22">
        <f t="shared" si="52"/>
        <v>16000</v>
      </c>
      <c r="N183" s="22">
        <f t="shared" si="53"/>
        <v>0</v>
      </c>
      <c r="O183" s="21">
        <f t="shared" si="54"/>
        <v>0</v>
      </c>
    </row>
    <row r="184" spans="1:15" ht="31.5" x14ac:dyDescent="0.15">
      <c r="A184" s="20" t="s">
        <v>395</v>
      </c>
      <c r="B184" s="10" t="s">
        <v>396</v>
      </c>
      <c r="C184" s="10" t="s">
        <v>0</v>
      </c>
      <c r="D184" s="21"/>
      <c r="E184" s="22"/>
      <c r="F184" s="21"/>
      <c r="G184" s="27"/>
      <c r="H184" s="21">
        <v>64500</v>
      </c>
      <c r="I184" s="22">
        <v>16000</v>
      </c>
      <c r="J184" s="21"/>
      <c r="K184" s="21">
        <f t="shared" si="55"/>
        <v>0</v>
      </c>
      <c r="L184" s="22">
        <f t="shared" si="51"/>
        <v>64500</v>
      </c>
      <c r="M184" s="22">
        <f t="shared" si="52"/>
        <v>16000</v>
      </c>
      <c r="N184" s="22">
        <f t="shared" si="53"/>
        <v>0</v>
      </c>
      <c r="O184" s="21">
        <f t="shared" si="54"/>
        <v>0</v>
      </c>
    </row>
    <row r="185" spans="1:15" ht="33.75" x14ac:dyDescent="0.15">
      <c r="A185" s="11" t="s">
        <v>397</v>
      </c>
      <c r="B185" s="11" t="s">
        <v>398</v>
      </c>
      <c r="C185" s="11" t="s">
        <v>399</v>
      </c>
      <c r="D185" s="21"/>
      <c r="E185" s="22"/>
      <c r="F185" s="21"/>
      <c r="G185" s="27"/>
      <c r="H185" s="21">
        <v>64500</v>
      </c>
      <c r="I185" s="22">
        <v>16000</v>
      </c>
      <c r="J185" s="21"/>
      <c r="K185" s="21">
        <f t="shared" si="55"/>
        <v>0</v>
      </c>
      <c r="L185" s="22">
        <f t="shared" si="51"/>
        <v>64500</v>
      </c>
      <c r="M185" s="22">
        <f t="shared" si="52"/>
        <v>16000</v>
      </c>
      <c r="N185" s="22">
        <f t="shared" si="53"/>
        <v>0</v>
      </c>
      <c r="O185" s="21">
        <f t="shared" si="54"/>
        <v>0</v>
      </c>
    </row>
    <row r="186" spans="1:15" ht="11.25" x14ac:dyDescent="0.15">
      <c r="A186" s="20" t="s">
        <v>400</v>
      </c>
      <c r="B186" s="10" t="s">
        <v>401</v>
      </c>
      <c r="C186" s="10" t="s">
        <v>0</v>
      </c>
      <c r="D186" s="21">
        <v>1000000</v>
      </c>
      <c r="E186" s="22"/>
      <c r="F186" s="21"/>
      <c r="G186" s="27"/>
      <c r="H186" s="21"/>
      <c r="I186" s="22"/>
      <c r="J186" s="21"/>
      <c r="K186" s="21"/>
      <c r="L186" s="22">
        <f t="shared" si="51"/>
        <v>1000000</v>
      </c>
      <c r="M186" s="22">
        <f t="shared" si="52"/>
        <v>0</v>
      </c>
      <c r="N186" s="22">
        <f t="shared" si="53"/>
        <v>0</v>
      </c>
      <c r="O186" s="21"/>
    </row>
    <row r="187" spans="1:15" ht="21" x14ac:dyDescent="0.15">
      <c r="A187" s="10" t="s">
        <v>402</v>
      </c>
      <c r="B187" s="10" t="s">
        <v>403</v>
      </c>
      <c r="C187" s="10" t="s">
        <v>404</v>
      </c>
      <c r="D187" s="21">
        <v>1000000</v>
      </c>
      <c r="E187" s="22"/>
      <c r="F187" s="21"/>
      <c r="G187" s="27"/>
      <c r="H187" s="21"/>
      <c r="I187" s="22"/>
      <c r="J187" s="21"/>
      <c r="K187" s="21"/>
      <c r="L187" s="22">
        <f t="shared" si="51"/>
        <v>1000000</v>
      </c>
      <c r="M187" s="22">
        <f t="shared" si="52"/>
        <v>0</v>
      </c>
      <c r="N187" s="22">
        <f t="shared" si="53"/>
        <v>0</v>
      </c>
      <c r="O187" s="21"/>
    </row>
    <row r="188" spans="1:15" ht="31.5" x14ac:dyDescent="0.15">
      <c r="A188" s="46" t="s">
        <v>405</v>
      </c>
      <c r="B188" s="47" t="s">
        <v>406</v>
      </c>
      <c r="C188" s="47" t="s">
        <v>0</v>
      </c>
      <c r="D188" s="49">
        <v>388303368</v>
      </c>
      <c r="E188" s="50">
        <f>E102+E109+E127+E133+E148+E156+E163+E169+E177</f>
        <v>107888444</v>
      </c>
      <c r="F188" s="49">
        <v>87360737.870000005</v>
      </c>
      <c r="G188" s="48">
        <f t="shared" si="50"/>
        <v>80.973211431244678</v>
      </c>
      <c r="H188" s="49">
        <v>16752773</v>
      </c>
      <c r="I188" s="51">
        <f>I102+I109+I127+I133+I148+I163+I169+I177</f>
        <v>8204273</v>
      </c>
      <c r="J188" s="49">
        <v>5707376.9699999997</v>
      </c>
      <c r="K188" s="49">
        <f t="shared" si="55"/>
        <v>69.565907545982441</v>
      </c>
      <c r="L188" s="50">
        <f t="shared" si="51"/>
        <v>405056141</v>
      </c>
      <c r="M188" s="50">
        <f t="shared" si="52"/>
        <v>116092717</v>
      </c>
      <c r="N188" s="50">
        <f t="shared" si="53"/>
        <v>93068114.840000004</v>
      </c>
      <c r="O188" s="49">
        <f t="shared" si="54"/>
        <v>80.167057197911916</v>
      </c>
    </row>
    <row r="189" spans="1:15" ht="42" x14ac:dyDescent="0.15">
      <c r="A189" s="46" t="s">
        <v>407</v>
      </c>
      <c r="B189" s="47" t="s">
        <v>408</v>
      </c>
      <c r="C189" s="47" t="s">
        <v>0</v>
      </c>
      <c r="D189" s="49">
        <v>388303368</v>
      </c>
      <c r="E189" s="50">
        <f>E177+E169+E163+E156+E148+E133+E127+E109+E102</f>
        <v>107888444</v>
      </c>
      <c r="F189" s="49">
        <v>87360737.870000005</v>
      </c>
      <c r="G189" s="48">
        <f t="shared" si="50"/>
        <v>80.973211431244678</v>
      </c>
      <c r="H189" s="49">
        <v>16752773</v>
      </c>
      <c r="I189" s="51">
        <v>8204273</v>
      </c>
      <c r="J189" s="49">
        <v>5707376.9699999997</v>
      </c>
      <c r="K189" s="49">
        <f t="shared" si="55"/>
        <v>69.565907545982441</v>
      </c>
      <c r="L189" s="50">
        <f t="shared" si="51"/>
        <v>405056141</v>
      </c>
      <c r="M189" s="50">
        <f t="shared" si="52"/>
        <v>116092717</v>
      </c>
      <c r="N189" s="50">
        <f t="shared" si="53"/>
        <v>93068114.840000004</v>
      </c>
      <c r="O189" s="49">
        <f t="shared" si="54"/>
        <v>80.167057197911916</v>
      </c>
    </row>
    <row r="190" spans="1:15" ht="45" customHeight="1" x14ac:dyDescent="0.15">
      <c r="A190" s="20" t="s">
        <v>409</v>
      </c>
      <c r="B190" s="10" t="s">
        <v>410</v>
      </c>
      <c r="C190" s="10" t="s">
        <v>0</v>
      </c>
      <c r="D190" s="21">
        <v>318800</v>
      </c>
      <c r="E190" s="22">
        <v>118000</v>
      </c>
      <c r="F190" s="21">
        <v>42660</v>
      </c>
      <c r="G190" s="27">
        <f t="shared" si="50"/>
        <v>36.152542372881356</v>
      </c>
      <c r="H190" s="21"/>
      <c r="I190" s="22"/>
      <c r="J190" s="21"/>
      <c r="K190" s="21"/>
      <c r="L190" s="22">
        <f t="shared" si="51"/>
        <v>318800</v>
      </c>
      <c r="M190" s="22">
        <f t="shared" si="52"/>
        <v>118000</v>
      </c>
      <c r="N190" s="22">
        <f t="shared" si="53"/>
        <v>42660</v>
      </c>
      <c r="O190" s="21">
        <f t="shared" si="54"/>
        <v>36.152542372881356</v>
      </c>
    </row>
    <row r="191" spans="1:15" ht="21" x14ac:dyDescent="0.15">
      <c r="A191" s="10" t="s">
        <v>185</v>
      </c>
      <c r="B191" s="10" t="s">
        <v>411</v>
      </c>
      <c r="C191" s="10" t="s">
        <v>412</v>
      </c>
      <c r="D191" s="21">
        <v>318800</v>
      </c>
      <c r="E191" s="22">
        <v>118000</v>
      </c>
      <c r="F191" s="21">
        <v>42660</v>
      </c>
      <c r="G191" s="27">
        <f t="shared" si="50"/>
        <v>36.152542372881356</v>
      </c>
      <c r="H191" s="21"/>
      <c r="I191" s="22"/>
      <c r="J191" s="21"/>
      <c r="K191" s="21"/>
      <c r="L191" s="22">
        <f t="shared" si="51"/>
        <v>318800</v>
      </c>
      <c r="M191" s="22">
        <f t="shared" si="52"/>
        <v>118000</v>
      </c>
      <c r="N191" s="22">
        <f t="shared" si="53"/>
        <v>42660</v>
      </c>
      <c r="O191" s="21">
        <f t="shared" si="54"/>
        <v>36.152542372881356</v>
      </c>
    </row>
    <row r="192" spans="1:15" ht="21" x14ac:dyDescent="0.15">
      <c r="A192" s="31" t="s">
        <v>187</v>
      </c>
      <c r="B192" s="32" t="s">
        <v>413</v>
      </c>
      <c r="C192" s="32" t="s">
        <v>0</v>
      </c>
      <c r="D192" s="57">
        <v>388622168</v>
      </c>
      <c r="E192" s="55">
        <f>E189+E190</f>
        <v>108006444</v>
      </c>
      <c r="F192" s="57">
        <v>87403397.870000005</v>
      </c>
      <c r="G192" s="58">
        <f t="shared" si="50"/>
        <v>80.924243621982413</v>
      </c>
      <c r="H192" s="57">
        <v>16752773</v>
      </c>
      <c r="I192" s="55">
        <f>I189</f>
        <v>8204273</v>
      </c>
      <c r="J192" s="57">
        <v>5707376.9699999997</v>
      </c>
      <c r="K192" s="57">
        <f t="shared" si="55"/>
        <v>69.565907545982441</v>
      </c>
      <c r="L192" s="55">
        <f t="shared" si="51"/>
        <v>405374941</v>
      </c>
      <c r="M192" s="55">
        <f t="shared" si="52"/>
        <v>116210717</v>
      </c>
      <c r="N192" s="55">
        <f t="shared" si="53"/>
        <v>93110774.840000004</v>
      </c>
      <c r="O192" s="57">
        <f t="shared" si="54"/>
        <v>80.122364996681</v>
      </c>
    </row>
    <row r="193" spans="1:15" ht="11.25" x14ac:dyDescent="0.15">
      <c r="A193" s="33" t="s">
        <v>414</v>
      </c>
      <c r="B193" s="34" t="s">
        <v>0</v>
      </c>
      <c r="C193" s="35" t="s">
        <v>0</v>
      </c>
      <c r="D193" s="36" t="s">
        <v>0</v>
      </c>
      <c r="E193" s="43"/>
      <c r="F193" s="38" t="s">
        <v>0</v>
      </c>
      <c r="G193" s="39"/>
      <c r="H193" s="38" t="s">
        <v>0</v>
      </c>
      <c r="I193" s="40" t="s">
        <v>0</v>
      </c>
      <c r="J193" s="38" t="s">
        <v>0</v>
      </c>
      <c r="K193" s="41"/>
      <c r="L193" s="45" t="s">
        <v>0</v>
      </c>
      <c r="M193" s="42"/>
      <c r="N193" s="45" t="s">
        <v>0</v>
      </c>
      <c r="O193" s="45" t="s">
        <v>0</v>
      </c>
    </row>
    <row r="194" spans="1:15" x14ac:dyDescent="0.15">
      <c r="A194" s="33" t="s">
        <v>415</v>
      </c>
      <c r="B194" s="34" t="s">
        <v>0</v>
      </c>
      <c r="C194" s="34" t="s">
        <v>0</v>
      </c>
      <c r="D194" s="59">
        <f>D192-D100</f>
        <v>18809400</v>
      </c>
      <c r="E194" s="59">
        <f t="shared" ref="E194:N194" si="56">E192-E100</f>
        <v>17394298</v>
      </c>
      <c r="F194" s="59">
        <f t="shared" si="56"/>
        <v>-5061454.8599999994</v>
      </c>
      <c r="G194" s="60"/>
      <c r="H194" s="59">
        <f t="shared" si="56"/>
        <v>11388173</v>
      </c>
      <c r="I194" s="59">
        <f t="shared" si="56"/>
        <v>3388173</v>
      </c>
      <c r="J194" s="59">
        <f t="shared" si="56"/>
        <v>-1484368.0200000005</v>
      </c>
      <c r="K194" s="59"/>
      <c r="L194" s="59">
        <f t="shared" si="56"/>
        <v>30197573</v>
      </c>
      <c r="M194" s="59">
        <f t="shared" si="56"/>
        <v>20782471</v>
      </c>
      <c r="N194" s="59">
        <f t="shared" si="56"/>
        <v>-6545822.8799999952</v>
      </c>
      <c r="O194" s="59" t="s">
        <v>0</v>
      </c>
    </row>
    <row r="195" spans="1:15" x14ac:dyDescent="0.15">
      <c r="A195" s="13"/>
      <c r="B195" s="13"/>
      <c r="C195" s="13"/>
      <c r="D195" s="29"/>
      <c r="E195" s="29"/>
      <c r="F195" s="29"/>
      <c r="G195" s="29"/>
      <c r="H195" s="29"/>
      <c r="I195" s="30"/>
      <c r="J195" s="29"/>
      <c r="K195" s="29"/>
      <c r="L195" s="29"/>
      <c r="M195" s="29"/>
      <c r="N195" s="29"/>
      <c r="O195" s="13"/>
    </row>
    <row r="196" spans="1:15" ht="12.75" x14ac:dyDescent="0.15">
      <c r="A196" s="14" t="s">
        <v>423</v>
      </c>
      <c r="B196" s="14"/>
      <c r="C196" s="14"/>
      <c r="D196" s="14"/>
      <c r="E196" s="15"/>
      <c r="F196" s="14"/>
      <c r="G196" s="14"/>
      <c r="H196" s="67" t="s">
        <v>424</v>
      </c>
      <c r="I196" s="68"/>
      <c r="J196" s="68"/>
      <c r="K196" s="2"/>
      <c r="L196" s="2"/>
      <c r="M196" s="2"/>
      <c r="N196" s="2"/>
      <c r="O196" s="2"/>
    </row>
    <row r="197" spans="1:15" x14ac:dyDescent="0.15">
      <c r="D197" s="2"/>
      <c r="E197" s="3"/>
      <c r="F197" s="2"/>
      <c r="G197" s="2"/>
      <c r="H197" s="2"/>
      <c r="I197" s="8"/>
      <c r="J197" s="2"/>
      <c r="K197" s="2"/>
      <c r="L197" s="2"/>
      <c r="M197" s="2"/>
      <c r="N197" s="2"/>
      <c r="O197" s="2"/>
    </row>
    <row r="198" spans="1:15" x14ac:dyDescent="0.15">
      <c r="D198" s="2"/>
      <c r="E198" s="3"/>
      <c r="F198" s="2"/>
      <c r="G198" s="2"/>
      <c r="H198" s="2"/>
      <c r="I198" s="8"/>
      <c r="J198" s="2"/>
      <c r="K198" s="2"/>
      <c r="L198" s="2"/>
      <c r="M198" s="2"/>
      <c r="N198" s="2"/>
      <c r="O198" s="2"/>
    </row>
    <row r="199" spans="1:15" x14ac:dyDescent="0.15">
      <c r="D199" s="2"/>
      <c r="E199" s="3"/>
      <c r="F199" s="2"/>
      <c r="G199" s="2"/>
      <c r="H199" s="2"/>
      <c r="I199" s="8"/>
      <c r="J199" s="2"/>
      <c r="K199" s="2"/>
      <c r="L199" s="2"/>
      <c r="M199" s="2"/>
      <c r="N199" s="2"/>
      <c r="O199" s="2"/>
    </row>
    <row r="200" spans="1:15" x14ac:dyDescent="0.15">
      <c r="D200" s="2"/>
      <c r="E200" s="3"/>
      <c r="F200" s="2"/>
      <c r="G200" s="2"/>
      <c r="H200" s="2"/>
      <c r="I200" s="8"/>
      <c r="J200" s="2"/>
      <c r="K200" s="2"/>
      <c r="L200" s="2"/>
      <c r="M200" s="2"/>
      <c r="N200" s="2"/>
      <c r="O200" s="2"/>
    </row>
    <row r="201" spans="1:15" x14ac:dyDescent="0.15">
      <c r="D201" s="2"/>
      <c r="E201" s="3"/>
      <c r="F201" s="2"/>
      <c r="G201" s="2"/>
      <c r="H201" s="2"/>
      <c r="I201" s="8"/>
      <c r="J201" s="2"/>
      <c r="K201" s="2"/>
      <c r="L201" s="2"/>
      <c r="M201" s="2"/>
      <c r="N201" s="2"/>
      <c r="O201" s="2"/>
    </row>
    <row r="202" spans="1:15" x14ac:dyDescent="0.15">
      <c r="D202" s="2"/>
      <c r="E202" s="3"/>
      <c r="F202" s="2"/>
      <c r="G202" s="2"/>
      <c r="H202" s="2"/>
      <c r="I202" s="8"/>
      <c r="J202" s="2"/>
      <c r="K202" s="2"/>
      <c r="L202" s="2"/>
      <c r="M202" s="2"/>
      <c r="N202" s="2"/>
      <c r="O202" s="2"/>
    </row>
    <row r="203" spans="1:15" x14ac:dyDescent="0.15">
      <c r="D203" s="2"/>
      <c r="E203" s="3"/>
      <c r="F203" s="2"/>
      <c r="G203" s="2"/>
      <c r="H203" s="2"/>
      <c r="I203" s="8"/>
      <c r="J203" s="2"/>
      <c r="K203" s="2"/>
      <c r="L203" s="2"/>
      <c r="M203" s="2"/>
      <c r="N203" s="2"/>
      <c r="O203" s="2"/>
    </row>
    <row r="204" spans="1:15" x14ac:dyDescent="0.15">
      <c r="D204" s="2"/>
      <c r="E204" s="3"/>
      <c r="F204" s="2"/>
      <c r="G204" s="2"/>
      <c r="H204" s="2"/>
      <c r="I204" s="8"/>
      <c r="J204" s="2"/>
      <c r="K204" s="2"/>
      <c r="L204" s="2"/>
      <c r="M204" s="2"/>
      <c r="N204" s="2"/>
      <c r="O204" s="2"/>
    </row>
    <row r="205" spans="1:15" x14ac:dyDescent="0.15">
      <c r="D205" s="2"/>
      <c r="E205" s="3"/>
      <c r="F205" s="2"/>
      <c r="G205" s="2"/>
      <c r="H205" s="2"/>
      <c r="I205" s="8"/>
      <c r="J205" s="2"/>
      <c r="K205" s="2"/>
      <c r="L205" s="2"/>
      <c r="M205" s="2"/>
      <c r="N205" s="2"/>
      <c r="O205" s="2"/>
    </row>
    <row r="206" spans="1:15" x14ac:dyDescent="0.15">
      <c r="D206" s="2"/>
      <c r="E206" s="3"/>
      <c r="F206" s="2"/>
      <c r="G206" s="2"/>
      <c r="H206" s="2"/>
      <c r="I206" s="8"/>
      <c r="J206" s="2"/>
      <c r="K206" s="2"/>
      <c r="L206" s="2"/>
      <c r="M206" s="2"/>
      <c r="N206" s="2"/>
      <c r="O206" s="2"/>
    </row>
    <row r="207" spans="1:15" x14ac:dyDescent="0.15">
      <c r="D207" s="2"/>
      <c r="E207" s="3"/>
      <c r="F207" s="2"/>
      <c r="G207" s="2"/>
      <c r="H207" s="2"/>
      <c r="I207" s="8"/>
      <c r="J207" s="2"/>
      <c r="K207" s="2"/>
      <c r="L207" s="2"/>
      <c r="M207" s="2"/>
      <c r="N207" s="2"/>
      <c r="O207" s="2"/>
    </row>
    <row r="208" spans="1:15" x14ac:dyDescent="0.15">
      <c r="D208" s="2"/>
      <c r="E208" s="3"/>
      <c r="F208" s="2"/>
      <c r="G208" s="2"/>
      <c r="H208" s="2"/>
      <c r="I208" s="8"/>
      <c r="J208" s="2"/>
      <c r="K208" s="2"/>
      <c r="L208" s="2"/>
      <c r="M208" s="2"/>
      <c r="N208" s="2"/>
      <c r="O208" s="2"/>
    </row>
    <row r="209" spans="4:15" x14ac:dyDescent="0.15">
      <c r="D209" s="2"/>
      <c r="E209" s="3"/>
      <c r="F209" s="2"/>
      <c r="G209" s="2"/>
      <c r="H209" s="2"/>
      <c r="I209" s="8"/>
      <c r="J209" s="2"/>
      <c r="K209" s="2"/>
      <c r="L209" s="2"/>
      <c r="M209" s="2"/>
      <c r="N209" s="2"/>
      <c r="O209" s="2"/>
    </row>
    <row r="210" spans="4:15" x14ac:dyDescent="0.15">
      <c r="D210" s="2"/>
      <c r="E210" s="3"/>
      <c r="F210" s="2"/>
      <c r="G210" s="2"/>
      <c r="H210" s="2"/>
      <c r="I210" s="8"/>
      <c r="J210" s="2"/>
      <c r="K210" s="2"/>
      <c r="L210" s="2"/>
      <c r="M210" s="2"/>
      <c r="N210" s="2"/>
      <c r="O210" s="2"/>
    </row>
    <row r="211" spans="4:15" x14ac:dyDescent="0.15">
      <c r="D211" s="2"/>
      <c r="E211" s="3"/>
      <c r="F211" s="2"/>
      <c r="G211" s="2"/>
      <c r="H211" s="2"/>
      <c r="I211" s="8"/>
      <c r="J211" s="2"/>
      <c r="K211" s="2"/>
      <c r="L211" s="2"/>
      <c r="M211" s="2"/>
      <c r="N211" s="2"/>
      <c r="O211" s="2"/>
    </row>
    <row r="212" spans="4:15" x14ac:dyDescent="0.15">
      <c r="D212" s="2"/>
      <c r="E212" s="3"/>
      <c r="F212" s="2"/>
      <c r="G212" s="2"/>
      <c r="H212" s="2"/>
      <c r="I212" s="8"/>
      <c r="J212" s="2"/>
      <c r="K212" s="2"/>
      <c r="L212" s="2"/>
      <c r="M212" s="2"/>
      <c r="N212" s="2"/>
      <c r="O212" s="2"/>
    </row>
    <row r="213" spans="4:15" x14ac:dyDescent="0.15">
      <c r="D213" s="2"/>
      <c r="E213" s="3"/>
      <c r="F213" s="2"/>
      <c r="G213" s="2"/>
      <c r="H213" s="2"/>
      <c r="I213" s="8"/>
      <c r="J213" s="2"/>
      <c r="K213" s="2"/>
      <c r="L213" s="2"/>
      <c r="M213" s="2"/>
      <c r="N213" s="2"/>
      <c r="O213" s="2"/>
    </row>
    <row r="214" spans="4:15" x14ac:dyDescent="0.15">
      <c r="D214" s="2"/>
      <c r="E214" s="3"/>
      <c r="F214" s="2"/>
      <c r="G214" s="2"/>
      <c r="H214" s="2"/>
      <c r="I214" s="8"/>
      <c r="J214" s="2"/>
      <c r="K214" s="2"/>
      <c r="L214" s="2"/>
      <c r="M214" s="2"/>
      <c r="N214" s="2"/>
      <c r="O214" s="2"/>
    </row>
    <row r="215" spans="4:15" x14ac:dyDescent="0.15">
      <c r="D215" s="2"/>
      <c r="E215" s="3"/>
      <c r="F215" s="2"/>
      <c r="G215" s="2"/>
      <c r="H215" s="2"/>
      <c r="I215" s="8"/>
      <c r="J215" s="2"/>
      <c r="K215" s="2"/>
      <c r="L215" s="2"/>
      <c r="M215" s="2"/>
      <c r="N215" s="2"/>
      <c r="O215" s="2"/>
    </row>
    <row r="216" spans="4:15" x14ac:dyDescent="0.15">
      <c r="D216" s="2"/>
      <c r="E216" s="3"/>
      <c r="F216" s="2"/>
      <c r="G216" s="2"/>
      <c r="H216" s="2"/>
      <c r="I216" s="8"/>
      <c r="J216" s="2"/>
      <c r="K216" s="2"/>
      <c r="L216" s="2"/>
      <c r="M216" s="2"/>
      <c r="N216" s="2"/>
      <c r="O216" s="2"/>
    </row>
    <row r="217" spans="4:15" x14ac:dyDescent="0.15">
      <c r="D217" s="2"/>
      <c r="E217" s="3"/>
      <c r="F217" s="2"/>
      <c r="G217" s="2"/>
      <c r="H217" s="2"/>
      <c r="I217" s="8"/>
      <c r="J217" s="2"/>
      <c r="K217" s="2"/>
      <c r="L217" s="2"/>
      <c r="M217" s="2"/>
      <c r="N217" s="2"/>
      <c r="O217" s="2"/>
    </row>
    <row r="218" spans="4:15" x14ac:dyDescent="0.15">
      <c r="D218" s="2"/>
      <c r="E218" s="3"/>
      <c r="F218" s="2"/>
      <c r="G218" s="2"/>
      <c r="H218" s="2"/>
      <c r="I218" s="8"/>
      <c r="J218" s="2"/>
      <c r="K218" s="2"/>
      <c r="L218" s="2"/>
      <c r="M218" s="2"/>
      <c r="N218" s="2"/>
      <c r="O218" s="2"/>
    </row>
    <row r="219" spans="4:15" x14ac:dyDescent="0.15">
      <c r="D219" s="2"/>
      <c r="E219" s="3"/>
      <c r="F219" s="2"/>
      <c r="G219" s="2"/>
      <c r="H219" s="2"/>
      <c r="I219" s="8"/>
      <c r="J219" s="2"/>
      <c r="K219" s="2"/>
      <c r="L219" s="2"/>
      <c r="M219" s="2"/>
      <c r="N219" s="2"/>
      <c r="O219" s="2"/>
    </row>
    <row r="220" spans="4:15" x14ac:dyDescent="0.15">
      <c r="D220" s="2"/>
      <c r="E220" s="3"/>
      <c r="F220" s="2"/>
      <c r="G220" s="2"/>
      <c r="H220" s="2"/>
      <c r="I220" s="8"/>
      <c r="J220" s="2"/>
      <c r="K220" s="2"/>
      <c r="L220" s="2"/>
      <c r="M220" s="2"/>
      <c r="N220" s="2"/>
      <c r="O220" s="2"/>
    </row>
    <row r="221" spans="4:15" x14ac:dyDescent="0.15">
      <c r="D221" s="2"/>
      <c r="E221" s="3"/>
      <c r="F221" s="2"/>
      <c r="G221" s="2"/>
      <c r="H221" s="2"/>
      <c r="I221" s="8"/>
      <c r="J221" s="2"/>
      <c r="K221" s="2"/>
      <c r="L221" s="2"/>
      <c r="M221" s="2"/>
      <c r="N221" s="2"/>
      <c r="O221" s="2"/>
    </row>
    <row r="222" spans="4:15" x14ac:dyDescent="0.15">
      <c r="D222" s="2"/>
      <c r="E222" s="3"/>
      <c r="F222" s="2"/>
      <c r="G222" s="2"/>
      <c r="H222" s="2"/>
      <c r="I222" s="8"/>
      <c r="J222" s="2"/>
      <c r="K222" s="2"/>
      <c r="L222" s="2"/>
      <c r="M222" s="2"/>
      <c r="N222" s="2"/>
      <c r="O222" s="2"/>
    </row>
    <row r="223" spans="4:15" x14ac:dyDescent="0.15">
      <c r="D223" s="2"/>
      <c r="E223" s="3"/>
      <c r="F223" s="2"/>
      <c r="G223" s="2"/>
      <c r="H223" s="2"/>
      <c r="I223" s="8"/>
      <c r="J223" s="2"/>
      <c r="K223" s="2"/>
      <c r="L223" s="2"/>
      <c r="M223" s="2"/>
      <c r="N223" s="2"/>
      <c r="O223" s="2"/>
    </row>
    <row r="224" spans="4:15" x14ac:dyDescent="0.15">
      <c r="D224" s="2"/>
      <c r="E224" s="3"/>
      <c r="F224" s="2"/>
      <c r="G224" s="2"/>
      <c r="H224" s="2"/>
      <c r="I224" s="8"/>
      <c r="J224" s="2"/>
      <c r="K224" s="2"/>
      <c r="L224" s="2"/>
      <c r="M224" s="2"/>
      <c r="N224" s="2"/>
      <c r="O224" s="2"/>
    </row>
    <row r="225" spans="4:15" x14ac:dyDescent="0.15">
      <c r="D225" s="2"/>
      <c r="E225" s="3"/>
      <c r="F225" s="2"/>
      <c r="G225" s="2"/>
      <c r="H225" s="2"/>
      <c r="I225" s="8"/>
      <c r="J225" s="2"/>
      <c r="K225" s="2"/>
      <c r="L225" s="2"/>
      <c r="M225" s="2"/>
      <c r="N225" s="2"/>
      <c r="O225" s="2"/>
    </row>
    <row r="226" spans="4:15" x14ac:dyDescent="0.15">
      <c r="D226" s="2"/>
      <c r="E226" s="3"/>
      <c r="F226" s="2"/>
      <c r="G226" s="2"/>
      <c r="H226" s="2"/>
      <c r="I226" s="8"/>
      <c r="J226" s="2"/>
      <c r="K226" s="2"/>
      <c r="L226" s="2"/>
      <c r="M226" s="2"/>
      <c r="N226" s="2"/>
      <c r="O226" s="2"/>
    </row>
    <row r="227" spans="4:15" x14ac:dyDescent="0.15">
      <c r="D227" s="2"/>
      <c r="E227" s="3"/>
      <c r="F227" s="2"/>
      <c r="G227" s="2"/>
      <c r="H227" s="2"/>
      <c r="I227" s="8"/>
      <c r="J227" s="2"/>
      <c r="K227" s="2"/>
      <c r="L227" s="2"/>
      <c r="M227" s="2"/>
      <c r="N227" s="2"/>
      <c r="O227" s="2"/>
    </row>
    <row r="228" spans="4:15" x14ac:dyDescent="0.15">
      <c r="D228" s="2"/>
      <c r="E228" s="3"/>
      <c r="F228" s="2"/>
      <c r="G228" s="2"/>
      <c r="H228" s="2"/>
      <c r="I228" s="8"/>
      <c r="J228" s="2"/>
      <c r="K228" s="2"/>
      <c r="L228" s="2"/>
      <c r="M228" s="2"/>
      <c r="N228" s="2"/>
      <c r="O228" s="2"/>
    </row>
    <row r="229" spans="4:15" x14ac:dyDescent="0.15">
      <c r="D229" s="2"/>
      <c r="E229" s="3"/>
      <c r="F229" s="2"/>
      <c r="G229" s="2"/>
      <c r="H229" s="2"/>
      <c r="I229" s="8"/>
      <c r="J229" s="2"/>
      <c r="K229" s="2"/>
      <c r="L229" s="2"/>
      <c r="M229" s="2"/>
      <c r="N229" s="2"/>
      <c r="O229" s="2"/>
    </row>
    <row r="230" spans="4:15" x14ac:dyDescent="0.15">
      <c r="D230" s="2"/>
      <c r="E230" s="3"/>
      <c r="F230" s="2"/>
      <c r="G230" s="2"/>
      <c r="H230" s="2"/>
      <c r="I230" s="8"/>
      <c r="J230" s="2"/>
      <c r="K230" s="2"/>
      <c r="L230" s="2"/>
      <c r="M230" s="2"/>
      <c r="N230" s="2"/>
      <c r="O230" s="2"/>
    </row>
    <row r="231" spans="4:15" x14ac:dyDescent="0.15">
      <c r="D231" s="2"/>
      <c r="E231" s="3"/>
      <c r="F231" s="2"/>
      <c r="G231" s="2"/>
      <c r="H231" s="2"/>
      <c r="I231" s="8"/>
      <c r="J231" s="2"/>
      <c r="K231" s="2"/>
      <c r="L231" s="2"/>
      <c r="M231" s="2"/>
      <c r="N231" s="2"/>
      <c r="O231" s="2"/>
    </row>
    <row r="232" spans="4:15" x14ac:dyDescent="0.15">
      <c r="D232" s="2"/>
      <c r="E232" s="3"/>
      <c r="F232" s="2"/>
      <c r="G232" s="2"/>
      <c r="H232" s="2"/>
      <c r="I232" s="8"/>
      <c r="J232" s="2"/>
      <c r="K232" s="2"/>
      <c r="L232" s="2"/>
      <c r="M232" s="2"/>
      <c r="N232" s="2"/>
      <c r="O232" s="2"/>
    </row>
    <row r="233" spans="4:15" x14ac:dyDescent="0.15">
      <c r="D233" s="2"/>
      <c r="E233" s="3"/>
      <c r="F233" s="2"/>
      <c r="G233" s="2"/>
      <c r="H233" s="2"/>
      <c r="I233" s="8"/>
      <c r="J233" s="2"/>
      <c r="K233" s="2"/>
      <c r="L233" s="2"/>
      <c r="M233" s="2"/>
      <c r="N233" s="2"/>
      <c r="O233" s="2"/>
    </row>
    <row r="234" spans="4:15" x14ac:dyDescent="0.15">
      <c r="D234" s="2"/>
      <c r="E234" s="3"/>
      <c r="F234" s="2"/>
      <c r="G234" s="2"/>
      <c r="H234" s="2"/>
      <c r="I234" s="8"/>
      <c r="J234" s="2"/>
      <c r="K234" s="2"/>
      <c r="L234" s="2"/>
      <c r="M234" s="2"/>
      <c r="N234" s="2"/>
      <c r="O234" s="2"/>
    </row>
    <row r="235" spans="4:15" x14ac:dyDescent="0.15">
      <c r="D235" s="2"/>
      <c r="E235" s="3"/>
      <c r="F235" s="2"/>
      <c r="G235" s="2"/>
      <c r="H235" s="2"/>
      <c r="I235" s="8"/>
      <c r="J235" s="2"/>
      <c r="K235" s="2"/>
      <c r="L235" s="2"/>
      <c r="M235" s="2"/>
      <c r="N235" s="2"/>
      <c r="O235" s="2"/>
    </row>
    <row r="236" spans="4:15" x14ac:dyDescent="0.15">
      <c r="D236" s="2"/>
      <c r="E236" s="3"/>
      <c r="F236" s="2"/>
      <c r="G236" s="2"/>
      <c r="H236" s="2"/>
      <c r="I236" s="8"/>
      <c r="J236" s="2"/>
      <c r="K236" s="2"/>
      <c r="L236" s="2"/>
      <c r="M236" s="2"/>
      <c r="N236" s="2"/>
      <c r="O236" s="2"/>
    </row>
    <row r="237" spans="4:15" x14ac:dyDescent="0.15">
      <c r="D237" s="2"/>
      <c r="E237" s="3"/>
      <c r="F237" s="2"/>
      <c r="G237" s="2"/>
      <c r="H237" s="2"/>
      <c r="I237" s="8"/>
      <c r="J237" s="2"/>
      <c r="K237" s="2"/>
      <c r="L237" s="2"/>
      <c r="M237" s="2"/>
      <c r="N237" s="2"/>
      <c r="O237" s="2"/>
    </row>
    <row r="238" spans="4:15" x14ac:dyDescent="0.15">
      <c r="D238" s="2"/>
      <c r="E238" s="3"/>
      <c r="F238" s="2"/>
      <c r="G238" s="2"/>
      <c r="H238" s="2"/>
      <c r="I238" s="8"/>
      <c r="J238" s="2"/>
      <c r="K238" s="2"/>
      <c r="L238" s="2"/>
      <c r="M238" s="2"/>
      <c r="N238" s="2"/>
      <c r="O238" s="2"/>
    </row>
    <row r="239" spans="4:15" x14ac:dyDescent="0.15">
      <c r="D239" s="2"/>
      <c r="E239" s="3"/>
      <c r="F239" s="2"/>
      <c r="G239" s="2"/>
      <c r="H239" s="2"/>
      <c r="I239" s="8"/>
      <c r="J239" s="2"/>
      <c r="K239" s="2"/>
      <c r="L239" s="2"/>
      <c r="M239" s="2"/>
      <c r="N239" s="2"/>
      <c r="O239" s="2"/>
    </row>
    <row r="240" spans="4:15" x14ac:dyDescent="0.15">
      <c r="D240" s="2"/>
      <c r="E240" s="3"/>
      <c r="F240" s="2"/>
      <c r="G240" s="2"/>
      <c r="H240" s="2"/>
      <c r="I240" s="8"/>
      <c r="J240" s="2"/>
      <c r="K240" s="2"/>
      <c r="L240" s="2"/>
      <c r="M240" s="2"/>
      <c r="N240" s="2"/>
      <c r="O240" s="2"/>
    </row>
    <row r="241" spans="4:15" x14ac:dyDescent="0.15">
      <c r="D241" s="2"/>
      <c r="E241" s="3"/>
      <c r="F241" s="2"/>
      <c r="G241" s="2"/>
      <c r="H241" s="2"/>
      <c r="I241" s="8"/>
      <c r="J241" s="2"/>
      <c r="K241" s="2"/>
      <c r="L241" s="2"/>
      <c r="M241" s="2"/>
      <c r="N241" s="2"/>
      <c r="O241" s="2"/>
    </row>
    <row r="242" spans="4:15" x14ac:dyDescent="0.15">
      <c r="D242" s="2"/>
      <c r="E242" s="3"/>
      <c r="F242" s="2"/>
      <c r="G242" s="2"/>
      <c r="H242" s="2"/>
      <c r="I242" s="8"/>
      <c r="J242" s="2"/>
      <c r="K242" s="2"/>
      <c r="L242" s="2"/>
      <c r="M242" s="2"/>
      <c r="N242" s="2"/>
      <c r="O242" s="2"/>
    </row>
    <row r="243" spans="4:15" x14ac:dyDescent="0.15">
      <c r="D243" s="2"/>
      <c r="E243" s="3"/>
      <c r="F243" s="2"/>
      <c r="G243" s="2"/>
      <c r="H243" s="2"/>
      <c r="I243" s="8"/>
      <c r="J243" s="2"/>
      <c r="K243" s="2"/>
      <c r="L243" s="2"/>
      <c r="M243" s="2"/>
      <c r="N243" s="2"/>
      <c r="O243" s="2"/>
    </row>
    <row r="244" spans="4:15" x14ac:dyDescent="0.15">
      <c r="D244" s="2"/>
      <c r="E244" s="3"/>
      <c r="F244" s="2"/>
      <c r="G244" s="2"/>
      <c r="H244" s="2"/>
      <c r="I244" s="8"/>
      <c r="J244" s="2"/>
      <c r="K244" s="2"/>
      <c r="L244" s="2"/>
      <c r="M244" s="2"/>
      <c r="N244" s="2"/>
      <c r="O244" s="2"/>
    </row>
    <row r="245" spans="4:15" x14ac:dyDescent="0.15">
      <c r="D245" s="2"/>
      <c r="E245" s="3"/>
      <c r="F245" s="2"/>
      <c r="G245" s="2"/>
      <c r="H245" s="2"/>
      <c r="I245" s="8"/>
      <c r="J245" s="2"/>
      <c r="K245" s="2"/>
      <c r="L245" s="2"/>
      <c r="M245" s="2"/>
      <c r="N245" s="2"/>
      <c r="O245" s="2"/>
    </row>
    <row r="246" spans="4:15" x14ac:dyDescent="0.15">
      <c r="D246" s="2"/>
      <c r="E246" s="3"/>
      <c r="F246" s="2"/>
      <c r="G246" s="2"/>
      <c r="H246" s="2"/>
      <c r="I246" s="8"/>
      <c r="J246" s="2"/>
      <c r="K246" s="2"/>
      <c r="L246" s="2"/>
      <c r="M246" s="2"/>
      <c r="N246" s="2"/>
      <c r="O246" s="2"/>
    </row>
    <row r="247" spans="4:15" x14ac:dyDescent="0.15">
      <c r="D247" s="2"/>
      <c r="E247" s="3"/>
      <c r="F247" s="2"/>
      <c r="G247" s="2"/>
      <c r="H247" s="2"/>
      <c r="I247" s="8"/>
      <c r="J247" s="2"/>
      <c r="K247" s="2"/>
      <c r="L247" s="2"/>
      <c r="M247" s="2"/>
      <c r="N247" s="2"/>
      <c r="O247" s="2"/>
    </row>
    <row r="248" spans="4:15" x14ac:dyDescent="0.15">
      <c r="D248" s="2"/>
      <c r="E248" s="3"/>
      <c r="F248" s="2"/>
      <c r="G248" s="2"/>
      <c r="H248" s="2"/>
      <c r="I248" s="8"/>
      <c r="J248" s="2"/>
      <c r="K248" s="2"/>
      <c r="L248" s="2"/>
      <c r="M248" s="2"/>
      <c r="N248" s="2"/>
      <c r="O248" s="2"/>
    </row>
    <row r="249" spans="4:15" x14ac:dyDescent="0.15">
      <c r="D249" s="2"/>
      <c r="E249" s="3"/>
      <c r="F249" s="2"/>
      <c r="G249" s="2"/>
      <c r="H249" s="2"/>
      <c r="I249" s="8"/>
      <c r="J249" s="2"/>
      <c r="K249" s="2"/>
      <c r="L249" s="2"/>
      <c r="M249" s="2"/>
      <c r="N249" s="2"/>
      <c r="O249" s="2"/>
    </row>
    <row r="250" spans="4:15" x14ac:dyDescent="0.15">
      <c r="D250" s="2"/>
      <c r="E250" s="3"/>
      <c r="F250" s="2"/>
      <c r="G250" s="2"/>
      <c r="H250" s="2"/>
      <c r="I250" s="8"/>
      <c r="J250" s="2"/>
      <c r="K250" s="2"/>
      <c r="L250" s="2"/>
      <c r="M250" s="2"/>
      <c r="N250" s="2"/>
      <c r="O250" s="2"/>
    </row>
    <row r="251" spans="4:15" x14ac:dyDescent="0.15">
      <c r="D251" s="2"/>
      <c r="E251" s="3"/>
      <c r="F251" s="2"/>
      <c r="G251" s="2"/>
      <c r="H251" s="2"/>
      <c r="I251" s="8"/>
      <c r="J251" s="2"/>
      <c r="K251" s="2"/>
      <c r="L251" s="2"/>
      <c r="M251" s="2"/>
      <c r="N251" s="2"/>
      <c r="O251" s="2"/>
    </row>
    <row r="252" spans="4:15" x14ac:dyDescent="0.15">
      <c r="D252" s="2"/>
      <c r="E252" s="3"/>
      <c r="F252" s="2"/>
      <c r="G252" s="2"/>
      <c r="H252" s="2"/>
      <c r="I252" s="8"/>
      <c r="J252" s="2"/>
      <c r="K252" s="2"/>
      <c r="L252" s="2"/>
      <c r="M252" s="2"/>
      <c r="N252" s="2"/>
      <c r="O252" s="2"/>
    </row>
    <row r="253" spans="4:15" x14ac:dyDescent="0.15">
      <c r="D253" s="2"/>
      <c r="E253" s="3"/>
      <c r="F253" s="2"/>
      <c r="G253" s="2"/>
      <c r="H253" s="2"/>
      <c r="I253" s="8"/>
      <c r="J253" s="2"/>
      <c r="K253" s="2"/>
      <c r="L253" s="2"/>
      <c r="M253" s="2"/>
      <c r="N253" s="2"/>
      <c r="O253" s="2"/>
    </row>
    <row r="254" spans="4:15" x14ac:dyDescent="0.15">
      <c r="D254" s="2"/>
      <c r="E254" s="3"/>
      <c r="F254" s="2"/>
      <c r="G254" s="2"/>
      <c r="H254" s="2"/>
      <c r="I254" s="8"/>
      <c r="J254" s="2"/>
      <c r="K254" s="2"/>
      <c r="L254" s="2"/>
      <c r="M254" s="2"/>
      <c r="N254" s="2"/>
      <c r="O254" s="2"/>
    </row>
    <row r="255" spans="4:15" x14ac:dyDescent="0.15">
      <c r="D255" s="2"/>
      <c r="E255" s="3"/>
      <c r="F255" s="2"/>
      <c r="G255" s="2"/>
      <c r="H255" s="2"/>
      <c r="I255" s="8"/>
      <c r="J255" s="2"/>
      <c r="K255" s="2"/>
      <c r="L255" s="2"/>
      <c r="M255" s="2"/>
      <c r="N255" s="2"/>
      <c r="O255" s="2"/>
    </row>
    <row r="256" spans="4:15" x14ac:dyDescent="0.15">
      <c r="D256" s="2"/>
      <c r="E256" s="3"/>
      <c r="F256" s="2"/>
      <c r="G256" s="2"/>
      <c r="H256" s="2"/>
      <c r="I256" s="8"/>
      <c r="J256" s="2"/>
      <c r="K256" s="2"/>
      <c r="L256" s="2"/>
      <c r="M256" s="2"/>
      <c r="N256" s="2"/>
      <c r="O256" s="2"/>
    </row>
    <row r="257" spans="4:15" x14ac:dyDescent="0.15">
      <c r="D257" s="2"/>
      <c r="E257" s="3"/>
      <c r="F257" s="2"/>
      <c r="G257" s="2"/>
      <c r="H257" s="2"/>
      <c r="I257" s="8"/>
      <c r="J257" s="2"/>
      <c r="K257" s="2"/>
      <c r="L257" s="2"/>
      <c r="M257" s="2"/>
      <c r="N257" s="2"/>
      <c r="O257" s="2"/>
    </row>
    <row r="258" spans="4:15" x14ac:dyDescent="0.15">
      <c r="D258" s="2"/>
      <c r="E258" s="3"/>
      <c r="F258" s="2"/>
      <c r="G258" s="2"/>
      <c r="H258" s="2"/>
      <c r="I258" s="8"/>
      <c r="J258" s="2"/>
      <c r="K258" s="2"/>
      <c r="L258" s="2"/>
      <c r="M258" s="2"/>
      <c r="N258" s="2"/>
      <c r="O258" s="2"/>
    </row>
    <row r="259" spans="4:15" x14ac:dyDescent="0.15">
      <c r="D259" s="2"/>
      <c r="E259" s="3"/>
      <c r="F259" s="2"/>
      <c r="G259" s="2"/>
      <c r="H259" s="2"/>
      <c r="I259" s="8"/>
      <c r="J259" s="2"/>
      <c r="K259" s="2"/>
      <c r="L259" s="2"/>
      <c r="M259" s="2"/>
      <c r="N259" s="2"/>
      <c r="O259" s="2"/>
    </row>
    <row r="260" spans="4:15" x14ac:dyDescent="0.15">
      <c r="D260" s="2"/>
      <c r="E260" s="3"/>
      <c r="F260" s="2"/>
      <c r="G260" s="2"/>
      <c r="H260" s="2"/>
      <c r="I260" s="8"/>
      <c r="J260" s="2"/>
      <c r="K260" s="2"/>
      <c r="L260" s="2"/>
      <c r="M260" s="2"/>
      <c r="N260" s="2"/>
      <c r="O260" s="2"/>
    </row>
    <row r="261" spans="4:15" x14ac:dyDescent="0.15">
      <c r="D261" s="2"/>
      <c r="E261" s="3"/>
      <c r="F261" s="2"/>
      <c r="G261" s="2"/>
      <c r="H261" s="2"/>
      <c r="I261" s="8"/>
      <c r="J261" s="2"/>
      <c r="K261" s="2"/>
      <c r="L261" s="2"/>
      <c r="M261" s="2"/>
      <c r="N261" s="2"/>
      <c r="O261" s="2"/>
    </row>
    <row r="262" spans="4:15" x14ac:dyDescent="0.15">
      <c r="D262" s="2"/>
      <c r="E262" s="3"/>
      <c r="F262" s="2"/>
      <c r="G262" s="2"/>
      <c r="H262" s="2"/>
      <c r="I262" s="8"/>
      <c r="J262" s="2"/>
      <c r="K262" s="2"/>
      <c r="L262" s="2"/>
      <c r="M262" s="2"/>
      <c r="N262" s="2"/>
      <c r="O262" s="2"/>
    </row>
    <row r="263" spans="4:15" x14ac:dyDescent="0.15">
      <c r="D263" s="2"/>
      <c r="E263" s="3"/>
      <c r="F263" s="2"/>
      <c r="G263" s="2"/>
      <c r="H263" s="2"/>
      <c r="I263" s="8"/>
      <c r="J263" s="2"/>
      <c r="K263" s="2"/>
      <c r="L263" s="2"/>
      <c r="M263" s="2"/>
      <c r="N263" s="2"/>
      <c r="O263" s="2"/>
    </row>
    <row r="264" spans="4:15" x14ac:dyDescent="0.15">
      <c r="D264" s="2"/>
      <c r="E264" s="3"/>
      <c r="F264" s="2"/>
      <c r="G264" s="2"/>
      <c r="H264" s="2"/>
      <c r="I264" s="8"/>
      <c r="J264" s="2"/>
      <c r="K264" s="2"/>
      <c r="L264" s="2"/>
      <c r="M264" s="2"/>
      <c r="N264" s="2"/>
      <c r="O264" s="2"/>
    </row>
    <row r="265" spans="4:15" x14ac:dyDescent="0.15">
      <c r="D265" s="2"/>
      <c r="E265" s="3"/>
      <c r="F265" s="2"/>
      <c r="G265" s="2"/>
      <c r="H265" s="2"/>
      <c r="I265" s="8"/>
      <c r="J265" s="2"/>
      <c r="K265" s="2"/>
      <c r="L265" s="2"/>
      <c r="M265" s="2"/>
      <c r="N265" s="2"/>
      <c r="O265" s="2"/>
    </row>
    <row r="266" spans="4:15" x14ac:dyDescent="0.15">
      <c r="D266" s="2"/>
      <c r="E266" s="3"/>
      <c r="F266" s="2"/>
      <c r="G266" s="2"/>
      <c r="H266" s="2"/>
      <c r="I266" s="8"/>
      <c r="J266" s="2"/>
      <c r="K266" s="2"/>
      <c r="L266" s="2"/>
      <c r="M266" s="2"/>
      <c r="N266" s="2"/>
      <c r="O266" s="2"/>
    </row>
    <row r="267" spans="4:15" x14ac:dyDescent="0.15">
      <c r="D267" s="2"/>
      <c r="E267" s="3"/>
      <c r="F267" s="2"/>
      <c r="G267" s="2"/>
      <c r="H267" s="2"/>
      <c r="I267" s="8"/>
      <c r="J267" s="2"/>
      <c r="K267" s="2"/>
      <c r="L267" s="2"/>
      <c r="M267" s="2"/>
      <c r="N267" s="2"/>
      <c r="O267" s="2"/>
    </row>
    <row r="268" spans="4:15" x14ac:dyDescent="0.15">
      <c r="D268" s="2"/>
      <c r="E268" s="3"/>
      <c r="F268" s="2"/>
      <c r="G268" s="2"/>
      <c r="H268" s="2"/>
      <c r="I268" s="8"/>
      <c r="J268" s="2"/>
      <c r="K268" s="2"/>
      <c r="L268" s="2"/>
      <c r="M268" s="2"/>
      <c r="N268" s="2"/>
      <c r="O268" s="2"/>
    </row>
    <row r="269" spans="4:15" x14ac:dyDescent="0.15">
      <c r="D269" s="2"/>
      <c r="E269" s="3"/>
      <c r="F269" s="2"/>
      <c r="G269" s="2"/>
      <c r="H269" s="2"/>
      <c r="I269" s="8"/>
      <c r="J269" s="2"/>
      <c r="K269" s="2"/>
      <c r="L269" s="2"/>
      <c r="M269" s="2"/>
      <c r="N269" s="2"/>
      <c r="O269" s="2"/>
    </row>
    <row r="270" spans="4:15" x14ac:dyDescent="0.15">
      <c r="D270" s="2"/>
      <c r="E270" s="3"/>
      <c r="F270" s="2"/>
      <c r="G270" s="2"/>
      <c r="H270" s="2"/>
      <c r="I270" s="8"/>
      <c r="J270" s="2"/>
      <c r="K270" s="2"/>
      <c r="L270" s="2"/>
      <c r="M270" s="2"/>
      <c r="N270" s="2"/>
      <c r="O270" s="2"/>
    </row>
    <row r="271" spans="4:15" x14ac:dyDescent="0.15">
      <c r="D271" s="2"/>
      <c r="E271" s="3"/>
      <c r="F271" s="2"/>
      <c r="G271" s="2"/>
      <c r="H271" s="2"/>
      <c r="I271" s="8"/>
      <c r="J271" s="2"/>
      <c r="K271" s="2"/>
      <c r="L271" s="2"/>
      <c r="M271" s="2"/>
      <c r="N271" s="2"/>
      <c r="O271" s="2"/>
    </row>
  </sheetData>
  <mergeCells count="21">
    <mergeCell ref="H196:J196"/>
    <mergeCell ref="B7:C7"/>
    <mergeCell ref="H4:K4"/>
    <mergeCell ref="L4:O4"/>
    <mergeCell ref="A4:A6"/>
    <mergeCell ref="B4:C6"/>
    <mergeCell ref="D5:D6"/>
    <mergeCell ref="E5:E6"/>
    <mergeCell ref="F5:F6"/>
    <mergeCell ref="H5:H6"/>
    <mergeCell ref="I5:I6"/>
    <mergeCell ref="L5:L6"/>
    <mergeCell ref="M5:M6"/>
    <mergeCell ref="N5:N6"/>
    <mergeCell ref="G5:G6"/>
    <mergeCell ref="K5:K6"/>
    <mergeCell ref="J5:J6"/>
    <mergeCell ref="D4:G4"/>
    <mergeCell ref="O5:O6"/>
    <mergeCell ref="A1:L1"/>
    <mergeCell ref="D2:I2"/>
  </mergeCells>
  <pageMargins left="0.19685039370078741" right="0.19685039370078741" top="0.39370078740157483" bottom="0.39370078740157483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zved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Леся</cp:lastModifiedBy>
  <cp:lastPrinted>2024-05-08T05:58:49Z</cp:lastPrinted>
  <dcterms:created xsi:type="dcterms:W3CDTF">2009-06-17T07:33:19Z</dcterms:created>
  <dcterms:modified xsi:type="dcterms:W3CDTF">2024-05-08T06:10:28Z</dcterms:modified>
</cp:coreProperties>
</file>