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30"/>
  </bookViews>
  <sheets>
    <sheet name="zved" sheetId="1" r:id="rId1"/>
  </sheets>
  <definedNames>
    <definedName name="_xlnm.Print_Titles" localSheetId="0">zved!$7:$7</definedName>
  </definedNames>
  <calcPr calcId="144525"/>
</workbook>
</file>

<file path=xl/calcChain.xml><?xml version="1.0" encoding="utf-8"?>
<calcChain xmlns="http://schemas.openxmlformats.org/spreadsheetml/2006/main">
  <c r="I205" i="1" l="1"/>
  <c r="J205" i="1"/>
  <c r="K205" i="1"/>
  <c r="M205" i="1"/>
  <c r="N205" i="1"/>
  <c r="O205" i="1"/>
  <c r="F205" i="1"/>
  <c r="G205" i="1"/>
  <c r="E205" i="1"/>
  <c r="P43" i="1" l="1"/>
  <c r="J198" i="1" l="1"/>
  <c r="J200" i="1" s="1"/>
  <c r="J203" i="1" s="1"/>
  <c r="J186" i="1"/>
  <c r="J189" i="1"/>
  <c r="F186" i="1"/>
  <c r="F181" i="1"/>
  <c r="F174" i="1" s="1"/>
  <c r="F168" i="1"/>
  <c r="F161" i="1"/>
  <c r="F157" i="1"/>
  <c r="F153" i="1" s="1"/>
  <c r="M107" i="1"/>
  <c r="M108" i="1"/>
  <c r="M109" i="1"/>
  <c r="M110" i="1"/>
  <c r="M111" i="1"/>
  <c r="F144" i="1"/>
  <c r="F147" i="1"/>
  <c r="F139" i="1"/>
  <c r="F138" i="1" s="1"/>
  <c r="F132" i="1"/>
  <c r="F125" i="1"/>
  <c r="F122" i="1"/>
  <c r="F115" i="1"/>
  <c r="F113" i="1" s="1"/>
  <c r="F106" i="1"/>
  <c r="F198" i="1" l="1"/>
  <c r="F200" i="1" s="1"/>
  <c r="F203" i="1" s="1"/>
  <c r="L89" i="1" l="1"/>
  <c r="F98" i="1"/>
  <c r="G98" i="1"/>
  <c r="I98" i="1"/>
  <c r="J98" i="1"/>
  <c r="E98" i="1"/>
  <c r="H94" i="1"/>
  <c r="H96" i="1"/>
  <c r="F95" i="1"/>
  <c r="G95" i="1"/>
  <c r="I95" i="1"/>
  <c r="J95" i="1"/>
  <c r="F93" i="1"/>
  <c r="F92" i="1" s="1"/>
  <c r="G93" i="1"/>
  <c r="G92" i="1" s="1"/>
  <c r="G91" i="1" s="1"/>
  <c r="I93" i="1"/>
  <c r="J93" i="1"/>
  <c r="E95" i="1"/>
  <c r="E93" i="1"/>
  <c r="M12" i="1"/>
  <c r="N12" i="1"/>
  <c r="O12" i="1"/>
  <c r="M13" i="1"/>
  <c r="N13" i="1"/>
  <c r="O13" i="1"/>
  <c r="P13" i="1" s="1"/>
  <c r="M14" i="1"/>
  <c r="N14" i="1"/>
  <c r="O14" i="1"/>
  <c r="M15" i="1"/>
  <c r="N15" i="1"/>
  <c r="O15" i="1"/>
  <c r="M17" i="1"/>
  <c r="N17" i="1"/>
  <c r="P17" i="1" s="1"/>
  <c r="O17" i="1"/>
  <c r="M20" i="1"/>
  <c r="N20" i="1"/>
  <c r="P20" i="1" s="1"/>
  <c r="O20" i="1"/>
  <c r="M21" i="1"/>
  <c r="N21" i="1"/>
  <c r="O21" i="1"/>
  <c r="P21" i="1" s="1"/>
  <c r="M23" i="1"/>
  <c r="N23" i="1"/>
  <c r="P23" i="1" s="1"/>
  <c r="O23" i="1"/>
  <c r="M24" i="1"/>
  <c r="N24" i="1"/>
  <c r="O24" i="1"/>
  <c r="P24" i="1" s="1"/>
  <c r="M27" i="1"/>
  <c r="N27" i="1"/>
  <c r="O27" i="1"/>
  <c r="M29" i="1"/>
  <c r="N29" i="1"/>
  <c r="O29" i="1"/>
  <c r="P29" i="1" s="1"/>
  <c r="M31" i="1"/>
  <c r="N31" i="1"/>
  <c r="O31" i="1"/>
  <c r="M32" i="1"/>
  <c r="N32" i="1"/>
  <c r="P32" i="1" s="1"/>
  <c r="O32" i="1"/>
  <c r="M35" i="1"/>
  <c r="N35" i="1"/>
  <c r="P35" i="1" s="1"/>
  <c r="O35" i="1"/>
  <c r="M36" i="1"/>
  <c r="N36" i="1"/>
  <c r="O36" i="1"/>
  <c r="M37" i="1"/>
  <c r="N37" i="1"/>
  <c r="O37" i="1"/>
  <c r="M38" i="1"/>
  <c r="N38" i="1"/>
  <c r="O38" i="1"/>
  <c r="P38" i="1"/>
  <c r="M39" i="1"/>
  <c r="N39" i="1"/>
  <c r="O39" i="1"/>
  <c r="M40" i="1"/>
  <c r="N40" i="1"/>
  <c r="O40" i="1"/>
  <c r="M41" i="1"/>
  <c r="N41" i="1"/>
  <c r="P41" i="1" s="1"/>
  <c r="O41" i="1"/>
  <c r="M42" i="1"/>
  <c r="N42" i="1"/>
  <c r="O42" i="1"/>
  <c r="M43" i="1"/>
  <c r="N43" i="1"/>
  <c r="O43" i="1"/>
  <c r="M45" i="1"/>
  <c r="N45" i="1"/>
  <c r="O45" i="1"/>
  <c r="M46" i="1"/>
  <c r="N46" i="1"/>
  <c r="O46" i="1"/>
  <c r="M48" i="1"/>
  <c r="N48" i="1"/>
  <c r="O48" i="1"/>
  <c r="M49" i="1"/>
  <c r="N49" i="1"/>
  <c r="O49" i="1"/>
  <c r="P49" i="1" s="1"/>
  <c r="M50" i="1"/>
  <c r="N50" i="1"/>
  <c r="O50" i="1"/>
  <c r="P50" i="1" s="1"/>
  <c r="M53" i="1"/>
  <c r="N53" i="1"/>
  <c r="O53" i="1"/>
  <c r="P53" i="1" s="1"/>
  <c r="M54" i="1"/>
  <c r="N54" i="1"/>
  <c r="O54" i="1"/>
  <c r="M55" i="1"/>
  <c r="N55" i="1"/>
  <c r="O55" i="1"/>
  <c r="P55" i="1"/>
  <c r="M59" i="1"/>
  <c r="N59" i="1"/>
  <c r="P59" i="1" s="1"/>
  <c r="O59" i="1"/>
  <c r="M60" i="1"/>
  <c r="N60" i="1"/>
  <c r="O60" i="1"/>
  <c r="M63" i="1"/>
  <c r="N63" i="1"/>
  <c r="O63" i="1"/>
  <c r="P63" i="1" s="1"/>
  <c r="M64" i="1"/>
  <c r="N64" i="1"/>
  <c r="P64" i="1" s="1"/>
  <c r="O64" i="1"/>
  <c r="M65" i="1"/>
  <c r="N65" i="1"/>
  <c r="O65" i="1"/>
  <c r="M66" i="1"/>
  <c r="N66" i="1"/>
  <c r="O66" i="1"/>
  <c r="M68" i="1"/>
  <c r="N68" i="1"/>
  <c r="O68" i="1"/>
  <c r="M70" i="1"/>
  <c r="N70" i="1"/>
  <c r="O70" i="1"/>
  <c r="P70" i="1" s="1"/>
  <c r="M71" i="1"/>
  <c r="N71" i="1"/>
  <c r="O71" i="1"/>
  <c r="P71" i="1" s="1"/>
  <c r="M74" i="1"/>
  <c r="N74" i="1"/>
  <c r="O74" i="1"/>
  <c r="M75" i="1"/>
  <c r="N75" i="1"/>
  <c r="O75" i="1"/>
  <c r="M78" i="1"/>
  <c r="N78" i="1"/>
  <c r="O78" i="1"/>
  <c r="M79" i="1"/>
  <c r="N79" i="1"/>
  <c r="O79" i="1"/>
  <c r="P79" i="1" s="1"/>
  <c r="M80" i="1"/>
  <c r="N80" i="1"/>
  <c r="O80" i="1"/>
  <c r="M82" i="1"/>
  <c r="N82" i="1"/>
  <c r="O82" i="1"/>
  <c r="M83" i="1"/>
  <c r="N83" i="1"/>
  <c r="O83" i="1"/>
  <c r="M86" i="1"/>
  <c r="N86" i="1"/>
  <c r="P86" i="1" s="1"/>
  <c r="O86" i="1"/>
  <c r="M89" i="1"/>
  <c r="N89" i="1"/>
  <c r="O89" i="1"/>
  <c r="M94" i="1"/>
  <c r="N94" i="1"/>
  <c r="P94" i="1" s="1"/>
  <c r="O94" i="1"/>
  <c r="O95" i="1"/>
  <c r="M96" i="1"/>
  <c r="N96" i="1"/>
  <c r="O96" i="1"/>
  <c r="O98" i="1"/>
  <c r="M99" i="1"/>
  <c r="N99" i="1"/>
  <c r="O99" i="1"/>
  <c r="M100" i="1"/>
  <c r="N100" i="1"/>
  <c r="O100" i="1"/>
  <c r="P100" i="1" s="1"/>
  <c r="M101" i="1"/>
  <c r="N101" i="1"/>
  <c r="O101" i="1"/>
  <c r="M102" i="1"/>
  <c r="N102" i="1"/>
  <c r="O102" i="1"/>
  <c r="P102" i="1" s="1"/>
  <c r="M103" i="1"/>
  <c r="N103" i="1"/>
  <c r="O103" i="1"/>
  <c r="M106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M112" i="1"/>
  <c r="N112" i="1"/>
  <c r="P112" i="1" s="1"/>
  <c r="O112" i="1"/>
  <c r="M113" i="1"/>
  <c r="N113" i="1"/>
  <c r="O113" i="1"/>
  <c r="M114" i="1"/>
  <c r="N114" i="1"/>
  <c r="P114" i="1" s="1"/>
  <c r="O114" i="1"/>
  <c r="M115" i="1"/>
  <c r="N115" i="1"/>
  <c r="O115" i="1"/>
  <c r="M116" i="1"/>
  <c r="N116" i="1"/>
  <c r="P116" i="1" s="1"/>
  <c r="O116" i="1"/>
  <c r="M117" i="1"/>
  <c r="N117" i="1"/>
  <c r="O117" i="1"/>
  <c r="M118" i="1"/>
  <c r="N118" i="1"/>
  <c r="O118" i="1"/>
  <c r="M119" i="1"/>
  <c r="N119" i="1"/>
  <c r="O119" i="1"/>
  <c r="M120" i="1"/>
  <c r="N120" i="1"/>
  <c r="P120" i="1" s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P126" i="1" s="1"/>
  <c r="O126" i="1"/>
  <c r="M127" i="1"/>
  <c r="N127" i="1"/>
  <c r="O127" i="1"/>
  <c r="M128" i="1"/>
  <c r="N128" i="1"/>
  <c r="O128" i="1"/>
  <c r="M129" i="1"/>
  <c r="N129" i="1"/>
  <c r="O129" i="1"/>
  <c r="P129" i="1" s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P138" i="1" s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P144" i="1" s="1"/>
  <c r="O144" i="1"/>
  <c r="M145" i="1"/>
  <c r="N145" i="1"/>
  <c r="O145" i="1"/>
  <c r="M146" i="1"/>
  <c r="N146" i="1"/>
  <c r="O146" i="1"/>
  <c r="M147" i="1"/>
  <c r="N147" i="1"/>
  <c r="P147" i="1" s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P157" i="1" s="1"/>
  <c r="O157" i="1"/>
  <c r="M158" i="1"/>
  <c r="N158" i="1"/>
  <c r="O158" i="1"/>
  <c r="M159" i="1"/>
  <c r="N159" i="1"/>
  <c r="P159" i="1" s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P171" i="1" s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P200" i="1" s="1"/>
  <c r="O200" i="1"/>
  <c r="M201" i="1"/>
  <c r="N201" i="1"/>
  <c r="O201" i="1"/>
  <c r="P201" i="1" s="1"/>
  <c r="M202" i="1"/>
  <c r="N202" i="1"/>
  <c r="O202" i="1"/>
  <c r="M203" i="1"/>
  <c r="N203" i="1"/>
  <c r="O203" i="1"/>
  <c r="L53" i="1"/>
  <c r="L54" i="1"/>
  <c r="L55" i="1"/>
  <c r="L78" i="1"/>
  <c r="L79" i="1"/>
  <c r="L86" i="1"/>
  <c r="L100" i="1"/>
  <c r="L103" i="1"/>
  <c r="L106" i="1"/>
  <c r="L112" i="1"/>
  <c r="L113" i="1"/>
  <c r="L114" i="1"/>
  <c r="L115" i="1"/>
  <c r="L116" i="1"/>
  <c r="L117" i="1"/>
  <c r="L120" i="1"/>
  <c r="L121" i="1"/>
  <c r="L129" i="1"/>
  <c r="L130" i="1"/>
  <c r="L131" i="1"/>
  <c r="L132" i="1"/>
  <c r="L133" i="1"/>
  <c r="L138" i="1"/>
  <c r="L144" i="1"/>
  <c r="L145" i="1"/>
  <c r="L153" i="1"/>
  <c r="L154" i="1"/>
  <c r="L155" i="1"/>
  <c r="L156" i="1"/>
  <c r="L168" i="1"/>
  <c r="L172" i="1"/>
  <c r="L173" i="1"/>
  <c r="L174" i="1"/>
  <c r="L175" i="1"/>
  <c r="L176" i="1"/>
  <c r="L177" i="1"/>
  <c r="L186" i="1"/>
  <c r="L189" i="1"/>
  <c r="L191" i="1"/>
  <c r="L192" i="1"/>
  <c r="L193" i="1"/>
  <c r="L194" i="1"/>
  <c r="L195" i="1"/>
  <c r="L198" i="1"/>
  <c r="L199" i="1"/>
  <c r="L200" i="1"/>
  <c r="L201" i="1"/>
  <c r="L202" i="1"/>
  <c r="L203" i="1"/>
  <c r="H12" i="1"/>
  <c r="H13" i="1"/>
  <c r="H14" i="1"/>
  <c r="H17" i="1"/>
  <c r="H20" i="1"/>
  <c r="H21" i="1"/>
  <c r="H23" i="1"/>
  <c r="H24" i="1"/>
  <c r="H27" i="1"/>
  <c r="H29" i="1"/>
  <c r="H31" i="1"/>
  <c r="H32" i="1"/>
  <c r="H35" i="1"/>
  <c r="H36" i="1"/>
  <c r="H37" i="1"/>
  <c r="H38" i="1"/>
  <c r="H39" i="1"/>
  <c r="H40" i="1"/>
  <c r="H41" i="1"/>
  <c r="H42" i="1"/>
  <c r="H45" i="1"/>
  <c r="H46" i="1"/>
  <c r="H48" i="1"/>
  <c r="H49" i="1"/>
  <c r="H50" i="1"/>
  <c r="H59" i="1"/>
  <c r="H60" i="1"/>
  <c r="H63" i="1"/>
  <c r="H64" i="1"/>
  <c r="H65" i="1"/>
  <c r="H68" i="1"/>
  <c r="H70" i="1"/>
  <c r="H71" i="1"/>
  <c r="H74" i="1"/>
  <c r="H99" i="1"/>
  <c r="H102" i="1"/>
  <c r="H103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4" i="1"/>
  <c r="H178" i="1"/>
  <c r="H179" i="1"/>
  <c r="H180" i="1"/>
  <c r="H181" i="1"/>
  <c r="H182" i="1"/>
  <c r="H184" i="1"/>
  <c r="H185" i="1"/>
  <c r="H186" i="1"/>
  <c r="H187" i="1"/>
  <c r="H188" i="1"/>
  <c r="H189" i="1"/>
  <c r="H190" i="1"/>
  <c r="H192" i="1"/>
  <c r="H196" i="1"/>
  <c r="H197" i="1"/>
  <c r="H198" i="1"/>
  <c r="H200" i="1"/>
  <c r="H201" i="1"/>
  <c r="H202" i="1"/>
  <c r="H203" i="1"/>
  <c r="I88" i="1"/>
  <c r="I87" i="1" s="1"/>
  <c r="J88" i="1"/>
  <c r="J87" i="1" s="1"/>
  <c r="J84" i="1" s="1"/>
  <c r="K88" i="1"/>
  <c r="K87" i="1" s="1"/>
  <c r="O87" i="1" s="1"/>
  <c r="I85" i="1"/>
  <c r="J85" i="1"/>
  <c r="N85" i="1" s="1"/>
  <c r="K85" i="1"/>
  <c r="L85" i="1" s="1"/>
  <c r="F81" i="1"/>
  <c r="N81" i="1" s="1"/>
  <c r="G81" i="1"/>
  <c r="O81" i="1" s="1"/>
  <c r="I81" i="1"/>
  <c r="J81" i="1"/>
  <c r="K81" i="1"/>
  <c r="F77" i="1"/>
  <c r="N77" i="1" s="1"/>
  <c r="P77" i="1" s="1"/>
  <c r="G77" i="1"/>
  <c r="O77" i="1" s="1"/>
  <c r="I77" i="1"/>
  <c r="J77" i="1"/>
  <c r="K77" i="1"/>
  <c r="K76" i="1" s="1"/>
  <c r="F73" i="1"/>
  <c r="F72" i="1" s="1"/>
  <c r="G73" i="1"/>
  <c r="G72" i="1" s="1"/>
  <c r="O72" i="1" s="1"/>
  <c r="I73" i="1"/>
  <c r="I72" i="1" s="1"/>
  <c r="J73" i="1"/>
  <c r="J72" i="1" s="1"/>
  <c r="K73" i="1"/>
  <c r="K72" i="1" s="1"/>
  <c r="F69" i="1"/>
  <c r="N69" i="1" s="1"/>
  <c r="G69" i="1"/>
  <c r="I69" i="1"/>
  <c r="J69" i="1"/>
  <c r="K69" i="1"/>
  <c r="F67" i="1"/>
  <c r="N67" i="1" s="1"/>
  <c r="G67" i="1"/>
  <c r="O67" i="1" s="1"/>
  <c r="F62" i="1"/>
  <c r="G62" i="1"/>
  <c r="G61" i="1" s="1"/>
  <c r="I62" i="1"/>
  <c r="J62" i="1"/>
  <c r="K62" i="1"/>
  <c r="F58" i="1"/>
  <c r="F57" i="1" s="1"/>
  <c r="N57" i="1" s="1"/>
  <c r="G58" i="1"/>
  <c r="G57" i="1" s="1"/>
  <c r="I58" i="1"/>
  <c r="I57" i="1" s="1"/>
  <c r="J58" i="1"/>
  <c r="J57" i="1" s="1"/>
  <c r="K58" i="1"/>
  <c r="K57" i="1" s="1"/>
  <c r="F52" i="1"/>
  <c r="F51" i="1" s="1"/>
  <c r="G52" i="1"/>
  <c r="G51" i="1" s="1"/>
  <c r="O51" i="1" s="1"/>
  <c r="I52" i="1"/>
  <c r="I51" i="1" s="1"/>
  <c r="J52" i="1"/>
  <c r="N52" i="1" s="1"/>
  <c r="K52" i="1"/>
  <c r="K51" i="1" s="1"/>
  <c r="F47" i="1"/>
  <c r="H47" i="1" s="1"/>
  <c r="G47" i="1"/>
  <c r="O47" i="1" s="1"/>
  <c r="I47" i="1"/>
  <c r="J47" i="1"/>
  <c r="K47" i="1"/>
  <c r="F44" i="1"/>
  <c r="G44" i="1"/>
  <c r="O44" i="1" s="1"/>
  <c r="I44" i="1"/>
  <c r="J44" i="1"/>
  <c r="K44" i="1"/>
  <c r="F34" i="1"/>
  <c r="G34" i="1"/>
  <c r="O34" i="1" s="1"/>
  <c r="I34" i="1"/>
  <c r="J34" i="1"/>
  <c r="K34" i="1"/>
  <c r="F30" i="1"/>
  <c r="G30" i="1"/>
  <c r="O30" i="1" s="1"/>
  <c r="I30" i="1"/>
  <c r="J30" i="1"/>
  <c r="K30" i="1"/>
  <c r="K25" i="1" s="1"/>
  <c r="F28" i="1"/>
  <c r="N28" i="1" s="1"/>
  <c r="G28" i="1"/>
  <c r="O28" i="1" s="1"/>
  <c r="F26" i="1"/>
  <c r="G26" i="1"/>
  <c r="F22" i="1"/>
  <c r="N22" i="1" s="1"/>
  <c r="G22" i="1"/>
  <c r="O22" i="1" s="1"/>
  <c r="I22" i="1"/>
  <c r="J22" i="1"/>
  <c r="K22" i="1"/>
  <c r="F19" i="1"/>
  <c r="G19" i="1"/>
  <c r="G18" i="1" s="1"/>
  <c r="I19" i="1"/>
  <c r="J19" i="1"/>
  <c r="K19" i="1"/>
  <c r="F16" i="1"/>
  <c r="N16" i="1" s="1"/>
  <c r="G16" i="1"/>
  <c r="F11" i="1"/>
  <c r="G11" i="1"/>
  <c r="O11" i="1" s="1"/>
  <c r="I11" i="1"/>
  <c r="J11" i="1"/>
  <c r="J10" i="1" s="1"/>
  <c r="K11" i="1"/>
  <c r="K10" i="1" s="1"/>
  <c r="E85" i="1"/>
  <c r="M85" i="1" s="1"/>
  <c r="E88" i="1"/>
  <c r="E87" i="1" s="1"/>
  <c r="E84" i="1" s="1"/>
  <c r="E81" i="1"/>
  <c r="M81" i="1" s="1"/>
  <c r="E77" i="1"/>
  <c r="M77" i="1" s="1"/>
  <c r="E73" i="1"/>
  <c r="E72" i="1" s="1"/>
  <c r="M72" i="1" s="1"/>
  <c r="E69" i="1"/>
  <c r="M69" i="1" s="1"/>
  <c r="E67" i="1"/>
  <c r="M67" i="1" s="1"/>
  <c r="E62" i="1"/>
  <c r="M62" i="1" s="1"/>
  <c r="E58" i="1"/>
  <c r="E57" i="1" s="1"/>
  <c r="M57" i="1" s="1"/>
  <c r="E52" i="1"/>
  <c r="E51" i="1" s="1"/>
  <c r="M51" i="1" s="1"/>
  <c r="E47" i="1"/>
  <c r="M47" i="1" s="1"/>
  <c r="E44" i="1"/>
  <c r="M44" i="1" s="1"/>
  <c r="E34" i="1"/>
  <c r="M34" i="1" s="1"/>
  <c r="E30" i="1"/>
  <c r="M30" i="1" s="1"/>
  <c r="E28" i="1"/>
  <c r="M28" i="1" s="1"/>
  <c r="E26" i="1"/>
  <c r="M26" i="1" s="1"/>
  <c r="E22" i="1"/>
  <c r="M22" i="1" s="1"/>
  <c r="E19" i="1"/>
  <c r="M19" i="1" s="1"/>
  <c r="E16" i="1"/>
  <c r="M16" i="1" s="1"/>
  <c r="E11" i="1"/>
  <c r="E10" i="1" s="1"/>
  <c r="P199" i="1" l="1"/>
  <c r="P194" i="1"/>
  <c r="P193" i="1"/>
  <c r="P191" i="1"/>
  <c r="P190" i="1"/>
  <c r="P152" i="1"/>
  <c r="P155" i="1"/>
  <c r="P160" i="1"/>
  <c r="P161" i="1"/>
  <c r="P163" i="1"/>
  <c r="P165" i="1"/>
  <c r="P167" i="1"/>
  <c r="P169" i="1"/>
  <c r="P172" i="1"/>
  <c r="P176" i="1"/>
  <c r="P184" i="1"/>
  <c r="P182" i="1"/>
  <c r="P181" i="1"/>
  <c r="P180" i="1"/>
  <c r="P178" i="1"/>
  <c r="P197" i="1"/>
  <c r="P196" i="1"/>
  <c r="P22" i="1"/>
  <c r="H16" i="1"/>
  <c r="H26" i="1"/>
  <c r="N30" i="1"/>
  <c r="H57" i="1"/>
  <c r="P67" i="1"/>
  <c r="H69" i="1"/>
  <c r="L87" i="1"/>
  <c r="P203" i="1"/>
  <c r="P195" i="1"/>
  <c r="P189" i="1"/>
  <c r="P188" i="1"/>
  <c r="P185" i="1"/>
  <c r="P177" i="1"/>
  <c r="P173" i="1"/>
  <c r="P168" i="1"/>
  <c r="P164" i="1"/>
  <c r="P156" i="1"/>
  <c r="P148" i="1"/>
  <c r="M88" i="1"/>
  <c r="O85" i="1"/>
  <c r="P85" i="1" s="1"/>
  <c r="O73" i="1"/>
  <c r="O58" i="1"/>
  <c r="O19" i="1"/>
  <c r="O16" i="1"/>
  <c r="P16" i="1" s="1"/>
  <c r="L77" i="1"/>
  <c r="P153" i="1"/>
  <c r="P149" i="1"/>
  <c r="P145" i="1"/>
  <c r="P130" i="1"/>
  <c r="P125" i="1"/>
  <c r="P121" i="1"/>
  <c r="P117" i="1"/>
  <c r="P113" i="1"/>
  <c r="P89" i="1"/>
  <c r="P78" i="1"/>
  <c r="P74" i="1"/>
  <c r="N73" i="1"/>
  <c r="P73" i="1" s="1"/>
  <c r="O69" i="1"/>
  <c r="P68" i="1"/>
  <c r="P65" i="1"/>
  <c r="O62" i="1"/>
  <c r="M58" i="1"/>
  <c r="O52" i="1"/>
  <c r="P52" i="1" s="1"/>
  <c r="P40" i="1"/>
  <c r="P31" i="1"/>
  <c r="M11" i="1"/>
  <c r="E92" i="1"/>
  <c r="E91" i="1" s="1"/>
  <c r="M95" i="1"/>
  <c r="E33" i="1"/>
  <c r="G10" i="1"/>
  <c r="O10" i="1" s="1"/>
  <c r="H44" i="1"/>
  <c r="N72" i="1"/>
  <c r="P192" i="1"/>
  <c r="P186" i="1"/>
  <c r="P179" i="1"/>
  <c r="P175" i="1"/>
  <c r="P174" i="1"/>
  <c r="P170" i="1"/>
  <c r="P166" i="1"/>
  <c r="P162" i="1"/>
  <c r="P158" i="1"/>
  <c r="P154" i="1"/>
  <c r="P151" i="1"/>
  <c r="P150" i="1"/>
  <c r="P146" i="1"/>
  <c r="N87" i="1"/>
  <c r="P87" i="1" s="1"/>
  <c r="M73" i="1"/>
  <c r="O57" i="1"/>
  <c r="M52" i="1"/>
  <c r="O26" i="1"/>
  <c r="M98" i="1"/>
  <c r="F10" i="1"/>
  <c r="N10" i="1" s="1"/>
  <c r="P10" i="1" s="1"/>
  <c r="P28" i="1"/>
  <c r="L88" i="1"/>
  <c r="P115" i="1"/>
  <c r="P107" i="1"/>
  <c r="O88" i="1"/>
  <c r="M87" i="1"/>
  <c r="P46" i="1"/>
  <c r="P37" i="1"/>
  <c r="P14" i="1"/>
  <c r="H95" i="1"/>
  <c r="P198" i="1"/>
  <c r="P202" i="1"/>
  <c r="P187" i="1"/>
  <c r="P143" i="1"/>
  <c r="P142" i="1"/>
  <c r="P141" i="1"/>
  <c r="P140" i="1"/>
  <c r="P139" i="1"/>
  <c r="P137" i="1"/>
  <c r="P136" i="1"/>
  <c r="P135" i="1"/>
  <c r="P134" i="1"/>
  <c r="P133" i="1"/>
  <c r="P132" i="1"/>
  <c r="P131" i="1"/>
  <c r="P128" i="1"/>
  <c r="P127" i="1"/>
  <c r="P124" i="1"/>
  <c r="P123" i="1"/>
  <c r="P122" i="1"/>
  <c r="P119" i="1"/>
  <c r="P118" i="1"/>
  <c r="P111" i="1"/>
  <c r="P110" i="1"/>
  <c r="P109" i="1"/>
  <c r="P108" i="1"/>
  <c r="N95" i="1"/>
  <c r="P95" i="1" s="1"/>
  <c r="P106" i="1"/>
  <c r="P99" i="1"/>
  <c r="H98" i="1"/>
  <c r="H93" i="1"/>
  <c r="P103" i="1"/>
  <c r="O93" i="1"/>
  <c r="N88" i="1"/>
  <c r="P88" i="1" s="1"/>
  <c r="P54" i="1"/>
  <c r="J51" i="1"/>
  <c r="L52" i="1"/>
  <c r="N98" i="1"/>
  <c r="P98" i="1" s="1"/>
  <c r="P96" i="1"/>
  <c r="F91" i="1"/>
  <c r="H92" i="1"/>
  <c r="L98" i="1"/>
  <c r="I92" i="1"/>
  <c r="I91" i="1" s="1"/>
  <c r="M93" i="1"/>
  <c r="J92" i="1"/>
  <c r="N93" i="1"/>
  <c r="O92" i="1"/>
  <c r="O91" i="1"/>
  <c r="N92" i="1"/>
  <c r="H72" i="1"/>
  <c r="P72" i="1"/>
  <c r="P69" i="1"/>
  <c r="F61" i="1"/>
  <c r="H67" i="1"/>
  <c r="N62" i="1"/>
  <c r="P62" i="1" s="1"/>
  <c r="P60" i="1"/>
  <c r="N58" i="1"/>
  <c r="P58" i="1" s="1"/>
  <c r="P57" i="1"/>
  <c r="N47" i="1"/>
  <c r="P47" i="1" s="1"/>
  <c r="P48" i="1"/>
  <c r="N44" i="1"/>
  <c r="P44" i="1" s="1"/>
  <c r="F33" i="1"/>
  <c r="P45" i="1"/>
  <c r="P42" i="1"/>
  <c r="P39" i="1"/>
  <c r="P36" i="1"/>
  <c r="H34" i="1"/>
  <c r="N34" i="1"/>
  <c r="P34" i="1" s="1"/>
  <c r="H30" i="1"/>
  <c r="P30" i="1"/>
  <c r="F25" i="1"/>
  <c r="H28" i="1"/>
  <c r="P27" i="1"/>
  <c r="N26" i="1"/>
  <c r="P26" i="1" s="1"/>
  <c r="F18" i="1"/>
  <c r="N18" i="1" s="1"/>
  <c r="H22" i="1"/>
  <c r="N19" i="1"/>
  <c r="P19" i="1" s="1"/>
  <c r="N11" i="1"/>
  <c r="P11" i="1" s="1"/>
  <c r="P12" i="1"/>
  <c r="F76" i="1"/>
  <c r="G76" i="1"/>
  <c r="K61" i="1"/>
  <c r="O61" i="1" s="1"/>
  <c r="K33" i="1"/>
  <c r="H10" i="1"/>
  <c r="I25" i="1"/>
  <c r="E18" i="1"/>
  <c r="K18" i="1"/>
  <c r="O18" i="1" s="1"/>
  <c r="J76" i="1"/>
  <c r="L76" i="1" s="1"/>
  <c r="H11" i="1"/>
  <c r="J18" i="1"/>
  <c r="H58" i="1"/>
  <c r="H62" i="1"/>
  <c r="G25" i="1"/>
  <c r="O25" i="1" s="1"/>
  <c r="H73" i="1"/>
  <c r="H19" i="1"/>
  <c r="F84" i="1"/>
  <c r="N84" i="1" s="1"/>
  <c r="K84" i="1"/>
  <c r="L84" i="1" s="1"/>
  <c r="I84" i="1"/>
  <c r="M84" i="1" s="1"/>
  <c r="G84" i="1"/>
  <c r="O84" i="1" s="1"/>
  <c r="P84" i="1" s="1"/>
  <c r="I76" i="1"/>
  <c r="J61" i="1"/>
  <c r="J56" i="1" s="1"/>
  <c r="I61" i="1"/>
  <c r="K56" i="1"/>
  <c r="J33" i="1"/>
  <c r="I33" i="1"/>
  <c r="G33" i="1"/>
  <c r="O33" i="1" s="1"/>
  <c r="J25" i="1"/>
  <c r="I18" i="1"/>
  <c r="I10" i="1"/>
  <c r="M10" i="1" s="1"/>
  <c r="E76" i="1"/>
  <c r="M76" i="1" s="1"/>
  <c r="E61" i="1"/>
  <c r="M61" i="1" s="1"/>
  <c r="E25" i="1"/>
  <c r="M25" i="1" s="1"/>
  <c r="G56" i="1" l="1"/>
  <c r="O56" i="1" s="1"/>
  <c r="O76" i="1"/>
  <c r="N61" i="1"/>
  <c r="P61" i="1" s="1"/>
  <c r="E9" i="1"/>
  <c r="N76" i="1"/>
  <c r="P76" i="1" s="1"/>
  <c r="M33" i="1"/>
  <c r="L56" i="1"/>
  <c r="P18" i="1"/>
  <c r="N25" i="1"/>
  <c r="P25" i="1" s="1"/>
  <c r="M18" i="1"/>
  <c r="N33" i="1"/>
  <c r="P33" i="1" s="1"/>
  <c r="P93" i="1"/>
  <c r="M91" i="1"/>
  <c r="L51" i="1"/>
  <c r="N51" i="1"/>
  <c r="P51" i="1" s="1"/>
  <c r="H91" i="1"/>
  <c r="P92" i="1"/>
  <c r="M92" i="1"/>
  <c r="J91" i="1"/>
  <c r="H61" i="1"/>
  <c r="H25" i="1"/>
  <c r="H18" i="1"/>
  <c r="F9" i="1"/>
  <c r="F56" i="1"/>
  <c r="N56" i="1" s="1"/>
  <c r="P56" i="1" s="1"/>
  <c r="I56" i="1"/>
  <c r="K9" i="1"/>
  <c r="K90" i="1" s="1"/>
  <c r="K97" i="1" s="1"/>
  <c r="K104" i="1" s="1"/>
  <c r="J9" i="1"/>
  <c r="G9" i="1"/>
  <c r="G90" i="1" s="1"/>
  <c r="H33" i="1"/>
  <c r="I9" i="1"/>
  <c r="M9" i="1" s="1"/>
  <c r="E56" i="1"/>
  <c r="O90" i="1" l="1"/>
  <c r="G97" i="1"/>
  <c r="E90" i="1"/>
  <c r="M56" i="1"/>
  <c r="J90" i="1"/>
  <c r="L9" i="1"/>
  <c r="H97" i="1"/>
  <c r="N91" i="1"/>
  <c r="P91" i="1" s="1"/>
  <c r="F90" i="1"/>
  <c r="F97" i="1" s="1"/>
  <c r="F104" i="1" s="1"/>
  <c r="H56" i="1"/>
  <c r="N9" i="1"/>
  <c r="P9" i="1" s="1"/>
  <c r="I90" i="1"/>
  <c r="I97" i="1" s="1"/>
  <c r="I104" i="1" s="1"/>
  <c r="O9" i="1"/>
  <c r="H9" i="1"/>
  <c r="E97" i="1" l="1"/>
  <c r="M90" i="1"/>
  <c r="G104" i="1"/>
  <c r="O104" i="1" s="1"/>
  <c r="O97" i="1"/>
  <c r="N90" i="1"/>
  <c r="P90" i="1" s="1"/>
  <c r="J97" i="1"/>
  <c r="L90" i="1"/>
  <c r="H90" i="1"/>
  <c r="H104" i="1" l="1"/>
  <c r="E104" i="1"/>
  <c r="M104" i="1" s="1"/>
  <c r="M97" i="1"/>
  <c r="J104" i="1"/>
  <c r="L97" i="1"/>
  <c r="N97" i="1"/>
  <c r="P97" i="1" s="1"/>
  <c r="L104" i="1" l="1"/>
  <c r="N104" i="1"/>
  <c r="P104" i="1" s="1"/>
</calcChain>
</file>

<file path=xl/sharedStrings.xml><?xml version="1.0" encoding="utf-8"?>
<sst xmlns="http://schemas.openxmlformats.org/spreadsheetml/2006/main" count="635" uniqueCount="455">
  <si>
    <t/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</si>
  <si>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</si>
  <si>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</si>
  <si>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</si>
  <si>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</si>
  <si>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</t>
  </si>
  <si>
    <t>затверджено  місцевими радами на звітний рік з урахуванням змін***</t>
  </si>
  <si>
    <t>1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</si>
  <si>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</si>
  <si>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</si>
  <si>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</si>
  <si>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</si>
  <si>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</si>
  <si>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</si>
  <si>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</si>
  <si>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</si>
  <si>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</si>
  <si>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</si>
  <si>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</si>
  <si>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</si>
  <si>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</si>
  <si>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у вигляді мінімального податкового зобов'язання, що підлягає сплаті фізичними особами</t>
  </si>
  <si>
    <t>11011300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</si>
  <si>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</si>
  <si>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</si>
  <si>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</si>
  <si>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</si>
  <si>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</si>
  <si>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</si>
  <si>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</si>
  <si>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</si>
  <si>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</si>
  <si>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13010100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</si>
  <si>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</si>
  <si>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</si>
  <si>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</si>
  <si>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</si>
  <si>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</si>
  <si>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</si>
  <si>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Рентна плата за користування надрами для видобування бурштину</t>
  </si>
  <si>
    <t>13031000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</si>
  <si>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</si>
  <si>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</si>
  <si>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</si>
  <si>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</si>
  <si>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</si>
  <si>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</si>
  <si>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</si>
  <si>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</si>
  <si>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</si>
  <si>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</si>
  <si>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</si>
  <si>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</si>
  <si>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14040100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</si>
  <si>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</si>
  <si>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14040200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</si>
  <si>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</si>
  <si>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</si>
  <si>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</si>
  <si>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</si>
  <si>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</si>
  <si>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</si>
  <si>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</si>
  <si>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</si>
  <si>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</si>
  <si>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</si>
  <si>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</si>
  <si>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</si>
  <si>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</si>
  <si>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</si>
  <si>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</si>
  <si>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</si>
  <si>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</si>
  <si>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</si>
  <si>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</si>
  <si>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</si>
  <si>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фізичних осіб</t>
  </si>
  <si>
    <t>18011000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</si>
  <si>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</si>
  <si>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</si>
  <si>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</si>
  <si>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</si>
  <si>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</si>
  <si>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</si>
  <si>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</si>
  <si>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</si>
  <si>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</si>
  <si>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</si>
  <si>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</si>
  <si>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</si>
  <si>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</si>
  <si>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</si>
  <si>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</si>
  <si>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</si>
  <si>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</si>
  <si>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</si>
  <si>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</si>
  <si>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</si>
  <si>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</si>
  <si>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</si>
  <si>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</si>
  <si>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</si>
  <si>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</si>
  <si>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</si>
  <si>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</si>
  <si>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</si>
  <si>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Інші надходження  </t>
  </si>
  <si>
    <t>21080000</t>
  </si>
  <si>
    <t>Адміністративні штрафи та інші санкції </t>
  </si>
  <si>
    <t>21081100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</si>
  <si>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</si>
  <si>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21081500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</si>
  <si>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</si>
  <si>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</si>
  <si>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</si>
  <si>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</si>
  <si>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</si>
  <si>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</si>
  <si>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</si>
  <si>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</si>
  <si>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</si>
  <si>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</si>
  <si>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</si>
  <si>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</si>
  <si>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</si>
  <si>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</si>
  <si>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майновим комлексом та іншим майном, що перебуває в комунальній власності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</si>
  <si>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</si>
  <si>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</si>
  <si>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</si>
  <si>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</si>
  <si>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</si>
  <si>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</si>
  <si>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</si>
  <si>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</si>
  <si>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</si>
  <si>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</si>
  <si>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</si>
  <si>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</si>
  <si>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</si>
  <si>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</si>
  <si>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</si>
  <si>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</si>
  <si>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</si>
  <si>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</si>
  <si>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</si>
  <si>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</si>
  <si>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</si>
  <si>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</si>
  <si>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</si>
  <si>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</si>
  <si>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</si>
  <si>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</si>
  <si>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</si>
  <si>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</si>
  <si>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</si>
  <si>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Доходи від операцій з капіталом  </t>
  </si>
  <si>
    <t>30000000</t>
  </si>
  <si>
    <t>Надходження від продажу основного капіталу  </t>
  </si>
  <si>
    <t>31000000</t>
  </si>
  <si>
    <t>Кошти від відчуження майна, що належить Автономній Республіці Крим та майна, що перебуває в комунальній власності  </t>
  </si>
  <si>
    <t>31030000</t>
  </si>
  <si>
    <t>Кошти від продажу землі і нематеріальних активів </t>
  </si>
  <si>
    <t>33000000</t>
  </si>
  <si>
    <t>Кошти від продажу землі 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</si>
  <si>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</si>
  <si>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</si>
  <si>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</si>
  <si>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</si>
  <si>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</si>
  <si>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</si>
  <si>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</si>
  <si>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</si>
  <si>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</si>
  <si>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</t>
  </si>
  <si>
    <t>41020000</t>
  </si>
  <si>
    <t>Базова дотація</t>
  </si>
  <si>
    <t>41020100</t>
  </si>
  <si>
    <t>Субвенції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</si>
  <si>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</si>
  <si>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</si>
  <si>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</si>
  <si>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</si>
  <si>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</si>
  <si>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</si>
  <si>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</si>
  <si>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</si>
  <si>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</si>
  <si>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</si>
  <si>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41051100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</si>
  <si>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</si>
  <si>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</si>
  <si>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</si>
  <si>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41051700</t>
  </si>
  <si>
    <t>Інші субвенції з місцевого бюджету</t>
  </si>
  <si>
    <t>41053900</t>
  </si>
  <si>
    <t>Усього</t>
  </si>
  <si>
    <t>90010300</t>
  </si>
  <si>
    <t>ІІ. Видатки</t>
  </si>
  <si>
    <t>Державне управління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</si>
  <si>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</si>
  <si>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</si>
  <si>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</si>
  <si>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0110150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</si>
  <si>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</si>
  <si>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</si>
  <si>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0610160</t>
  </si>
  <si>
    <t>0910160</t>
  </si>
  <si>
    <t>1010160</t>
  </si>
  <si>
    <t>3710160</t>
  </si>
  <si>
    <t>Інша діяльність у сфері державного управління</t>
  </si>
  <si>
    <t>0180</t>
  </si>
  <si>
    <t>0110180</t>
  </si>
  <si>
    <t>Освіта</t>
  </si>
  <si>
    <t>1000</t>
  </si>
  <si>
    <t>Надання дошкільної освіти</t>
  </si>
  <si>
    <t>1010</t>
  </si>
  <si>
    <t>0111010</t>
  </si>
  <si>
    <t>Надання загальної середньої освіти за рахунок коштів місцевого бюджету</t>
  </si>
  <si>
    <t>1020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</si>
  <si>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</si>
  <si>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</si>
  <si>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0611021</t>
  </si>
  <si>
    <t>Надання загальної середньої освіти міжшкільними ресурсними центрами за рахунок коштів місцевого бюджету</t>
  </si>
  <si>
    <t>1026</t>
  </si>
  <si>
    <t>0611026</t>
  </si>
  <si>
    <t>Надання загальної середньої освіти за рахунок освітньої субвенції</t>
  </si>
  <si>
    <t>1030</t>
  </si>
  <si>
    <t>Надання загальної середньої освіти закладами загальної середньої освіти за рахунок освітньої субвенції</t>
  </si>
  <si>
    <t>1031</t>
  </si>
  <si>
    <t>0611031</t>
  </si>
  <si>
    <t>Надання позашкільної освіти закладами позашкільної освіти, заходи із позашкільної роботи з дітьми</t>
  </si>
  <si>
    <t>1070</t>
  </si>
  <si>
    <t>0611070</t>
  </si>
  <si>
    <t>Надання спеціалізованої освіти мистецькими школами</t>
  </si>
  <si>
    <t>1080</t>
  </si>
  <si>
    <t>1011080</t>
  </si>
  <si>
    <t>Інші програми, заклади та заходи у сфері освіти</t>
  </si>
  <si>
    <t>1140</t>
  </si>
  <si>
    <t>Забезпечення діяльності інших закладів у сфері освіти</t>
  </si>
  <si>
    <t>1141</t>
  </si>
  <si>
    <t>0611141</t>
  </si>
  <si>
    <t>Інші програми та заходи у сфері освіти</t>
  </si>
  <si>
    <t>1142</t>
  </si>
  <si>
    <t>0611142</t>
  </si>
  <si>
    <t>Забезпечення діяльності інклюзивно-ресурсних центрів</t>
  </si>
  <si>
    <t>1150</t>
  </si>
  <si>
    <t>Забезпечення діяльності інклюзивно-ресурсних центрів за рахунок коштів місцевого бюджету</t>
  </si>
  <si>
    <t>1151</t>
  </si>
  <si>
    <t>0611151</t>
  </si>
  <si>
    <t>Забезпечення діяльності інклюзивно-ресурсних центрів за рахунок освітньої субвенції</t>
  </si>
  <si>
    <t>1152</t>
  </si>
  <si>
    <t>0611152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</si>
  <si>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</si>
  <si>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1210</t>
  </si>
  <si>
    <t>0611210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</si>
  <si>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</si>
  <si>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</si>
  <si>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</si>
  <si>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</si>
  <si>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0611291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</si>
  <si>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</si>
  <si>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</si>
  <si>
    <t>0611292</t>
  </si>
  <si>
    <t>Охорона здоров'я</t>
  </si>
  <si>
    <t>2000</t>
  </si>
  <si>
    <t>Багатопрофільна стаціонарна медична допомога населенню</t>
  </si>
  <si>
    <t>2010</t>
  </si>
  <si>
    <t>0112010</t>
  </si>
  <si>
    <t>Первинна медична допомога населенню</t>
  </si>
  <si>
    <t>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</si>
  <si>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</si>
  <si>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</si>
  <si>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0112111</t>
  </si>
  <si>
    <t>Інші програми, заклади та заходи у сфері охорони здоров'я</t>
  </si>
  <si>
    <t>2150</t>
  </si>
  <si>
    <t>Інші програми та заходи у сфері охорони здоров'я</t>
  </si>
  <si>
    <t>2152</t>
  </si>
  <si>
    <t>0112152</t>
  </si>
  <si>
    <t>Соціальний захист та соціальне забезпечення</t>
  </si>
  <si>
    <t>3000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</si>
  <si>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</si>
  <si>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</si>
  <si>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Компенсаційні виплати на пільговий проїзд автомобільним транспортом окремим категоріям громадян</t>
  </si>
  <si>
    <t>3033</t>
  </si>
  <si>
    <t>0113033</t>
  </si>
  <si>
    <t>Компенсаційні виплати за пільговий проїзд окремих категорій громадян на залізничному транспорті</t>
  </si>
  <si>
    <t>3035</t>
  </si>
  <si>
    <t>0113035</t>
  </si>
  <si>
    <t>Пільгове медичне обслуговування осіб, які постраждали внаслідок Чорнобильської катастрофи</t>
  </si>
  <si>
    <t>3050</t>
  </si>
  <si>
    <t>0113050</t>
  </si>
  <si>
    <t>Видатки на поховання учасників бойових дій та осіб з інвалідністю внаслідок війни</t>
  </si>
  <si>
    <t>3090</t>
  </si>
  <si>
    <t>0113090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</si>
  <si>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</si>
  <si>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</si>
  <si>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</si>
  <si>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3104</t>
  </si>
  <si>
    <t>0113104</t>
  </si>
  <si>
    <t>Надання реабілітаційних послуг особам з інвалідністю та дітям з інвалідністю</t>
  </si>
  <si>
    <t>3105</t>
  </si>
  <si>
    <t>0113105</t>
  </si>
  <si>
    <t>Здійснення соціальної роботи з вразливими категоріями населення</t>
  </si>
  <si>
    <t>3120</t>
  </si>
  <si>
    <t>Утримання та забезпечення діяльності центрів соціальних служб</t>
  </si>
  <si>
    <t>3121</t>
  </si>
  <si>
    <t>0113121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</si>
  <si>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</si>
  <si>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3124</t>
  </si>
  <si>
    <t>0113124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</si>
  <si>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</si>
  <si>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</si>
  <si>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0113160</t>
  </si>
  <si>
    <t>Інші заклади та заходи</t>
  </si>
  <si>
    <t>3240</t>
  </si>
  <si>
    <t>Інші заходи у сфері соціального захисту і соціального забезпечення</t>
  </si>
  <si>
    <t>3242</t>
  </si>
  <si>
    <t>0113242</t>
  </si>
  <si>
    <t>Культура і мистецтво</t>
  </si>
  <si>
    <t>4000</t>
  </si>
  <si>
    <t>Забезпечення діяльності бібліотек</t>
  </si>
  <si>
    <t>4030</t>
  </si>
  <si>
    <t>1014030</t>
  </si>
  <si>
    <t>Забезпечення діяльності музеїв і виставок</t>
  </si>
  <si>
    <t>4040</t>
  </si>
  <si>
    <t>1014040</t>
  </si>
  <si>
    <t>Забезпечення діяльності палаців і будинків культури, клубів, центрів дозвілля та інших клубних закладів</t>
  </si>
  <si>
    <t>4060</t>
  </si>
  <si>
    <t>1014060</t>
  </si>
  <si>
    <t>Інші заклади та заходи в галузі культури і мистецтва</t>
  </si>
  <si>
    <t>4080</t>
  </si>
  <si>
    <t>Забезпечення діяльності інших закладів в галузі культури і мистецтва</t>
  </si>
  <si>
    <t>4081</t>
  </si>
  <si>
    <t>1014081</t>
  </si>
  <si>
    <t>Інші заходи в галузі культури і мистецтва</t>
  </si>
  <si>
    <t>4082</t>
  </si>
  <si>
    <t>0114082</t>
  </si>
  <si>
    <t>1014082</t>
  </si>
  <si>
    <t>Фізична культура і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</si>
  <si>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</si>
  <si>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</si>
  <si>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</si>
  <si>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</si>
  <si>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</si>
  <si>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0615011</t>
  </si>
  <si>
    <t>Розвиток дитячо-юнацького та резервного спорту</t>
  </si>
  <si>
    <t>5030</t>
  </si>
  <si>
    <t>Утримання та навчально-тренувальна робота комунальних дитячо-юнацьких спортивних шкіл</t>
  </si>
  <si>
    <t>5031</t>
  </si>
  <si>
    <t>0615031</t>
  </si>
  <si>
    <t>Підтримка фізкультурно-спортивного руху</t>
  </si>
  <si>
    <t>5050</t>
  </si>
  <si>
    <t>Фінансова підтримка на утримання місцевих осередків (рад) всеукраїнських об`єднань фізкультурно-спортивної спрямованості</t>
  </si>
  <si>
    <t>5053</t>
  </si>
  <si>
    <t>0615053</t>
  </si>
  <si>
    <t>Житлово-комунальне господарство</t>
  </si>
  <si>
    <t>6000</t>
  </si>
  <si>
    <t>Утримання та ефективна експлуатація об'єктів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</si>
  <si>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</si>
  <si>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</si>
  <si>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</si>
  <si>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0116013</t>
  </si>
  <si>
    <t>Організація благоустрою населених пунктів</t>
  </si>
  <si>
    <t>6030</t>
  </si>
  <si>
    <t>0116030</t>
  </si>
  <si>
    <t>Реалізація державних та місцевих житлових програм</t>
  </si>
  <si>
    <t>6080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</si>
  <si>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</si>
  <si>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6083</t>
  </si>
  <si>
    <t>0116083</t>
  </si>
  <si>
    <t>Економічна діяльність</t>
  </si>
  <si>
    <t>7000</t>
  </si>
  <si>
    <t>Будівництво та регіональний розвиток</t>
  </si>
  <si>
    <t>7300</t>
  </si>
  <si>
    <t>Будівництво об'єктів соціально-культурного призначення</t>
  </si>
  <si>
    <t>7320</t>
  </si>
  <si>
    <t>Будівництво споруд, установ та закладів фізичної культури і спорту</t>
  </si>
  <si>
    <t>7325</t>
  </si>
  <si>
    <t>0617325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</si>
  <si>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</si>
  <si>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</si>
  <si>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</si>
  <si>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</si>
  <si>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</si>
  <si>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</si>
  <si>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0117461</t>
  </si>
  <si>
    <t>Інші програми та заходи, пов'язані з економічною діяльністю</t>
  </si>
  <si>
    <t>7600</t>
  </si>
  <si>
    <t>Проведення експертної  грошової  оцінки  земельної ділянки чи права на неї</t>
  </si>
  <si>
    <t>7650</t>
  </si>
  <si>
    <t>0117650</t>
  </si>
  <si>
    <t>Членські внески до асоціацій органів місцевого самоврядування</t>
  </si>
  <si>
    <t>7680</t>
  </si>
  <si>
    <t>0117680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</si>
  <si>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</si>
  <si>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</si>
  <si>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</si>
  <si>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</si>
  <si>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0117693</t>
  </si>
  <si>
    <t>Інша діяльність</t>
  </si>
  <si>
    <t>8000</t>
  </si>
  <si>
    <t>Захист населення і територій від надзвичайних ситуацій</t>
  </si>
  <si>
    <t>8100</t>
  </si>
  <si>
    <t>Забезпечення діяльності місцевої та добровільної пожежної охорони</t>
  </si>
  <si>
    <t>8130</t>
  </si>
  <si>
    <t>0118130</t>
  </si>
  <si>
    <t>Громадський порядок та безпека</t>
  </si>
  <si>
    <t>8200</t>
  </si>
  <si>
    <t>Заходи та роботи з мобілізаційної підготовки місцевого значення</t>
  </si>
  <si>
    <t>8220</t>
  </si>
  <si>
    <t>0118220</t>
  </si>
  <si>
    <t>Інші заходи громадського порядку та безпеки</t>
  </si>
  <si>
    <t>8230</t>
  </si>
  <si>
    <t>0118230</t>
  </si>
  <si>
    <t>Заходи та роботи з територіальної оборони</t>
  </si>
  <si>
    <t>8240</t>
  </si>
  <si>
    <t>0118240</t>
  </si>
  <si>
    <t>Охорона навколишнього природного середовища</t>
  </si>
  <si>
    <t>8300</t>
  </si>
  <si>
    <t>Запобігання та ліквідація забруднення навколишнього природного середовища</t>
  </si>
  <si>
    <t>8310</t>
  </si>
  <si>
    <t>Ліквідація іншого забруднення навколишнього природного середовища</t>
  </si>
  <si>
    <t>8313</t>
  </si>
  <si>
    <t>0118313</t>
  </si>
  <si>
    <t>Резервний фонд</t>
  </si>
  <si>
    <t>8700</t>
  </si>
  <si>
    <t>Резервний фонд місцевого бюджету</t>
  </si>
  <si>
    <t>8710</t>
  </si>
  <si>
    <t>3718710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</si>
  <si>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</si>
  <si>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</si>
  <si>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</si>
  <si>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</si>
  <si>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3719800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</si>
  <si>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</si>
  <si>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</si>
  <si>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</si>
  <si>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</si>
  <si>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9770</t>
  </si>
  <si>
    <t>3719770</t>
  </si>
  <si>
    <t>900203</t>
  </si>
  <si>
    <t>IV. Фінансування</t>
  </si>
  <si>
    <t>Дефіцит (-) /профіцит (+)*</t>
  </si>
  <si>
    <t>Звіт 
про  виконання бюджету Олевської міської територіальної громади</t>
  </si>
  <si>
    <t>затверджено  місцевими радами на 2024 рік з урахуванням змін***</t>
  </si>
  <si>
    <t>відсоток виконання (%)</t>
  </si>
  <si>
    <t>виконано за звітний період (І півріччя 2024р)</t>
  </si>
  <si>
    <t>затверджено розписом на звітний період (І півріччя 2024р) з урахуванням змін</t>
  </si>
  <si>
    <t>затверджено розписом на звітний період (І півріччя  2024р) з урахуванням змін</t>
  </si>
  <si>
    <t>виконано за звітний період (І півріччя  2024р)</t>
  </si>
  <si>
    <t>грн.</t>
  </si>
  <si>
    <t>Секретар ради</t>
  </si>
  <si>
    <t>Сергій МЕЛЬНИК</t>
  </si>
  <si>
    <t>про  виконання бюджету Олевської міської територіальної громади за І півріччя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</si>
</sst>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;\-#,##0"/>
    <numFmt numFmtId="165" formatCode="#,##0.00;\-#,##0.00"/>
  </numFmts>
  <fonts count="19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8"/>
      <color rgb="FFFF0000"/>
      <name val="Tahoma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18"/>
  </cellStyleXfs>
  <cellXfs count="83">
    <xf numFmtId="0" fontId="0" fillId="2" borderId="0" xfId="0" applyFill="1" applyAlignment="1">
      <alignment horizontal="left" vertical="top" wrapText="1"/>
    </xf>
    <xf numFmtId="0" fontId="0" fillId="20" borderId="0" xfId="0" applyFill="1" applyAlignment="1">
      <alignment horizontal="left" vertical="top" wrapText="1"/>
    </xf>
    <xf numFmtId="0" fontId="5" fillId="20" borderId="18" xfId="0" applyFont="1" applyFill="1" applyBorder="1" applyAlignment="1">
      <alignment horizontal="center" vertical="center" wrapText="1"/>
    </xf>
    <xf numFmtId="0" fontId="7" fillId="20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9" fillId="20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0" fillId="6" borderId="4" xfId="0" applyFont="1" applyFill="1" applyBorder="1" applyAlignment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2" fillId="7" borderId="5" xfId="0" applyNumberFormat="1" applyFont="1" applyFill="1" applyBorder="1" applyAlignment="1">
      <alignment horizontal="center" vertical="center" wrapText="1"/>
    </xf>
    <xf numFmtId="164" fontId="10" fillId="7" borderId="26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top" wrapText="1"/>
    </xf>
    <xf numFmtId="165" fontId="10" fillId="9" borderId="7" xfId="0" applyNumberFormat="1" applyFont="1" applyFill="1" applyBorder="1" applyAlignment="1">
      <alignment horizontal="right" vertical="center" wrapText="1"/>
    </xf>
    <xf numFmtId="165" fontId="12" fillId="9" borderId="7" xfId="0" applyNumberFormat="1" applyFont="1" applyFill="1" applyBorder="1" applyAlignment="1">
      <alignment horizontal="right" vertical="center" wrapText="1"/>
    </xf>
    <xf numFmtId="165" fontId="9" fillId="10" borderId="8" xfId="0" applyNumberFormat="1" applyFont="1" applyFill="1" applyBorder="1" applyAlignment="1">
      <alignment horizontal="right" vertical="center" wrapText="1"/>
    </xf>
    <xf numFmtId="165" fontId="14" fillId="10" borderId="8" xfId="0" applyNumberFormat="1" applyFont="1" applyFill="1" applyBorder="1" applyAlignment="1">
      <alignment horizontal="right" vertical="center" wrapText="1"/>
    </xf>
    <xf numFmtId="165" fontId="13" fillId="11" borderId="9" xfId="0" applyNumberFormat="1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left" vertical="center" wrapText="1"/>
    </xf>
    <xf numFmtId="43" fontId="9" fillId="12" borderId="10" xfId="1" applyFont="1" applyFill="1" applyBorder="1" applyAlignment="1">
      <alignment horizontal="right" vertical="center" wrapText="1"/>
    </xf>
    <xf numFmtId="43" fontId="14" fillId="12" borderId="10" xfId="1" applyFont="1" applyFill="1" applyBorder="1" applyAlignment="1">
      <alignment horizontal="right" vertical="center" wrapText="1"/>
    </xf>
    <xf numFmtId="2" fontId="9" fillId="12" borderId="10" xfId="0" applyNumberFormat="1" applyFont="1" applyFill="1" applyBorder="1" applyAlignment="1">
      <alignment horizontal="right" vertical="center" wrapText="1"/>
    </xf>
    <xf numFmtId="165" fontId="9" fillId="12" borderId="10" xfId="0" applyNumberFormat="1" applyFont="1" applyFill="1" applyBorder="1" applyAlignment="1">
      <alignment horizontal="right" vertical="center" wrapText="1"/>
    </xf>
    <xf numFmtId="0" fontId="10" fillId="13" borderId="11" xfId="0" applyFont="1" applyFill="1" applyBorder="1" applyAlignment="1">
      <alignment horizontal="left" vertical="center" wrapText="1"/>
    </xf>
    <xf numFmtId="165" fontId="14" fillId="12" borderId="10" xfId="0" applyNumberFormat="1" applyFont="1" applyFill="1" applyBorder="1" applyAlignment="1">
      <alignment horizontal="right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15" fillId="15" borderId="13" xfId="0" applyFont="1" applyFill="1" applyBorder="1" applyAlignment="1">
      <alignment horizontal="center" vertical="center" wrapText="1"/>
    </xf>
    <xf numFmtId="165" fontId="10" fillId="12" borderId="10" xfId="0" applyNumberFormat="1" applyFont="1" applyFill="1" applyBorder="1" applyAlignment="1">
      <alignment horizontal="right" vertical="center" wrapText="1"/>
    </xf>
    <xf numFmtId="165" fontId="12" fillId="12" borderId="10" xfId="0" applyNumberFormat="1" applyFont="1" applyFill="1" applyBorder="1" applyAlignment="1">
      <alignment horizontal="right" vertical="center" wrapText="1"/>
    </xf>
    <xf numFmtId="0" fontId="9" fillId="16" borderId="14" xfId="0" applyFont="1" applyFill="1" applyBorder="1" applyAlignment="1">
      <alignment horizontal="left" vertical="center" wrapText="1"/>
    </xf>
    <xf numFmtId="0" fontId="9" fillId="17" borderId="15" xfId="0" applyFont="1" applyFill="1" applyBorder="1" applyAlignment="1">
      <alignment horizontal="center" vertical="center" wrapText="1"/>
    </xf>
    <xf numFmtId="0" fontId="9" fillId="12" borderId="10" xfId="0" applyNumberFormat="1" applyFont="1" applyFill="1" applyBorder="1" applyAlignment="1">
      <alignment horizontal="right" vertical="center" wrapText="1"/>
    </xf>
    <xf numFmtId="0" fontId="14" fillId="12" borderId="10" xfId="0" applyNumberFormat="1" applyFont="1" applyFill="1" applyBorder="1" applyAlignment="1">
      <alignment horizontal="right" vertical="center" wrapText="1"/>
    </xf>
    <xf numFmtId="0" fontId="10" fillId="22" borderId="3" xfId="0" applyFont="1" applyFill="1" applyBorder="1" applyAlignment="1">
      <alignment horizontal="left" vertical="center" wrapText="1"/>
    </xf>
    <xf numFmtId="0" fontId="10" fillId="22" borderId="4" xfId="0" applyFont="1" applyFill="1" applyBorder="1" applyAlignment="1">
      <alignment horizontal="center" vertical="center" wrapText="1"/>
    </xf>
    <xf numFmtId="165" fontId="9" fillId="22" borderId="10" xfId="0" applyNumberFormat="1" applyFont="1" applyFill="1" applyBorder="1" applyAlignment="1">
      <alignment horizontal="right" vertical="center" wrapText="1"/>
    </xf>
    <xf numFmtId="165" fontId="14" fillId="22" borderId="10" xfId="0" applyNumberFormat="1" applyFont="1" applyFill="1" applyBorder="1" applyAlignment="1">
      <alignment horizontal="right" vertical="center" wrapText="1"/>
    </xf>
    <xf numFmtId="2" fontId="9" fillId="22" borderId="10" xfId="0" applyNumberFormat="1" applyFont="1" applyFill="1" applyBorder="1" applyAlignment="1">
      <alignment horizontal="right" vertical="center" wrapText="1"/>
    </xf>
    <xf numFmtId="0" fontId="10" fillId="23" borderId="3" xfId="0" applyFont="1" applyFill="1" applyBorder="1" applyAlignment="1">
      <alignment horizontal="left" vertical="center" wrapText="1"/>
    </xf>
    <xf numFmtId="0" fontId="10" fillId="23" borderId="4" xfId="0" applyFont="1" applyFill="1" applyBorder="1" applyAlignment="1">
      <alignment horizontal="center" vertical="center" wrapText="1"/>
    </xf>
    <xf numFmtId="165" fontId="9" fillId="23" borderId="10" xfId="0" applyNumberFormat="1" applyFont="1" applyFill="1" applyBorder="1" applyAlignment="1">
      <alignment horizontal="right" vertical="center" wrapText="1"/>
    </xf>
    <xf numFmtId="2" fontId="9" fillId="23" borderId="10" xfId="0" applyNumberFormat="1" applyFont="1" applyFill="1" applyBorder="1" applyAlignment="1">
      <alignment horizontal="right" vertical="center" wrapText="1"/>
    </xf>
    <xf numFmtId="0" fontId="10" fillId="21" borderId="3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3" fillId="21" borderId="6" xfId="0" applyFont="1" applyFill="1" applyBorder="1" applyAlignment="1">
      <alignment horizontal="left" vertical="top" wrapText="1"/>
    </xf>
    <xf numFmtId="165" fontId="10" fillId="21" borderId="7" xfId="0" applyNumberFormat="1" applyFont="1" applyFill="1" applyBorder="1" applyAlignment="1">
      <alignment horizontal="right" vertical="center" wrapText="1"/>
    </xf>
    <xf numFmtId="165" fontId="16" fillId="21" borderId="7" xfId="0" applyNumberFormat="1" applyFont="1" applyFill="1" applyBorder="1" applyAlignment="1">
      <alignment horizontal="right" vertical="center" wrapText="1"/>
    </xf>
    <xf numFmtId="165" fontId="9" fillId="21" borderId="8" xfId="0" applyNumberFormat="1" applyFont="1" applyFill="1" applyBorder="1" applyAlignment="1">
      <alignment horizontal="right" vertical="center" wrapText="1"/>
    </xf>
    <xf numFmtId="2" fontId="9" fillId="21" borderId="10" xfId="0" applyNumberFormat="1" applyFont="1" applyFill="1" applyBorder="1" applyAlignment="1">
      <alignment horizontal="right" vertical="center" wrapText="1"/>
    </xf>
    <xf numFmtId="165" fontId="17" fillId="21" borderId="8" xfId="0" applyNumberFormat="1" applyFont="1" applyFill="1" applyBorder="1" applyAlignment="1">
      <alignment horizontal="right" vertical="center" wrapText="1"/>
    </xf>
    <xf numFmtId="165" fontId="9" fillId="21" borderId="10" xfId="0" applyNumberFormat="1" applyFont="1" applyFill="1" applyBorder="1" applyAlignment="1">
      <alignment horizontal="right" vertical="center" wrapText="1"/>
    </xf>
    <xf numFmtId="165" fontId="18" fillId="12" borderId="10" xfId="0" applyNumberFormat="1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left" vertical="center" wrapText="1"/>
    </xf>
    <xf numFmtId="165" fontId="17" fillId="12" borderId="10" xfId="0" applyNumberFormat="1" applyFont="1" applyFill="1" applyBorder="1" applyAlignment="1">
      <alignment horizontal="right" vertical="center" wrapText="1"/>
    </xf>
    <xf numFmtId="0" fontId="15" fillId="15" borderId="13" xfId="0" applyFont="1" applyFill="1" applyBorder="1" applyAlignment="1">
      <alignment horizontal="left" vertical="center" wrapText="1"/>
    </xf>
    <xf numFmtId="0" fontId="10" fillId="23" borderId="3" xfId="0" applyFont="1" applyFill="1" applyBorder="1" applyAlignment="1">
      <alignment horizontal="center" vertical="center" wrapText="1"/>
    </xf>
    <xf numFmtId="165" fontId="18" fillId="23" borderId="10" xfId="0" applyNumberFormat="1" applyFont="1" applyFill="1" applyBorder="1" applyAlignment="1">
      <alignment horizontal="right" vertical="center" wrapText="1"/>
    </xf>
    <xf numFmtId="0" fontId="5" fillId="20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20" borderId="15" xfId="0" applyFont="1" applyFill="1" applyBorder="1" applyAlignment="1">
      <alignment horizontal="center" vertical="center" wrapText="1"/>
    </xf>
    <xf numFmtId="0" fontId="11" fillId="20" borderId="15" xfId="0" applyFont="1" applyFill="1" applyBorder="1" applyAlignment="1">
      <alignment horizontal="center" vertical="center" wrapText="1"/>
    </xf>
    <xf numFmtId="0" fontId="11" fillId="20" borderId="19" xfId="2" applyFont="1" applyFill="1" applyBorder="1" applyAlignment="1">
      <alignment horizontal="center" vertical="center" wrapText="1"/>
    </xf>
    <xf numFmtId="0" fontId="11" fillId="20" borderId="23" xfId="2" applyFont="1" applyFill="1" applyBorder="1" applyAlignment="1">
      <alignment horizontal="center" vertical="center" wrapText="1"/>
    </xf>
    <xf numFmtId="0" fontId="11" fillId="20" borderId="25" xfId="0" applyFont="1" applyFill="1" applyBorder="1" applyAlignment="1">
      <alignment horizontal="center" vertical="center" wrapText="1"/>
    </xf>
    <xf numFmtId="0" fontId="11" fillId="20" borderId="26" xfId="0" applyFont="1" applyFill="1" applyBorder="1" applyAlignment="1">
      <alignment horizontal="center" vertical="center" wrapText="1"/>
    </xf>
    <xf numFmtId="0" fontId="12" fillId="20" borderId="15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164" fontId="3" fillId="19" borderId="17" xfId="0" applyNumberFormat="1" applyFont="1" applyFill="1" applyBorder="1" applyAlignment="1">
      <alignment horizontal="left" wrapText="1"/>
    </xf>
    <xf numFmtId="0" fontId="2" fillId="18" borderId="16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20" borderId="27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8"/>
  <sheetViews>
    <sheetView tabSelected="1" topLeftCell="A184" zoomScaleNormal="100" workbookViewId="0">
      <selection activeCell="I5" sqref="I5:I6"/>
    </sheetView>
  </sheetViews>
  <sheetFormatPr defaultRowHeight="10" x14ac:dyDescent="0.2"/>
  <cols>
    <col min="1" max="1" width="1.6640625" customWidth="1"/>
    <col min="2" max="2" width="48.21875" customWidth="1"/>
    <col min="3" max="3" width="6.33203125" customWidth="1"/>
    <col min="4" max="4" width="10.44140625" customWidth="1"/>
    <col min="5" max="5" width="16.21875" customWidth="1"/>
    <col min="6" max="6" width="15.21875" style="4" customWidth="1"/>
    <col min="7" max="7" width="13" customWidth="1"/>
    <col min="8" max="8" width="9.77734375" customWidth="1"/>
    <col min="9" max="9" width="14" customWidth="1"/>
    <col min="10" max="10" width="15" style="4" customWidth="1"/>
    <col min="11" max="11" width="14.88671875" customWidth="1"/>
    <col min="12" max="12" width="6.5546875" customWidth="1"/>
    <col min="13" max="13" width="15.109375" customWidth="1"/>
    <col min="14" max="14" width="17.88671875" customWidth="1"/>
    <col min="15" max="15" width="13.5546875" customWidth="1"/>
    <col min="16" max="16" width="11.44140625" customWidth="1"/>
  </cols>
  <sheetData>
    <row r="1" spans="2:16" s="1" customFormat="1" ht="15" x14ac:dyDescent="0.2">
      <c r="B1" s="57" t="s">
        <v>444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2:16" s="1" customFormat="1" ht="35" customHeight="1" x14ac:dyDescent="0.2">
      <c r="B2" s="2"/>
      <c r="C2" s="57" t="s">
        <v>454</v>
      </c>
      <c r="D2" s="57"/>
      <c r="E2" s="57"/>
      <c r="F2" s="57"/>
      <c r="G2" s="57"/>
      <c r="H2" s="57"/>
      <c r="I2" s="57"/>
      <c r="J2" s="58"/>
      <c r="K2" s="58"/>
      <c r="L2" s="58"/>
    </row>
    <row r="3" spans="2:16" s="1" customFormat="1" ht="11.25" customHeight="1" x14ac:dyDescent="0.2">
      <c r="B3" s="2"/>
      <c r="C3" s="2"/>
      <c r="D3" s="2"/>
      <c r="E3" s="2"/>
      <c r="F3" s="3"/>
      <c r="G3" s="2"/>
      <c r="H3" s="2"/>
      <c r="I3" s="2"/>
      <c r="J3" s="3"/>
      <c r="P3" s="5" t="s">
        <v>451</v>
      </c>
    </row>
    <row r="4" spans="2:16" ht="10.5" x14ac:dyDescent="0.2">
      <c r="B4" s="64" t="s">
        <v>1</v>
      </c>
      <c r="C4" s="76" t="s">
        <v>2</v>
      </c>
      <c r="D4" s="77"/>
      <c r="E4" s="62" t="s">
        <v>3</v>
      </c>
      <c r="F4" s="62"/>
      <c r="G4" s="62"/>
      <c r="H4" s="62"/>
      <c r="I4" s="62" t="s">
        <v>4</v>
      </c>
      <c r="J4" s="62"/>
      <c r="K4" s="62"/>
      <c r="L4" s="62"/>
      <c r="M4" s="62" t="s">
        <v>5</v>
      </c>
      <c r="N4" s="62"/>
      <c r="O4" s="62"/>
      <c r="P4" s="63"/>
    </row>
    <row r="5" spans="2:16" x14ac:dyDescent="0.2">
      <c r="B5" s="64"/>
      <c r="C5" s="78"/>
      <c r="D5" s="79"/>
      <c r="E5" s="65" t="s">
        <v>445</v>
      </c>
      <c r="F5" s="66" t="s">
        <v>448</v>
      </c>
      <c r="G5" s="66" t="s">
        <v>447</v>
      </c>
      <c r="H5" s="67" t="s">
        <v>446</v>
      </c>
      <c r="I5" s="69" t="s">
        <v>6</v>
      </c>
      <c r="J5" s="71" t="s">
        <v>449</v>
      </c>
      <c r="K5" s="72" t="s">
        <v>450</v>
      </c>
      <c r="L5" s="67" t="s">
        <v>446</v>
      </c>
      <c r="M5" s="69" t="s">
        <v>6</v>
      </c>
      <c r="N5" s="66" t="s">
        <v>448</v>
      </c>
      <c r="O5" s="72" t="s">
        <v>450</v>
      </c>
      <c r="P5" s="82" t="s">
        <v>446</v>
      </c>
    </row>
    <row r="6" spans="2:16" ht="58.5" customHeight="1" x14ac:dyDescent="0.2">
      <c r="B6" s="64"/>
      <c r="C6" s="80"/>
      <c r="D6" s="81"/>
      <c r="E6" s="65"/>
      <c r="F6" s="66"/>
      <c r="G6" s="66"/>
      <c r="H6" s="68"/>
      <c r="I6" s="70"/>
      <c r="J6" s="71"/>
      <c r="K6" s="72"/>
      <c r="L6" s="68"/>
      <c r="M6" s="70"/>
      <c r="N6" s="66"/>
      <c r="O6" s="72"/>
      <c r="P6" s="82"/>
    </row>
    <row r="7" spans="2:16" ht="10.5" x14ac:dyDescent="0.2">
      <c r="B7" s="7" t="s">
        <v>7</v>
      </c>
      <c r="C7" s="61">
        <v>2</v>
      </c>
      <c r="D7" s="61"/>
      <c r="E7" s="8">
        <v>3</v>
      </c>
      <c r="F7" s="9">
        <v>4</v>
      </c>
      <c r="G7" s="8">
        <v>5</v>
      </c>
      <c r="H7" s="8">
        <v>6</v>
      </c>
      <c r="I7" s="8">
        <v>7</v>
      </c>
      <c r="J7" s="9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10">
        <v>14</v>
      </c>
    </row>
    <row r="8" spans="2:16" ht="10.5" x14ac:dyDescent="0.2">
      <c r="B8" s="11" t="s">
        <v>8</v>
      </c>
      <c r="C8" s="7" t="s">
        <v>0</v>
      </c>
      <c r="D8" s="12" t="s">
        <v>0</v>
      </c>
      <c r="E8" s="13" t="s">
        <v>0</v>
      </c>
      <c r="F8" s="14" t="s">
        <v>0</v>
      </c>
      <c r="G8" s="15" t="s">
        <v>0</v>
      </c>
      <c r="H8" s="15" t="s">
        <v>0</v>
      </c>
      <c r="I8" s="15" t="s">
        <v>0</v>
      </c>
      <c r="J8" s="16" t="s">
        <v>0</v>
      </c>
      <c r="K8" s="15" t="s">
        <v>0</v>
      </c>
      <c r="L8" s="15"/>
      <c r="M8" s="17" t="s">
        <v>0</v>
      </c>
      <c r="N8" s="17" t="s">
        <v>0</v>
      </c>
      <c r="O8" s="17" t="s">
        <v>0</v>
      </c>
      <c r="P8" s="17" t="s">
        <v>0</v>
      </c>
    </row>
    <row r="9" spans="2:16" ht="13.5" customHeight="1" x14ac:dyDescent="0.2">
      <c r="B9" s="18" t="s">
        <v>9</v>
      </c>
      <c r="C9" s="7" t="s">
        <v>0</v>
      </c>
      <c r="D9" s="7" t="s">
        <v>10</v>
      </c>
      <c r="E9" s="19">
        <f>E10+E18+E25+E33+E51</f>
        <v>162469600</v>
      </c>
      <c r="F9" s="20">
        <f t="shared" ref="F9:K9" si="0">F10+F18+F25+F33+F51</f>
        <v>89428149</v>
      </c>
      <c r="G9" s="19">
        <f t="shared" si="0"/>
        <v>79607796.719999999</v>
      </c>
      <c r="H9" s="19">
        <f>G9/F9%</f>
        <v>89.018723534130174</v>
      </c>
      <c r="I9" s="19">
        <f t="shared" si="0"/>
        <v>64500</v>
      </c>
      <c r="J9" s="20">
        <f t="shared" si="0"/>
        <v>31000</v>
      </c>
      <c r="K9" s="19">
        <f t="shared" si="0"/>
        <v>33657.64</v>
      </c>
      <c r="L9" s="21">
        <f>K9/J9%</f>
        <v>108.57303225806452</v>
      </c>
      <c r="M9" s="22">
        <f>E9+I9</f>
        <v>162534100</v>
      </c>
      <c r="N9" s="22">
        <f t="shared" ref="N9:O9" si="1">F9+J9</f>
        <v>89459149</v>
      </c>
      <c r="O9" s="22">
        <f t="shared" si="1"/>
        <v>79641454.359999999</v>
      </c>
      <c r="P9" s="22">
        <f>O9/N9%</f>
        <v>89.025499627768653</v>
      </c>
    </row>
    <row r="10" spans="2:16" ht="21" x14ac:dyDescent="0.2">
      <c r="B10" s="23" t="s">
        <v>11</v>
      </c>
      <c r="C10" s="7" t="s">
        <v>0</v>
      </c>
      <c r="D10" s="7" t="s">
        <v>12</v>
      </c>
      <c r="E10" s="22">
        <f>E11+E16</f>
        <v>81921000</v>
      </c>
      <c r="F10" s="24">
        <f t="shared" ref="F10:K10" si="2">F11+F16</f>
        <v>45468279</v>
      </c>
      <c r="G10" s="22">
        <f t="shared" si="2"/>
        <v>41024963.610000007</v>
      </c>
      <c r="H10" s="21">
        <f t="shared" ref="H10:H73" si="3">G10/F10%</f>
        <v>90.227658737644347</v>
      </c>
      <c r="I10" s="22">
        <f t="shared" si="2"/>
        <v>0</v>
      </c>
      <c r="J10" s="24">
        <f t="shared" si="2"/>
        <v>0</v>
      </c>
      <c r="K10" s="22">
        <f t="shared" si="2"/>
        <v>0</v>
      </c>
      <c r="L10" s="21">
        <v>0</v>
      </c>
      <c r="M10" s="22">
        <f t="shared" ref="M10:M73" si="4">E10+I10</f>
        <v>81921000</v>
      </c>
      <c r="N10" s="22">
        <f t="shared" ref="N10:N73" si="5">F10+J10</f>
        <v>45468279</v>
      </c>
      <c r="O10" s="22">
        <f t="shared" ref="O10:O73" si="6">G10+K10</f>
        <v>41024963.610000007</v>
      </c>
      <c r="P10" s="22">
        <f t="shared" ref="P10:P73" si="7">O10/N10%</f>
        <v>90.227658737644347</v>
      </c>
    </row>
    <row r="11" spans="2:16" ht="10.5" x14ac:dyDescent="0.2">
      <c r="B11" s="25" t="s">
        <v>13</v>
      </c>
      <c r="C11" s="26" t="s">
        <v>0</v>
      </c>
      <c r="D11" s="26" t="s">
        <v>14</v>
      </c>
      <c r="E11" s="27">
        <f>SUM(E12:E15)</f>
        <v>81900000</v>
      </c>
      <c r="F11" s="28">
        <f t="shared" ref="F11:K11" si="8">SUM(F12:F15)</f>
        <v>45457779</v>
      </c>
      <c r="G11" s="27">
        <f t="shared" si="8"/>
        <v>41018381.610000007</v>
      </c>
      <c r="H11" s="21">
        <f t="shared" si="3"/>
        <v>90.234020474251523</v>
      </c>
      <c r="I11" s="27">
        <f t="shared" si="8"/>
        <v>0</v>
      </c>
      <c r="J11" s="28">
        <f t="shared" si="8"/>
        <v>0</v>
      </c>
      <c r="K11" s="27">
        <f t="shared" si="8"/>
        <v>0</v>
      </c>
      <c r="L11" s="21">
        <v>0</v>
      </c>
      <c r="M11" s="22">
        <f t="shared" si="4"/>
        <v>81900000</v>
      </c>
      <c r="N11" s="22">
        <f t="shared" si="5"/>
        <v>45457779</v>
      </c>
      <c r="O11" s="22">
        <f t="shared" si="6"/>
        <v>41018381.610000007</v>
      </c>
      <c r="P11" s="22">
        <f t="shared" si="7"/>
        <v>90.234020474251523</v>
      </c>
    </row>
    <row r="12" spans="2:16" ht="32.5" customHeight="1" x14ac:dyDescent="0.2">
      <c r="B12" s="29" t="s">
        <v>15</v>
      </c>
      <c r="C12" s="30" t="s">
        <v>0</v>
      </c>
      <c r="D12" s="30" t="s">
        <v>16</v>
      </c>
      <c r="E12" s="22">
        <v>78400000</v>
      </c>
      <c r="F12" s="24">
        <v>43627779</v>
      </c>
      <c r="G12" s="22">
        <v>38480823.380000003</v>
      </c>
      <c r="H12" s="21">
        <f t="shared" si="3"/>
        <v>88.20257244816429</v>
      </c>
      <c r="I12" s="22">
        <v>0</v>
      </c>
      <c r="J12" s="24">
        <v>0</v>
      </c>
      <c r="K12" s="22">
        <v>0</v>
      </c>
      <c r="L12" s="21">
        <v>0</v>
      </c>
      <c r="M12" s="22">
        <f t="shared" si="4"/>
        <v>78400000</v>
      </c>
      <c r="N12" s="22">
        <f t="shared" si="5"/>
        <v>43627779</v>
      </c>
      <c r="O12" s="22">
        <f t="shared" si="6"/>
        <v>38480823.380000003</v>
      </c>
      <c r="P12" s="22">
        <f t="shared" si="7"/>
        <v>88.20257244816429</v>
      </c>
    </row>
    <row r="13" spans="2:16" ht="34.5" customHeight="1" x14ac:dyDescent="0.2">
      <c r="B13" s="29" t="s">
        <v>17</v>
      </c>
      <c r="C13" s="30" t="s">
        <v>0</v>
      </c>
      <c r="D13" s="30" t="s">
        <v>18</v>
      </c>
      <c r="E13" s="22">
        <v>3000000</v>
      </c>
      <c r="F13" s="24">
        <v>1580000</v>
      </c>
      <c r="G13" s="22">
        <v>2129099.31</v>
      </c>
      <c r="H13" s="21">
        <f t="shared" si="3"/>
        <v>134.75312088607595</v>
      </c>
      <c r="I13" s="22">
        <v>0</v>
      </c>
      <c r="J13" s="24">
        <v>0</v>
      </c>
      <c r="K13" s="22">
        <v>0</v>
      </c>
      <c r="L13" s="21">
        <v>0</v>
      </c>
      <c r="M13" s="22">
        <f t="shared" si="4"/>
        <v>3000000</v>
      </c>
      <c r="N13" s="22">
        <f t="shared" si="5"/>
        <v>1580000</v>
      </c>
      <c r="O13" s="22">
        <f t="shared" si="6"/>
        <v>2129099.31</v>
      </c>
      <c r="P13" s="22">
        <f t="shared" si="7"/>
        <v>134.75312088607595</v>
      </c>
    </row>
    <row r="14" spans="2:16" ht="30.5" customHeight="1" x14ac:dyDescent="0.2">
      <c r="B14" s="29" t="s">
        <v>19</v>
      </c>
      <c r="C14" s="30" t="s">
        <v>0</v>
      </c>
      <c r="D14" s="30" t="s">
        <v>20</v>
      </c>
      <c r="E14" s="22">
        <v>500000</v>
      </c>
      <c r="F14" s="24">
        <v>250000</v>
      </c>
      <c r="G14" s="22">
        <v>407502.2</v>
      </c>
      <c r="H14" s="21">
        <f t="shared" si="3"/>
        <v>163.00088</v>
      </c>
      <c r="I14" s="22">
        <v>0</v>
      </c>
      <c r="J14" s="24">
        <v>0</v>
      </c>
      <c r="K14" s="22">
        <v>0</v>
      </c>
      <c r="L14" s="21">
        <v>0</v>
      </c>
      <c r="M14" s="22">
        <f t="shared" si="4"/>
        <v>500000</v>
      </c>
      <c r="N14" s="22">
        <f t="shared" si="5"/>
        <v>250000</v>
      </c>
      <c r="O14" s="22">
        <f t="shared" si="6"/>
        <v>407502.2</v>
      </c>
      <c r="P14" s="22">
        <f t="shared" si="7"/>
        <v>163.00088</v>
      </c>
    </row>
    <row r="15" spans="2:16" ht="31.5" x14ac:dyDescent="0.2">
      <c r="B15" s="29" t="s">
        <v>21</v>
      </c>
      <c r="C15" s="30" t="s">
        <v>0</v>
      </c>
      <c r="D15" s="30" t="s">
        <v>22</v>
      </c>
      <c r="E15" s="22">
        <v>0</v>
      </c>
      <c r="F15" s="24">
        <v>0</v>
      </c>
      <c r="G15" s="22">
        <v>956.72</v>
      </c>
      <c r="H15" s="21">
        <v>0</v>
      </c>
      <c r="I15" s="22">
        <v>0</v>
      </c>
      <c r="J15" s="24">
        <v>0</v>
      </c>
      <c r="K15" s="22">
        <v>0</v>
      </c>
      <c r="L15" s="21">
        <v>0</v>
      </c>
      <c r="M15" s="22">
        <f t="shared" si="4"/>
        <v>0</v>
      </c>
      <c r="N15" s="22">
        <f t="shared" si="5"/>
        <v>0</v>
      </c>
      <c r="O15" s="22">
        <f t="shared" si="6"/>
        <v>956.72</v>
      </c>
      <c r="P15" s="22">
        <v>0</v>
      </c>
    </row>
    <row r="16" spans="2:16" ht="14.5" customHeight="1" x14ac:dyDescent="0.2">
      <c r="B16" s="25" t="s">
        <v>23</v>
      </c>
      <c r="C16" s="26" t="s">
        <v>0</v>
      </c>
      <c r="D16" s="26" t="s">
        <v>24</v>
      </c>
      <c r="E16" s="22">
        <f>E17</f>
        <v>21000</v>
      </c>
      <c r="F16" s="24">
        <f t="shared" ref="F16:G16" si="9">F17</f>
        <v>10500</v>
      </c>
      <c r="G16" s="22">
        <f t="shared" si="9"/>
        <v>6582</v>
      </c>
      <c r="H16" s="21">
        <f t="shared" si="3"/>
        <v>62.685714285714283</v>
      </c>
      <c r="I16" s="22">
        <v>0</v>
      </c>
      <c r="J16" s="24">
        <v>0</v>
      </c>
      <c r="K16" s="22">
        <v>0</v>
      </c>
      <c r="L16" s="21">
        <v>0</v>
      </c>
      <c r="M16" s="22">
        <f t="shared" si="4"/>
        <v>21000</v>
      </c>
      <c r="N16" s="22">
        <f t="shared" si="5"/>
        <v>10500</v>
      </c>
      <c r="O16" s="22">
        <f t="shared" si="6"/>
        <v>6582</v>
      </c>
      <c r="P16" s="22">
        <f t="shared" si="7"/>
        <v>62.685714285714283</v>
      </c>
    </row>
    <row r="17" spans="2:16" ht="24.5" customHeight="1" x14ac:dyDescent="0.2">
      <c r="B17" s="29" t="s">
        <v>25</v>
      </c>
      <c r="C17" s="30" t="s">
        <v>0</v>
      </c>
      <c r="D17" s="30" t="s">
        <v>26</v>
      </c>
      <c r="E17" s="22">
        <v>21000</v>
      </c>
      <c r="F17" s="24">
        <v>10500</v>
      </c>
      <c r="G17" s="22">
        <v>6582</v>
      </c>
      <c r="H17" s="21">
        <f t="shared" si="3"/>
        <v>62.685714285714283</v>
      </c>
      <c r="I17" s="22">
        <v>0</v>
      </c>
      <c r="J17" s="24">
        <v>0</v>
      </c>
      <c r="K17" s="22">
        <v>0</v>
      </c>
      <c r="L17" s="21">
        <v>0</v>
      </c>
      <c r="M17" s="22">
        <f t="shared" si="4"/>
        <v>21000</v>
      </c>
      <c r="N17" s="22">
        <f t="shared" si="5"/>
        <v>10500</v>
      </c>
      <c r="O17" s="22">
        <f t="shared" si="6"/>
        <v>6582</v>
      </c>
      <c r="P17" s="22">
        <f t="shared" si="7"/>
        <v>62.685714285714283</v>
      </c>
    </row>
    <row r="18" spans="2:16" ht="21" x14ac:dyDescent="0.2">
      <c r="B18" s="23" t="s">
        <v>27</v>
      </c>
      <c r="C18" s="7" t="s">
        <v>0</v>
      </c>
      <c r="D18" s="7" t="s">
        <v>28</v>
      </c>
      <c r="E18" s="22">
        <f>E19+E22</f>
        <v>21745500</v>
      </c>
      <c r="F18" s="24">
        <f t="shared" ref="F18:K18" si="10">F19+F22</f>
        <v>9094820</v>
      </c>
      <c r="G18" s="22">
        <f t="shared" si="10"/>
        <v>6318922.9400000004</v>
      </c>
      <c r="H18" s="21">
        <f t="shared" si="3"/>
        <v>69.478262791347163</v>
      </c>
      <c r="I18" s="22">
        <f t="shared" si="10"/>
        <v>0</v>
      </c>
      <c r="J18" s="24">
        <f t="shared" si="10"/>
        <v>0</v>
      </c>
      <c r="K18" s="22">
        <f t="shared" si="10"/>
        <v>0</v>
      </c>
      <c r="L18" s="21">
        <v>0</v>
      </c>
      <c r="M18" s="22">
        <f t="shared" si="4"/>
        <v>21745500</v>
      </c>
      <c r="N18" s="22">
        <f t="shared" si="5"/>
        <v>9094820</v>
      </c>
      <c r="O18" s="22">
        <f t="shared" si="6"/>
        <v>6318922.9400000004</v>
      </c>
      <c r="P18" s="22">
        <f t="shared" si="7"/>
        <v>69.478262791347163</v>
      </c>
    </row>
    <row r="19" spans="2:16" ht="25" customHeight="1" x14ac:dyDescent="0.2">
      <c r="B19" s="25" t="s">
        <v>29</v>
      </c>
      <c r="C19" s="26" t="s">
        <v>0</v>
      </c>
      <c r="D19" s="26" t="s">
        <v>30</v>
      </c>
      <c r="E19" s="22">
        <f>E20+E21</f>
        <v>21040500</v>
      </c>
      <c r="F19" s="24">
        <f t="shared" ref="F19:K19" si="11">F20+F21</f>
        <v>8592420</v>
      </c>
      <c r="G19" s="22">
        <f t="shared" si="11"/>
        <v>6072950.5</v>
      </c>
      <c r="H19" s="21">
        <f t="shared" si="3"/>
        <v>70.677998747733469</v>
      </c>
      <c r="I19" s="22">
        <f t="shared" si="11"/>
        <v>0</v>
      </c>
      <c r="J19" s="24">
        <f t="shared" si="11"/>
        <v>0</v>
      </c>
      <c r="K19" s="22">
        <f t="shared" si="11"/>
        <v>0</v>
      </c>
      <c r="L19" s="21">
        <v>0</v>
      </c>
      <c r="M19" s="22">
        <f t="shared" si="4"/>
        <v>21040500</v>
      </c>
      <c r="N19" s="22">
        <f t="shared" si="5"/>
        <v>8592420</v>
      </c>
      <c r="O19" s="22">
        <f t="shared" si="6"/>
        <v>6072950.5</v>
      </c>
      <c r="P19" s="22">
        <f t="shared" si="7"/>
        <v>70.677998747733469</v>
      </c>
    </row>
    <row r="20" spans="2:16" ht="36.5" customHeight="1" x14ac:dyDescent="0.2">
      <c r="B20" s="29" t="s">
        <v>31</v>
      </c>
      <c r="C20" s="30" t="s">
        <v>0</v>
      </c>
      <c r="D20" s="30" t="s">
        <v>32</v>
      </c>
      <c r="E20" s="22">
        <v>8385600</v>
      </c>
      <c r="F20" s="24">
        <v>3874120</v>
      </c>
      <c r="G20" s="22">
        <v>2736334.25</v>
      </c>
      <c r="H20" s="21">
        <f t="shared" si="3"/>
        <v>70.63111751830094</v>
      </c>
      <c r="I20" s="22">
        <v>0</v>
      </c>
      <c r="J20" s="24">
        <v>0</v>
      </c>
      <c r="K20" s="22">
        <v>0</v>
      </c>
      <c r="L20" s="21">
        <v>0</v>
      </c>
      <c r="M20" s="22">
        <f t="shared" si="4"/>
        <v>8385600</v>
      </c>
      <c r="N20" s="22">
        <f t="shared" si="5"/>
        <v>3874120</v>
      </c>
      <c r="O20" s="22">
        <f t="shared" si="6"/>
        <v>2736334.25</v>
      </c>
      <c r="P20" s="22">
        <f t="shared" si="7"/>
        <v>70.63111751830094</v>
      </c>
    </row>
    <row r="21" spans="2:16" ht="52.5" customHeight="1" x14ac:dyDescent="0.2">
      <c r="B21" s="29" t="s">
        <v>33</v>
      </c>
      <c r="C21" s="30" t="s">
        <v>0</v>
      </c>
      <c r="D21" s="30" t="s">
        <v>34</v>
      </c>
      <c r="E21" s="22">
        <v>12654900</v>
      </c>
      <c r="F21" s="24">
        <v>4718300</v>
      </c>
      <c r="G21" s="22">
        <v>3336616.25</v>
      </c>
      <c r="H21" s="21">
        <f t="shared" si="3"/>
        <v>70.7164921687896</v>
      </c>
      <c r="I21" s="22">
        <v>0</v>
      </c>
      <c r="J21" s="24">
        <v>0</v>
      </c>
      <c r="K21" s="22">
        <v>0</v>
      </c>
      <c r="L21" s="21">
        <v>0</v>
      </c>
      <c r="M21" s="22">
        <f t="shared" si="4"/>
        <v>12654900</v>
      </c>
      <c r="N21" s="22">
        <f t="shared" si="5"/>
        <v>4718300</v>
      </c>
      <c r="O21" s="22">
        <f t="shared" si="6"/>
        <v>3336616.25</v>
      </c>
      <c r="P21" s="22">
        <f t="shared" si="7"/>
        <v>70.7164921687896</v>
      </c>
    </row>
    <row r="22" spans="2:16" ht="25.5" customHeight="1" x14ac:dyDescent="0.2">
      <c r="B22" s="25" t="s">
        <v>35</v>
      </c>
      <c r="C22" s="26" t="s">
        <v>0</v>
      </c>
      <c r="D22" s="26" t="s">
        <v>36</v>
      </c>
      <c r="E22" s="22">
        <f>E23+E24</f>
        <v>705000</v>
      </c>
      <c r="F22" s="24">
        <f t="shared" ref="F22:K22" si="12">F23+F24</f>
        <v>502400</v>
      </c>
      <c r="G22" s="22">
        <f t="shared" si="12"/>
        <v>245972.44</v>
      </c>
      <c r="H22" s="21">
        <f t="shared" si="3"/>
        <v>48.959482484076432</v>
      </c>
      <c r="I22" s="22">
        <f t="shared" si="12"/>
        <v>0</v>
      </c>
      <c r="J22" s="24">
        <f t="shared" si="12"/>
        <v>0</v>
      </c>
      <c r="K22" s="22">
        <f t="shared" si="12"/>
        <v>0</v>
      </c>
      <c r="L22" s="21">
        <v>0</v>
      </c>
      <c r="M22" s="22">
        <f t="shared" si="4"/>
        <v>705000</v>
      </c>
      <c r="N22" s="22">
        <f t="shared" si="5"/>
        <v>502400</v>
      </c>
      <c r="O22" s="22">
        <f t="shared" si="6"/>
        <v>245972.44</v>
      </c>
      <c r="P22" s="22">
        <f t="shared" si="7"/>
        <v>48.959482484076432</v>
      </c>
    </row>
    <row r="23" spans="2:16" ht="30.5" customHeight="1" x14ac:dyDescent="0.2">
      <c r="B23" s="29" t="s">
        <v>37</v>
      </c>
      <c r="C23" s="30" t="s">
        <v>0</v>
      </c>
      <c r="D23" s="30" t="s">
        <v>38</v>
      </c>
      <c r="E23" s="22">
        <v>5000</v>
      </c>
      <c r="F23" s="24">
        <v>2400</v>
      </c>
      <c r="G23" s="22">
        <v>1219.96</v>
      </c>
      <c r="H23" s="21">
        <f t="shared" si="3"/>
        <v>50.831666666666671</v>
      </c>
      <c r="I23" s="22">
        <v>0</v>
      </c>
      <c r="J23" s="24">
        <v>0</v>
      </c>
      <c r="K23" s="22">
        <v>0</v>
      </c>
      <c r="L23" s="21">
        <v>0</v>
      </c>
      <c r="M23" s="22">
        <f t="shared" si="4"/>
        <v>5000</v>
      </c>
      <c r="N23" s="22">
        <f t="shared" si="5"/>
        <v>2400</v>
      </c>
      <c r="O23" s="22">
        <f t="shared" si="6"/>
        <v>1219.96</v>
      </c>
      <c r="P23" s="22">
        <f t="shared" si="7"/>
        <v>50.831666666666671</v>
      </c>
    </row>
    <row r="24" spans="2:16" ht="26.5" customHeight="1" x14ac:dyDescent="0.2">
      <c r="B24" s="29" t="s">
        <v>39</v>
      </c>
      <c r="C24" s="30" t="s">
        <v>0</v>
      </c>
      <c r="D24" s="30" t="s">
        <v>40</v>
      </c>
      <c r="E24" s="22">
        <v>700000</v>
      </c>
      <c r="F24" s="24">
        <v>500000</v>
      </c>
      <c r="G24" s="22">
        <v>244752.48</v>
      </c>
      <c r="H24" s="21">
        <f t="shared" si="3"/>
        <v>48.950496000000001</v>
      </c>
      <c r="I24" s="22">
        <v>0</v>
      </c>
      <c r="J24" s="24">
        <v>0</v>
      </c>
      <c r="K24" s="22">
        <v>0</v>
      </c>
      <c r="L24" s="21">
        <v>0</v>
      </c>
      <c r="M24" s="22">
        <f t="shared" si="4"/>
        <v>700000</v>
      </c>
      <c r="N24" s="22">
        <f t="shared" si="5"/>
        <v>500000</v>
      </c>
      <c r="O24" s="22">
        <f t="shared" si="6"/>
        <v>244752.48</v>
      </c>
      <c r="P24" s="22">
        <f t="shared" si="7"/>
        <v>48.950496000000001</v>
      </c>
    </row>
    <row r="25" spans="2:16" ht="18" customHeight="1" x14ac:dyDescent="0.2">
      <c r="B25" s="23" t="s">
        <v>41</v>
      </c>
      <c r="C25" s="7" t="s">
        <v>0</v>
      </c>
      <c r="D25" s="7" t="s">
        <v>42</v>
      </c>
      <c r="E25" s="22">
        <f>E26+E28+E30</f>
        <v>11440900</v>
      </c>
      <c r="F25" s="24">
        <f t="shared" ref="F25:K25" si="13">F26+F28+F30</f>
        <v>5720900</v>
      </c>
      <c r="G25" s="22">
        <f t="shared" si="13"/>
        <v>6414549.1199999992</v>
      </c>
      <c r="H25" s="21">
        <f t="shared" si="3"/>
        <v>112.12482511492945</v>
      </c>
      <c r="I25" s="22">
        <f t="shared" si="13"/>
        <v>0</v>
      </c>
      <c r="J25" s="24">
        <f t="shared" si="13"/>
        <v>0</v>
      </c>
      <c r="K25" s="22">
        <f t="shared" si="13"/>
        <v>0</v>
      </c>
      <c r="L25" s="21">
        <v>0</v>
      </c>
      <c r="M25" s="22">
        <f t="shared" si="4"/>
        <v>11440900</v>
      </c>
      <c r="N25" s="22">
        <f t="shared" si="5"/>
        <v>5720900</v>
      </c>
      <c r="O25" s="22">
        <f t="shared" si="6"/>
        <v>6414549.1199999992</v>
      </c>
      <c r="P25" s="22">
        <f t="shared" si="7"/>
        <v>112.12482511492945</v>
      </c>
    </row>
    <row r="26" spans="2:16" ht="28.5" customHeight="1" x14ac:dyDescent="0.2">
      <c r="B26" s="25" t="s">
        <v>43</v>
      </c>
      <c r="C26" s="26" t="s">
        <v>0</v>
      </c>
      <c r="D26" s="26" t="s">
        <v>44</v>
      </c>
      <c r="E26" s="22">
        <f>E27</f>
        <v>1937000</v>
      </c>
      <c r="F26" s="24">
        <f t="shared" ref="F26:G26" si="14">F27</f>
        <v>848600</v>
      </c>
      <c r="G26" s="22">
        <f t="shared" si="14"/>
        <v>548910.42000000004</v>
      </c>
      <c r="H26" s="21">
        <f t="shared" si="3"/>
        <v>64.684235210935668</v>
      </c>
      <c r="I26" s="22">
        <v>0</v>
      </c>
      <c r="J26" s="24">
        <v>0</v>
      </c>
      <c r="K26" s="22">
        <v>0</v>
      </c>
      <c r="L26" s="21">
        <v>0</v>
      </c>
      <c r="M26" s="22">
        <f t="shared" si="4"/>
        <v>1937000</v>
      </c>
      <c r="N26" s="22">
        <f t="shared" si="5"/>
        <v>848600</v>
      </c>
      <c r="O26" s="22">
        <f t="shared" si="6"/>
        <v>548910.42000000004</v>
      </c>
      <c r="P26" s="22">
        <f t="shared" si="7"/>
        <v>64.684235210935668</v>
      </c>
    </row>
    <row r="27" spans="2:16" ht="15" customHeight="1" x14ac:dyDescent="0.2">
      <c r="B27" s="29" t="s">
        <v>45</v>
      </c>
      <c r="C27" s="30" t="s">
        <v>0</v>
      </c>
      <c r="D27" s="30" t="s">
        <v>46</v>
      </c>
      <c r="E27" s="22">
        <v>1937000</v>
      </c>
      <c r="F27" s="24">
        <v>848600</v>
      </c>
      <c r="G27" s="22">
        <v>548910.42000000004</v>
      </c>
      <c r="H27" s="21">
        <f t="shared" si="3"/>
        <v>64.684235210935668</v>
      </c>
      <c r="I27" s="22">
        <v>0</v>
      </c>
      <c r="J27" s="24">
        <v>0</v>
      </c>
      <c r="K27" s="22">
        <v>0</v>
      </c>
      <c r="L27" s="21">
        <v>0</v>
      </c>
      <c r="M27" s="22">
        <f t="shared" si="4"/>
        <v>1937000</v>
      </c>
      <c r="N27" s="22">
        <f t="shared" si="5"/>
        <v>848600</v>
      </c>
      <c r="O27" s="22">
        <f t="shared" si="6"/>
        <v>548910.42000000004</v>
      </c>
      <c r="P27" s="22">
        <f t="shared" si="7"/>
        <v>64.684235210935668</v>
      </c>
    </row>
    <row r="28" spans="2:16" ht="21" x14ac:dyDescent="0.2">
      <c r="B28" s="25" t="s">
        <v>47</v>
      </c>
      <c r="C28" s="26" t="s">
        <v>0</v>
      </c>
      <c r="D28" s="26" t="s">
        <v>48</v>
      </c>
      <c r="E28" s="22">
        <f>E29</f>
        <v>6637900</v>
      </c>
      <c r="F28" s="24">
        <f t="shared" ref="F28:G28" si="15">F29</f>
        <v>3119300</v>
      </c>
      <c r="G28" s="22">
        <f t="shared" si="15"/>
        <v>3031998.65</v>
      </c>
      <c r="H28" s="21">
        <f t="shared" si="3"/>
        <v>97.20125188343539</v>
      </c>
      <c r="I28" s="22">
        <v>0</v>
      </c>
      <c r="J28" s="24">
        <v>0</v>
      </c>
      <c r="K28" s="22">
        <v>0</v>
      </c>
      <c r="L28" s="21">
        <v>0</v>
      </c>
      <c r="M28" s="22">
        <f t="shared" si="4"/>
        <v>6637900</v>
      </c>
      <c r="N28" s="22">
        <f t="shared" si="5"/>
        <v>3119300</v>
      </c>
      <c r="O28" s="22">
        <f t="shared" si="6"/>
        <v>3031998.65</v>
      </c>
      <c r="P28" s="22">
        <f t="shared" si="7"/>
        <v>97.20125188343539</v>
      </c>
    </row>
    <row r="29" spans="2:16" ht="16.5" customHeight="1" x14ac:dyDescent="0.2">
      <c r="B29" s="29" t="s">
        <v>45</v>
      </c>
      <c r="C29" s="30" t="s">
        <v>0</v>
      </c>
      <c r="D29" s="30" t="s">
        <v>49</v>
      </c>
      <c r="E29" s="22">
        <v>6637900</v>
      </c>
      <c r="F29" s="24">
        <v>3119300</v>
      </c>
      <c r="G29" s="22">
        <v>3031998.65</v>
      </c>
      <c r="H29" s="21">
        <f t="shared" si="3"/>
        <v>97.20125188343539</v>
      </c>
      <c r="I29" s="22">
        <v>0</v>
      </c>
      <c r="J29" s="24">
        <v>0</v>
      </c>
      <c r="K29" s="22">
        <v>0</v>
      </c>
      <c r="L29" s="21">
        <v>0</v>
      </c>
      <c r="M29" s="22">
        <f t="shared" si="4"/>
        <v>6637900</v>
      </c>
      <c r="N29" s="22">
        <f t="shared" si="5"/>
        <v>3119300</v>
      </c>
      <c r="O29" s="22">
        <f t="shared" si="6"/>
        <v>3031998.65</v>
      </c>
      <c r="P29" s="22">
        <f t="shared" si="7"/>
        <v>97.20125188343539</v>
      </c>
    </row>
    <row r="30" spans="2:16" ht="32" customHeight="1" x14ac:dyDescent="0.2">
      <c r="B30" s="25" t="s">
        <v>50</v>
      </c>
      <c r="C30" s="26" t="s">
        <v>0</v>
      </c>
      <c r="D30" s="26" t="s">
        <v>51</v>
      </c>
      <c r="E30" s="22">
        <f>E31+E32</f>
        <v>2866000</v>
      </c>
      <c r="F30" s="24">
        <f t="shared" ref="F30:K30" si="16">F31+F32</f>
        <v>1753000</v>
      </c>
      <c r="G30" s="22">
        <f t="shared" si="16"/>
        <v>2833640.05</v>
      </c>
      <c r="H30" s="21">
        <f t="shared" si="3"/>
        <v>161.64518254420992</v>
      </c>
      <c r="I30" s="22">
        <f t="shared" si="16"/>
        <v>0</v>
      </c>
      <c r="J30" s="24">
        <f t="shared" si="16"/>
        <v>0</v>
      </c>
      <c r="K30" s="22">
        <f t="shared" si="16"/>
        <v>0</v>
      </c>
      <c r="L30" s="21">
        <v>0</v>
      </c>
      <c r="M30" s="22">
        <f t="shared" si="4"/>
        <v>2866000</v>
      </c>
      <c r="N30" s="22">
        <f t="shared" si="5"/>
        <v>1753000</v>
      </c>
      <c r="O30" s="22">
        <f t="shared" si="6"/>
        <v>2833640.05</v>
      </c>
      <c r="P30" s="22">
        <f t="shared" si="7"/>
        <v>161.64518254420992</v>
      </c>
    </row>
    <row r="31" spans="2:16" ht="63" x14ac:dyDescent="0.2">
      <c r="B31" s="29" t="s">
        <v>52</v>
      </c>
      <c r="C31" s="30" t="s">
        <v>0</v>
      </c>
      <c r="D31" s="30" t="s">
        <v>53</v>
      </c>
      <c r="E31" s="22">
        <v>1472000</v>
      </c>
      <c r="F31" s="24">
        <v>596200</v>
      </c>
      <c r="G31" s="22">
        <v>994503.19</v>
      </c>
      <c r="H31" s="21">
        <f t="shared" si="3"/>
        <v>166.8069758470312</v>
      </c>
      <c r="I31" s="22">
        <v>0</v>
      </c>
      <c r="J31" s="24">
        <v>0</v>
      </c>
      <c r="K31" s="22">
        <v>0</v>
      </c>
      <c r="L31" s="21">
        <v>0</v>
      </c>
      <c r="M31" s="22">
        <f t="shared" si="4"/>
        <v>1472000</v>
      </c>
      <c r="N31" s="22">
        <f t="shared" si="5"/>
        <v>596200</v>
      </c>
      <c r="O31" s="22">
        <f t="shared" si="6"/>
        <v>994503.19</v>
      </c>
      <c r="P31" s="22">
        <f t="shared" si="7"/>
        <v>166.8069758470312</v>
      </c>
    </row>
    <row r="32" spans="2:16" ht="42" x14ac:dyDescent="0.2">
      <c r="B32" s="29" t="s">
        <v>54</v>
      </c>
      <c r="C32" s="30" t="s">
        <v>0</v>
      </c>
      <c r="D32" s="30" t="s">
        <v>55</v>
      </c>
      <c r="E32" s="22">
        <v>1394000</v>
      </c>
      <c r="F32" s="24">
        <v>1156800</v>
      </c>
      <c r="G32" s="22">
        <v>1839136.86</v>
      </c>
      <c r="H32" s="21">
        <f t="shared" si="3"/>
        <v>158.98485995850623</v>
      </c>
      <c r="I32" s="22">
        <v>0</v>
      </c>
      <c r="J32" s="24">
        <v>0</v>
      </c>
      <c r="K32" s="22">
        <v>0</v>
      </c>
      <c r="L32" s="21">
        <v>0</v>
      </c>
      <c r="M32" s="22">
        <f t="shared" si="4"/>
        <v>1394000</v>
      </c>
      <c r="N32" s="22">
        <f t="shared" si="5"/>
        <v>1156800</v>
      </c>
      <c r="O32" s="22">
        <f t="shared" si="6"/>
        <v>1839136.86</v>
      </c>
      <c r="P32" s="22">
        <f t="shared" si="7"/>
        <v>158.98485995850623</v>
      </c>
    </row>
    <row r="33" spans="2:16" ht="25.5" customHeight="1" x14ac:dyDescent="0.2">
      <c r="B33" s="23" t="s">
        <v>56</v>
      </c>
      <c r="C33" s="7" t="s">
        <v>0</v>
      </c>
      <c r="D33" s="7" t="s">
        <v>57</v>
      </c>
      <c r="E33" s="22">
        <f>E34+E44+E47</f>
        <v>47362200</v>
      </c>
      <c r="F33" s="24">
        <f t="shared" ref="F33:K33" si="17">F34+F44+F47</f>
        <v>29144150</v>
      </c>
      <c r="G33" s="22">
        <f t="shared" si="17"/>
        <v>25849361.049999997</v>
      </c>
      <c r="H33" s="21">
        <f t="shared" si="3"/>
        <v>88.694853169503986</v>
      </c>
      <c r="I33" s="22">
        <f t="shared" si="17"/>
        <v>0</v>
      </c>
      <c r="J33" s="24">
        <f t="shared" si="17"/>
        <v>0</v>
      </c>
      <c r="K33" s="22">
        <f t="shared" si="17"/>
        <v>0</v>
      </c>
      <c r="L33" s="21">
        <v>0</v>
      </c>
      <c r="M33" s="22">
        <f t="shared" si="4"/>
        <v>47362200</v>
      </c>
      <c r="N33" s="22">
        <f t="shared" si="5"/>
        <v>29144150</v>
      </c>
      <c r="O33" s="22">
        <f t="shared" si="6"/>
        <v>25849361.049999997</v>
      </c>
      <c r="P33" s="22">
        <f t="shared" si="7"/>
        <v>88.694853169503986</v>
      </c>
    </row>
    <row r="34" spans="2:16" ht="10.5" x14ac:dyDescent="0.2">
      <c r="B34" s="25" t="s">
        <v>58</v>
      </c>
      <c r="C34" s="26" t="s">
        <v>0</v>
      </c>
      <c r="D34" s="26" t="s">
        <v>59</v>
      </c>
      <c r="E34" s="22">
        <f>SUM(E35:E43)</f>
        <v>22475000</v>
      </c>
      <c r="F34" s="24">
        <f t="shared" ref="F34:K34" si="18">SUM(F35:F43)</f>
        <v>13630000</v>
      </c>
      <c r="G34" s="22">
        <f t="shared" si="18"/>
        <v>10142936.869999999</v>
      </c>
      <c r="H34" s="21">
        <f t="shared" si="3"/>
        <v>74.416264636830519</v>
      </c>
      <c r="I34" s="22">
        <f t="shared" si="18"/>
        <v>0</v>
      </c>
      <c r="J34" s="24">
        <f t="shared" si="18"/>
        <v>0</v>
      </c>
      <c r="K34" s="22">
        <f t="shared" si="18"/>
        <v>0</v>
      </c>
      <c r="L34" s="21">
        <v>0</v>
      </c>
      <c r="M34" s="22">
        <f t="shared" si="4"/>
        <v>22475000</v>
      </c>
      <c r="N34" s="22">
        <f t="shared" si="5"/>
        <v>13630000</v>
      </c>
      <c r="O34" s="22">
        <f t="shared" si="6"/>
        <v>10142936.869999999</v>
      </c>
      <c r="P34" s="22">
        <f t="shared" si="7"/>
        <v>74.416264636830519</v>
      </c>
    </row>
    <row r="35" spans="2:16" ht="31.5" x14ac:dyDescent="0.2">
      <c r="B35" s="29" t="s">
        <v>60</v>
      </c>
      <c r="C35" s="30" t="s">
        <v>0</v>
      </c>
      <c r="D35" s="30" t="s">
        <v>61</v>
      </c>
      <c r="E35" s="22">
        <v>44000</v>
      </c>
      <c r="F35" s="24">
        <v>17600</v>
      </c>
      <c r="G35" s="22">
        <v>28616.11</v>
      </c>
      <c r="H35" s="21">
        <f t="shared" si="3"/>
        <v>162.59153409090911</v>
      </c>
      <c r="I35" s="22">
        <v>0</v>
      </c>
      <c r="J35" s="24">
        <v>0</v>
      </c>
      <c r="K35" s="22">
        <v>0</v>
      </c>
      <c r="L35" s="21">
        <v>0</v>
      </c>
      <c r="M35" s="22">
        <f t="shared" si="4"/>
        <v>44000</v>
      </c>
      <c r="N35" s="22">
        <f t="shared" si="5"/>
        <v>17600</v>
      </c>
      <c r="O35" s="22">
        <f t="shared" si="6"/>
        <v>28616.11</v>
      </c>
      <c r="P35" s="22">
        <f t="shared" si="7"/>
        <v>162.59153409090911</v>
      </c>
    </row>
    <row r="36" spans="2:16" ht="31.5" x14ac:dyDescent="0.2">
      <c r="B36" s="29" t="s">
        <v>62</v>
      </c>
      <c r="C36" s="30" t="s">
        <v>0</v>
      </c>
      <c r="D36" s="30" t="s">
        <v>63</v>
      </c>
      <c r="E36" s="22">
        <v>150000</v>
      </c>
      <c r="F36" s="24">
        <v>75000</v>
      </c>
      <c r="G36" s="22">
        <v>63171.35</v>
      </c>
      <c r="H36" s="21">
        <f t="shared" si="3"/>
        <v>84.228466666666662</v>
      </c>
      <c r="I36" s="22">
        <v>0</v>
      </c>
      <c r="J36" s="24">
        <v>0</v>
      </c>
      <c r="K36" s="22">
        <v>0</v>
      </c>
      <c r="L36" s="21">
        <v>0</v>
      </c>
      <c r="M36" s="22">
        <f t="shared" si="4"/>
        <v>150000</v>
      </c>
      <c r="N36" s="22">
        <f t="shared" si="5"/>
        <v>75000</v>
      </c>
      <c r="O36" s="22">
        <f t="shared" si="6"/>
        <v>63171.35</v>
      </c>
      <c r="P36" s="22">
        <f t="shared" si="7"/>
        <v>84.228466666666662</v>
      </c>
    </row>
    <row r="37" spans="2:16" ht="31.5" x14ac:dyDescent="0.2">
      <c r="B37" s="29" t="s">
        <v>64</v>
      </c>
      <c r="C37" s="30" t="s">
        <v>0</v>
      </c>
      <c r="D37" s="30" t="s">
        <v>65</v>
      </c>
      <c r="E37" s="22">
        <v>1296000</v>
      </c>
      <c r="F37" s="24">
        <v>578000</v>
      </c>
      <c r="G37" s="22">
        <v>151170</v>
      </c>
      <c r="H37" s="21">
        <f t="shared" si="3"/>
        <v>26.153979238754324</v>
      </c>
      <c r="I37" s="22">
        <v>0</v>
      </c>
      <c r="J37" s="24">
        <v>0</v>
      </c>
      <c r="K37" s="22">
        <v>0</v>
      </c>
      <c r="L37" s="21">
        <v>0</v>
      </c>
      <c r="M37" s="22">
        <f t="shared" si="4"/>
        <v>1296000</v>
      </c>
      <c r="N37" s="22">
        <f t="shared" si="5"/>
        <v>578000</v>
      </c>
      <c r="O37" s="22">
        <f t="shared" si="6"/>
        <v>151170</v>
      </c>
      <c r="P37" s="22">
        <f t="shared" si="7"/>
        <v>26.153979238754324</v>
      </c>
    </row>
    <row r="38" spans="2:16" ht="31.5" x14ac:dyDescent="0.2">
      <c r="B38" s="29" t="s">
        <v>66</v>
      </c>
      <c r="C38" s="30" t="s">
        <v>0</v>
      </c>
      <c r="D38" s="30" t="s">
        <v>67</v>
      </c>
      <c r="E38" s="22">
        <v>1259000</v>
      </c>
      <c r="F38" s="24">
        <v>699400</v>
      </c>
      <c r="G38" s="22">
        <v>691631.92</v>
      </c>
      <c r="H38" s="21">
        <f t="shared" si="3"/>
        <v>98.889322276236783</v>
      </c>
      <c r="I38" s="22">
        <v>0</v>
      </c>
      <c r="J38" s="24">
        <v>0</v>
      </c>
      <c r="K38" s="22">
        <v>0</v>
      </c>
      <c r="L38" s="21">
        <v>0</v>
      </c>
      <c r="M38" s="22">
        <f t="shared" si="4"/>
        <v>1259000</v>
      </c>
      <c r="N38" s="22">
        <f t="shared" si="5"/>
        <v>699400</v>
      </c>
      <c r="O38" s="22">
        <f t="shared" si="6"/>
        <v>691631.92</v>
      </c>
      <c r="P38" s="22">
        <f t="shared" si="7"/>
        <v>98.889322276236783</v>
      </c>
    </row>
    <row r="39" spans="2:16" ht="10.5" x14ac:dyDescent="0.2">
      <c r="B39" s="29" t="s">
        <v>68</v>
      </c>
      <c r="C39" s="30" t="s">
        <v>0</v>
      </c>
      <c r="D39" s="30" t="s">
        <v>69</v>
      </c>
      <c r="E39" s="22">
        <v>11600000</v>
      </c>
      <c r="F39" s="24">
        <v>7800000</v>
      </c>
      <c r="G39" s="22">
        <v>5715777.5300000003</v>
      </c>
      <c r="H39" s="21">
        <f t="shared" si="3"/>
        <v>73.279199102564107</v>
      </c>
      <c r="I39" s="22">
        <v>0</v>
      </c>
      <c r="J39" s="24">
        <v>0</v>
      </c>
      <c r="K39" s="22">
        <v>0</v>
      </c>
      <c r="L39" s="21">
        <v>0</v>
      </c>
      <c r="M39" s="22">
        <f t="shared" si="4"/>
        <v>11600000</v>
      </c>
      <c r="N39" s="22">
        <f t="shared" si="5"/>
        <v>7800000</v>
      </c>
      <c r="O39" s="22">
        <f t="shared" si="6"/>
        <v>5715777.5300000003</v>
      </c>
      <c r="P39" s="22">
        <f t="shared" si="7"/>
        <v>73.279199102564107</v>
      </c>
    </row>
    <row r="40" spans="2:16" ht="10.5" x14ac:dyDescent="0.2">
      <c r="B40" s="29" t="s">
        <v>70</v>
      </c>
      <c r="C40" s="30" t="s">
        <v>0</v>
      </c>
      <c r="D40" s="30" t="s">
        <v>71</v>
      </c>
      <c r="E40" s="22">
        <v>7000000</v>
      </c>
      <c r="F40" s="24">
        <v>3899800</v>
      </c>
      <c r="G40" s="22">
        <v>2713604.66</v>
      </c>
      <c r="H40" s="21">
        <f t="shared" si="3"/>
        <v>69.58317503461717</v>
      </c>
      <c r="I40" s="22">
        <v>0</v>
      </c>
      <c r="J40" s="24">
        <v>0</v>
      </c>
      <c r="K40" s="22">
        <v>0</v>
      </c>
      <c r="L40" s="21">
        <v>0</v>
      </c>
      <c r="M40" s="22">
        <f t="shared" si="4"/>
        <v>7000000</v>
      </c>
      <c r="N40" s="22">
        <f t="shared" si="5"/>
        <v>3899800</v>
      </c>
      <c r="O40" s="22">
        <f t="shared" si="6"/>
        <v>2713604.66</v>
      </c>
      <c r="P40" s="22">
        <f t="shared" si="7"/>
        <v>69.58317503461717</v>
      </c>
    </row>
    <row r="41" spans="2:16" ht="10.5" x14ac:dyDescent="0.2">
      <c r="B41" s="29" t="s">
        <v>72</v>
      </c>
      <c r="C41" s="30" t="s">
        <v>0</v>
      </c>
      <c r="D41" s="30" t="s">
        <v>73</v>
      </c>
      <c r="E41" s="22">
        <v>26000</v>
      </c>
      <c r="F41" s="24">
        <v>10400</v>
      </c>
      <c r="G41" s="22">
        <v>264984.2</v>
      </c>
      <c r="H41" s="21">
        <f t="shared" si="3"/>
        <v>2547.9250000000002</v>
      </c>
      <c r="I41" s="22">
        <v>0</v>
      </c>
      <c r="J41" s="24">
        <v>0</v>
      </c>
      <c r="K41" s="22">
        <v>0</v>
      </c>
      <c r="L41" s="21">
        <v>0</v>
      </c>
      <c r="M41" s="22">
        <f t="shared" si="4"/>
        <v>26000</v>
      </c>
      <c r="N41" s="22">
        <f t="shared" si="5"/>
        <v>10400</v>
      </c>
      <c r="O41" s="22">
        <f t="shared" si="6"/>
        <v>264984.2</v>
      </c>
      <c r="P41" s="22">
        <f t="shared" si="7"/>
        <v>2547.9250000000002</v>
      </c>
    </row>
    <row r="42" spans="2:16" ht="10.5" x14ac:dyDescent="0.2">
      <c r="B42" s="29" t="s">
        <v>74</v>
      </c>
      <c r="C42" s="30" t="s">
        <v>0</v>
      </c>
      <c r="D42" s="30" t="s">
        <v>75</v>
      </c>
      <c r="E42" s="22">
        <v>1100000</v>
      </c>
      <c r="F42" s="24">
        <v>549800</v>
      </c>
      <c r="G42" s="22">
        <v>447314.43</v>
      </c>
      <c r="H42" s="21">
        <f t="shared" si="3"/>
        <v>81.359481629683515</v>
      </c>
      <c r="I42" s="22">
        <v>0</v>
      </c>
      <c r="J42" s="24">
        <v>0</v>
      </c>
      <c r="K42" s="22">
        <v>0</v>
      </c>
      <c r="L42" s="21">
        <v>0</v>
      </c>
      <c r="M42" s="22">
        <f t="shared" si="4"/>
        <v>1100000</v>
      </c>
      <c r="N42" s="22">
        <f t="shared" si="5"/>
        <v>549800</v>
      </c>
      <c r="O42" s="22">
        <f t="shared" si="6"/>
        <v>447314.43</v>
      </c>
      <c r="P42" s="22">
        <f t="shared" si="7"/>
        <v>81.359481629683515</v>
      </c>
    </row>
    <row r="43" spans="2:16" ht="10.5" x14ac:dyDescent="0.2">
      <c r="B43" s="29" t="s">
        <v>76</v>
      </c>
      <c r="C43" s="30" t="s">
        <v>0</v>
      </c>
      <c r="D43" s="30" t="s">
        <v>77</v>
      </c>
      <c r="E43" s="22">
        <v>0</v>
      </c>
      <c r="F43" s="24">
        <v>0</v>
      </c>
      <c r="G43" s="22">
        <v>66666.67</v>
      </c>
      <c r="H43" s="21">
        <v>0</v>
      </c>
      <c r="I43" s="22">
        <v>0</v>
      </c>
      <c r="J43" s="24">
        <v>0</v>
      </c>
      <c r="K43" s="22">
        <v>0</v>
      </c>
      <c r="L43" s="21">
        <v>0</v>
      </c>
      <c r="M43" s="22">
        <f t="shared" si="4"/>
        <v>0</v>
      </c>
      <c r="N43" s="22">
        <f t="shared" si="5"/>
        <v>0</v>
      </c>
      <c r="O43" s="22">
        <f t="shared" si="6"/>
        <v>66666.67</v>
      </c>
      <c r="P43" s="22" t="e">
        <f t="shared" si="7"/>
        <v>#DIV/0!</v>
      </c>
    </row>
    <row r="44" spans="2:16" ht="10.5" x14ac:dyDescent="0.2">
      <c r="B44" s="25" t="s">
        <v>78</v>
      </c>
      <c r="C44" s="26" t="s">
        <v>0</v>
      </c>
      <c r="D44" s="26" t="s">
        <v>79</v>
      </c>
      <c r="E44" s="22">
        <f>E45+E46</f>
        <v>6500</v>
      </c>
      <c r="F44" s="24">
        <f t="shared" ref="F44:K44" si="19">F45+F46</f>
        <v>3250</v>
      </c>
      <c r="G44" s="22">
        <f t="shared" si="19"/>
        <v>14625.95</v>
      </c>
      <c r="H44" s="21">
        <f t="shared" si="3"/>
        <v>450.02923076923076</v>
      </c>
      <c r="I44" s="22">
        <f t="shared" si="19"/>
        <v>0</v>
      </c>
      <c r="J44" s="24">
        <f t="shared" si="19"/>
        <v>0</v>
      </c>
      <c r="K44" s="22">
        <f t="shared" si="19"/>
        <v>0</v>
      </c>
      <c r="L44" s="21">
        <v>0</v>
      </c>
      <c r="M44" s="22">
        <f t="shared" si="4"/>
        <v>6500</v>
      </c>
      <c r="N44" s="22">
        <f t="shared" si="5"/>
        <v>3250</v>
      </c>
      <c r="O44" s="22">
        <f t="shared" si="6"/>
        <v>14625.95</v>
      </c>
      <c r="P44" s="22">
        <f t="shared" si="7"/>
        <v>450.02923076923076</v>
      </c>
    </row>
    <row r="45" spans="2:16" ht="10.5" x14ac:dyDescent="0.2">
      <c r="B45" s="29" t="s">
        <v>80</v>
      </c>
      <c r="C45" s="30" t="s">
        <v>0</v>
      </c>
      <c r="D45" s="30" t="s">
        <v>81</v>
      </c>
      <c r="E45" s="22">
        <v>3500</v>
      </c>
      <c r="F45" s="24">
        <v>1750</v>
      </c>
      <c r="G45" s="22">
        <v>8829.75</v>
      </c>
      <c r="H45" s="21">
        <f t="shared" si="3"/>
        <v>504.55714285714288</v>
      </c>
      <c r="I45" s="22">
        <v>0</v>
      </c>
      <c r="J45" s="24">
        <v>0</v>
      </c>
      <c r="K45" s="22">
        <v>0</v>
      </c>
      <c r="L45" s="21">
        <v>0</v>
      </c>
      <c r="M45" s="22">
        <f t="shared" si="4"/>
        <v>3500</v>
      </c>
      <c r="N45" s="22">
        <f t="shared" si="5"/>
        <v>1750</v>
      </c>
      <c r="O45" s="22">
        <f t="shared" si="6"/>
        <v>8829.75</v>
      </c>
      <c r="P45" s="22">
        <f t="shared" si="7"/>
        <v>504.55714285714288</v>
      </c>
    </row>
    <row r="46" spans="2:16" ht="10.5" x14ac:dyDescent="0.2">
      <c r="B46" s="29" t="s">
        <v>82</v>
      </c>
      <c r="C46" s="30" t="s">
        <v>0</v>
      </c>
      <c r="D46" s="30" t="s">
        <v>83</v>
      </c>
      <c r="E46" s="22">
        <v>3000</v>
      </c>
      <c r="F46" s="24">
        <v>1500</v>
      </c>
      <c r="G46" s="22">
        <v>5796.2</v>
      </c>
      <c r="H46" s="21">
        <f t="shared" si="3"/>
        <v>386.4133333333333</v>
      </c>
      <c r="I46" s="22">
        <v>0</v>
      </c>
      <c r="J46" s="24">
        <v>0</v>
      </c>
      <c r="K46" s="22">
        <v>0</v>
      </c>
      <c r="L46" s="21">
        <v>0</v>
      </c>
      <c r="M46" s="22">
        <f t="shared" si="4"/>
        <v>3000</v>
      </c>
      <c r="N46" s="22">
        <f t="shared" si="5"/>
        <v>1500</v>
      </c>
      <c r="O46" s="22">
        <f t="shared" si="6"/>
        <v>5796.2</v>
      </c>
      <c r="P46" s="22">
        <f t="shared" si="7"/>
        <v>386.4133333333333</v>
      </c>
    </row>
    <row r="47" spans="2:16" ht="10.5" x14ac:dyDescent="0.2">
      <c r="B47" s="25" t="s">
        <v>84</v>
      </c>
      <c r="C47" s="26" t="s">
        <v>0</v>
      </c>
      <c r="D47" s="26" t="s">
        <v>85</v>
      </c>
      <c r="E47" s="22">
        <f>E48+E49+E50</f>
        <v>24880700</v>
      </c>
      <c r="F47" s="24">
        <f t="shared" ref="F47:K47" si="20">F48+F49+F50</f>
        <v>15510900</v>
      </c>
      <c r="G47" s="22">
        <f t="shared" si="20"/>
        <v>15691798.23</v>
      </c>
      <c r="H47" s="21">
        <f t="shared" si="3"/>
        <v>101.16626520704796</v>
      </c>
      <c r="I47" s="22">
        <f t="shared" si="20"/>
        <v>0</v>
      </c>
      <c r="J47" s="24">
        <f t="shared" si="20"/>
        <v>0</v>
      </c>
      <c r="K47" s="22">
        <f t="shared" si="20"/>
        <v>0</v>
      </c>
      <c r="L47" s="21">
        <v>0</v>
      </c>
      <c r="M47" s="22">
        <f t="shared" si="4"/>
        <v>24880700</v>
      </c>
      <c r="N47" s="22">
        <f t="shared" si="5"/>
        <v>15510900</v>
      </c>
      <c r="O47" s="22">
        <f t="shared" si="6"/>
        <v>15691798.23</v>
      </c>
      <c r="P47" s="22">
        <f t="shared" si="7"/>
        <v>101.16626520704796</v>
      </c>
    </row>
    <row r="48" spans="2:16" ht="10.5" x14ac:dyDescent="0.2">
      <c r="B48" s="29" t="s">
        <v>86</v>
      </c>
      <c r="C48" s="30" t="s">
        <v>0</v>
      </c>
      <c r="D48" s="30" t="s">
        <v>87</v>
      </c>
      <c r="E48" s="22">
        <v>4500000</v>
      </c>
      <c r="F48" s="24">
        <v>2250000</v>
      </c>
      <c r="G48" s="22">
        <v>1159226.8</v>
      </c>
      <c r="H48" s="21">
        <f t="shared" si="3"/>
        <v>51.521191111111115</v>
      </c>
      <c r="I48" s="22">
        <v>0</v>
      </c>
      <c r="J48" s="24">
        <v>0</v>
      </c>
      <c r="K48" s="22">
        <v>0</v>
      </c>
      <c r="L48" s="21">
        <v>0</v>
      </c>
      <c r="M48" s="22">
        <f t="shared" si="4"/>
        <v>4500000</v>
      </c>
      <c r="N48" s="22">
        <f t="shared" si="5"/>
        <v>2250000</v>
      </c>
      <c r="O48" s="22">
        <f t="shared" si="6"/>
        <v>1159226.8</v>
      </c>
      <c r="P48" s="22">
        <f t="shared" si="7"/>
        <v>51.521191111111115</v>
      </c>
    </row>
    <row r="49" spans="2:16" ht="10.5" x14ac:dyDescent="0.2">
      <c r="B49" s="29" t="s">
        <v>88</v>
      </c>
      <c r="C49" s="30" t="s">
        <v>0</v>
      </c>
      <c r="D49" s="30" t="s">
        <v>89</v>
      </c>
      <c r="E49" s="22">
        <v>19407000</v>
      </c>
      <c r="F49" s="24">
        <v>12903500</v>
      </c>
      <c r="G49" s="22">
        <v>14163882.310000001</v>
      </c>
      <c r="H49" s="21">
        <f t="shared" si="3"/>
        <v>109.76775533769907</v>
      </c>
      <c r="I49" s="22">
        <v>0</v>
      </c>
      <c r="J49" s="24">
        <v>0</v>
      </c>
      <c r="K49" s="22">
        <v>0</v>
      </c>
      <c r="L49" s="21">
        <v>0</v>
      </c>
      <c r="M49" s="22">
        <f t="shared" si="4"/>
        <v>19407000</v>
      </c>
      <c r="N49" s="22">
        <f t="shared" si="5"/>
        <v>12903500</v>
      </c>
      <c r="O49" s="22">
        <f t="shared" si="6"/>
        <v>14163882.310000001</v>
      </c>
      <c r="P49" s="22">
        <f t="shared" si="7"/>
        <v>109.76775533769907</v>
      </c>
    </row>
    <row r="50" spans="2:16" ht="42" x14ac:dyDescent="0.2">
      <c r="B50" s="29" t="s">
        <v>90</v>
      </c>
      <c r="C50" s="30" t="s">
        <v>0</v>
      </c>
      <c r="D50" s="30" t="s">
        <v>91</v>
      </c>
      <c r="E50" s="22">
        <v>973700</v>
      </c>
      <c r="F50" s="24">
        <v>357400</v>
      </c>
      <c r="G50" s="22">
        <v>368689.12</v>
      </c>
      <c r="H50" s="21">
        <f t="shared" si="3"/>
        <v>103.15867935086737</v>
      </c>
      <c r="I50" s="22">
        <v>0</v>
      </c>
      <c r="J50" s="24">
        <v>0</v>
      </c>
      <c r="K50" s="22">
        <v>0</v>
      </c>
      <c r="L50" s="21">
        <v>0</v>
      </c>
      <c r="M50" s="22">
        <f t="shared" si="4"/>
        <v>973700</v>
      </c>
      <c r="N50" s="22">
        <f t="shared" si="5"/>
        <v>357400</v>
      </c>
      <c r="O50" s="22">
        <f t="shared" si="6"/>
        <v>368689.12</v>
      </c>
      <c r="P50" s="22">
        <f t="shared" si="7"/>
        <v>103.15867935086737</v>
      </c>
    </row>
    <row r="51" spans="2:16" ht="17.5" customHeight="1" x14ac:dyDescent="0.2">
      <c r="B51" s="23" t="s">
        <v>92</v>
      </c>
      <c r="C51" s="7" t="s">
        <v>0</v>
      </c>
      <c r="D51" s="7" t="s">
        <v>93</v>
      </c>
      <c r="E51" s="22">
        <f>E52</f>
        <v>0</v>
      </c>
      <c r="F51" s="24">
        <f t="shared" ref="F51:K51" si="21">F52</f>
        <v>0</v>
      </c>
      <c r="G51" s="22">
        <f t="shared" si="21"/>
        <v>0</v>
      </c>
      <c r="H51" s="21">
        <v>0</v>
      </c>
      <c r="I51" s="22">
        <f t="shared" si="21"/>
        <v>64500</v>
      </c>
      <c r="J51" s="24">
        <f t="shared" si="21"/>
        <v>31000</v>
      </c>
      <c r="K51" s="22">
        <f t="shared" si="21"/>
        <v>33657.64</v>
      </c>
      <c r="L51" s="21">
        <f t="shared" ref="L51:L56" si="22">K51/J51%</f>
        <v>108.57303225806452</v>
      </c>
      <c r="M51" s="22">
        <f t="shared" si="4"/>
        <v>64500</v>
      </c>
      <c r="N51" s="22">
        <f t="shared" si="5"/>
        <v>31000</v>
      </c>
      <c r="O51" s="22">
        <f t="shared" si="6"/>
        <v>33657.64</v>
      </c>
      <c r="P51" s="22">
        <f t="shared" si="7"/>
        <v>108.57303225806452</v>
      </c>
    </row>
    <row r="52" spans="2:16" ht="16" customHeight="1" x14ac:dyDescent="0.2">
      <c r="B52" s="25" t="s">
        <v>94</v>
      </c>
      <c r="C52" s="26" t="s">
        <v>0</v>
      </c>
      <c r="D52" s="26" t="s">
        <v>95</v>
      </c>
      <c r="E52" s="31">
        <f>E53+E54+E55</f>
        <v>0</v>
      </c>
      <c r="F52" s="32">
        <f t="shared" ref="F52:K52" si="23">F53+F54+F55</f>
        <v>0</v>
      </c>
      <c r="G52" s="31">
        <f t="shared" si="23"/>
        <v>0</v>
      </c>
      <c r="H52" s="21">
        <v>0</v>
      </c>
      <c r="I52" s="31">
        <f t="shared" si="23"/>
        <v>64500</v>
      </c>
      <c r="J52" s="32">
        <f t="shared" si="23"/>
        <v>31000</v>
      </c>
      <c r="K52" s="31">
        <f t="shared" si="23"/>
        <v>33657.64</v>
      </c>
      <c r="L52" s="21">
        <f t="shared" si="22"/>
        <v>108.57303225806452</v>
      </c>
      <c r="M52" s="22">
        <f t="shared" si="4"/>
        <v>64500</v>
      </c>
      <c r="N52" s="22">
        <f t="shared" si="5"/>
        <v>31000</v>
      </c>
      <c r="O52" s="22">
        <f t="shared" si="6"/>
        <v>33657.64</v>
      </c>
      <c r="P52" s="22">
        <f t="shared" si="7"/>
        <v>108.57303225806452</v>
      </c>
    </row>
    <row r="53" spans="2:16" ht="46.5" customHeight="1" x14ac:dyDescent="0.2">
      <c r="B53" s="29" t="s">
        <v>96</v>
      </c>
      <c r="C53" s="30" t="s">
        <v>0</v>
      </c>
      <c r="D53" s="30" t="s">
        <v>97</v>
      </c>
      <c r="E53" s="22">
        <v>0</v>
      </c>
      <c r="F53" s="24">
        <v>0</v>
      </c>
      <c r="G53" s="22">
        <v>0</v>
      </c>
      <c r="H53" s="21">
        <v>0</v>
      </c>
      <c r="I53" s="22">
        <v>30000</v>
      </c>
      <c r="J53" s="24">
        <v>15000</v>
      </c>
      <c r="K53" s="22">
        <v>15891.58</v>
      </c>
      <c r="L53" s="21">
        <f t="shared" si="22"/>
        <v>105.94386666666666</v>
      </c>
      <c r="M53" s="22">
        <f t="shared" si="4"/>
        <v>30000</v>
      </c>
      <c r="N53" s="22">
        <f t="shared" si="5"/>
        <v>15000</v>
      </c>
      <c r="O53" s="22">
        <f t="shared" si="6"/>
        <v>15891.58</v>
      </c>
      <c r="P53" s="22">
        <f t="shared" si="7"/>
        <v>105.94386666666666</v>
      </c>
    </row>
    <row r="54" spans="2:16" ht="24.5" customHeight="1" x14ac:dyDescent="0.2">
      <c r="B54" s="29" t="s">
        <v>98</v>
      </c>
      <c r="C54" s="30" t="s">
        <v>0</v>
      </c>
      <c r="D54" s="30" t="s">
        <v>99</v>
      </c>
      <c r="E54" s="22">
        <v>0</v>
      </c>
      <c r="F54" s="24">
        <v>0</v>
      </c>
      <c r="G54" s="22">
        <v>0</v>
      </c>
      <c r="H54" s="21">
        <v>0</v>
      </c>
      <c r="I54" s="22">
        <v>4500</v>
      </c>
      <c r="J54" s="24">
        <v>1000</v>
      </c>
      <c r="K54" s="22">
        <v>5363.94</v>
      </c>
      <c r="L54" s="21">
        <f t="shared" si="22"/>
        <v>536.39400000000001</v>
      </c>
      <c r="M54" s="22">
        <f t="shared" si="4"/>
        <v>4500</v>
      </c>
      <c r="N54" s="22">
        <f t="shared" si="5"/>
        <v>1000</v>
      </c>
      <c r="O54" s="22">
        <f t="shared" si="6"/>
        <v>5363.94</v>
      </c>
      <c r="P54" s="22">
        <f t="shared" si="7"/>
        <v>536.39400000000001</v>
      </c>
    </row>
    <row r="55" spans="2:16" ht="36" customHeight="1" x14ac:dyDescent="0.2">
      <c r="B55" s="29" t="s">
        <v>100</v>
      </c>
      <c r="C55" s="30" t="s">
        <v>0</v>
      </c>
      <c r="D55" s="30" t="s">
        <v>101</v>
      </c>
      <c r="E55" s="22">
        <v>0</v>
      </c>
      <c r="F55" s="24">
        <v>0</v>
      </c>
      <c r="G55" s="22">
        <v>0</v>
      </c>
      <c r="H55" s="21">
        <v>0</v>
      </c>
      <c r="I55" s="22">
        <v>30000</v>
      </c>
      <c r="J55" s="24">
        <v>15000</v>
      </c>
      <c r="K55" s="22">
        <v>12402.12</v>
      </c>
      <c r="L55" s="21">
        <f t="shared" si="22"/>
        <v>82.680800000000005</v>
      </c>
      <c r="M55" s="22">
        <f t="shared" si="4"/>
        <v>30000</v>
      </c>
      <c r="N55" s="22">
        <f t="shared" si="5"/>
        <v>15000</v>
      </c>
      <c r="O55" s="22">
        <f t="shared" si="6"/>
        <v>12402.12</v>
      </c>
      <c r="P55" s="22">
        <f t="shared" si="7"/>
        <v>82.680800000000005</v>
      </c>
    </row>
    <row r="56" spans="2:16" ht="10.5" x14ac:dyDescent="0.2">
      <c r="B56" s="18" t="s">
        <v>102</v>
      </c>
      <c r="C56" s="7" t="s">
        <v>0</v>
      </c>
      <c r="D56" s="7" t="s">
        <v>103</v>
      </c>
      <c r="E56" s="31">
        <f>E57+E61+E72+E76</f>
        <v>3202528</v>
      </c>
      <c r="F56" s="32">
        <f t="shared" ref="F56:K56" si="24">F57+F61+F72+F76</f>
        <v>1853528</v>
      </c>
      <c r="G56" s="31">
        <f t="shared" si="24"/>
        <v>6986305.4800000004</v>
      </c>
      <c r="H56" s="21">
        <f t="shared" si="3"/>
        <v>376.91933868816659</v>
      </c>
      <c r="I56" s="31">
        <f t="shared" si="24"/>
        <v>2950100</v>
      </c>
      <c r="J56" s="32">
        <f t="shared" si="24"/>
        <v>2950100</v>
      </c>
      <c r="K56" s="31">
        <f t="shared" si="24"/>
        <v>9321506.3099999987</v>
      </c>
      <c r="L56" s="21">
        <f t="shared" si="22"/>
        <v>315.97255381173517</v>
      </c>
      <c r="M56" s="22">
        <f t="shared" si="4"/>
        <v>6152628</v>
      </c>
      <c r="N56" s="22">
        <f t="shared" si="5"/>
        <v>4803628</v>
      </c>
      <c r="O56" s="22">
        <f t="shared" si="6"/>
        <v>16307811.789999999</v>
      </c>
      <c r="P56" s="22">
        <f t="shared" si="7"/>
        <v>339.48948149190568</v>
      </c>
    </row>
    <row r="57" spans="2:16" ht="13" customHeight="1" x14ac:dyDescent="0.2">
      <c r="B57" s="23" t="s">
        <v>104</v>
      </c>
      <c r="C57" s="7" t="s">
        <v>0</v>
      </c>
      <c r="D57" s="7" t="s">
        <v>105</v>
      </c>
      <c r="E57" s="22">
        <f>E58</f>
        <v>606328</v>
      </c>
      <c r="F57" s="24">
        <f t="shared" ref="F57:K57" si="25">F58</f>
        <v>566328</v>
      </c>
      <c r="G57" s="22">
        <f t="shared" si="25"/>
        <v>5292094</v>
      </c>
      <c r="H57" s="21">
        <f t="shared" si="3"/>
        <v>934.45741690327873</v>
      </c>
      <c r="I57" s="22">
        <f t="shared" si="25"/>
        <v>0</v>
      </c>
      <c r="J57" s="24">
        <f t="shared" si="25"/>
        <v>0</v>
      </c>
      <c r="K57" s="22">
        <f t="shared" si="25"/>
        <v>0</v>
      </c>
      <c r="L57" s="21">
        <v>0</v>
      </c>
      <c r="M57" s="22">
        <f t="shared" si="4"/>
        <v>606328</v>
      </c>
      <c r="N57" s="22">
        <f t="shared" si="5"/>
        <v>566328</v>
      </c>
      <c r="O57" s="22">
        <f t="shared" si="6"/>
        <v>5292094</v>
      </c>
      <c r="P57" s="22">
        <f t="shared" si="7"/>
        <v>934.45741690327873</v>
      </c>
    </row>
    <row r="58" spans="2:16" ht="14" customHeight="1" x14ac:dyDescent="0.2">
      <c r="B58" s="25" t="s">
        <v>106</v>
      </c>
      <c r="C58" s="26" t="s">
        <v>0</v>
      </c>
      <c r="D58" s="26" t="s">
        <v>107</v>
      </c>
      <c r="E58" s="22">
        <f>E59+E60</f>
        <v>606328</v>
      </c>
      <c r="F58" s="24">
        <f t="shared" ref="F58:K58" si="26">F59+F60</f>
        <v>566328</v>
      </c>
      <c r="G58" s="22">
        <f t="shared" si="26"/>
        <v>5292094</v>
      </c>
      <c r="H58" s="21">
        <f t="shared" si="3"/>
        <v>934.45741690327873</v>
      </c>
      <c r="I58" s="22">
        <f t="shared" si="26"/>
        <v>0</v>
      </c>
      <c r="J58" s="24">
        <f t="shared" si="26"/>
        <v>0</v>
      </c>
      <c r="K58" s="22">
        <f t="shared" si="26"/>
        <v>0</v>
      </c>
      <c r="L58" s="21">
        <v>0</v>
      </c>
      <c r="M58" s="22">
        <f t="shared" si="4"/>
        <v>606328</v>
      </c>
      <c r="N58" s="22">
        <f t="shared" si="5"/>
        <v>566328</v>
      </c>
      <c r="O58" s="22">
        <f t="shared" si="6"/>
        <v>5292094</v>
      </c>
      <c r="P58" s="22">
        <f t="shared" si="7"/>
        <v>934.45741690327873</v>
      </c>
    </row>
    <row r="59" spans="2:16" ht="14" customHeight="1" x14ac:dyDescent="0.2">
      <c r="B59" s="29" t="s">
        <v>108</v>
      </c>
      <c r="C59" s="30" t="s">
        <v>0</v>
      </c>
      <c r="D59" s="30" t="s">
        <v>109</v>
      </c>
      <c r="E59" s="22">
        <v>50000</v>
      </c>
      <c r="F59" s="24">
        <v>20000</v>
      </c>
      <c r="G59" s="22">
        <v>24294</v>
      </c>
      <c r="H59" s="21">
        <f t="shared" si="3"/>
        <v>121.47</v>
      </c>
      <c r="I59" s="22">
        <v>0</v>
      </c>
      <c r="J59" s="24">
        <v>0</v>
      </c>
      <c r="K59" s="22">
        <v>0</v>
      </c>
      <c r="L59" s="21">
        <v>0</v>
      </c>
      <c r="M59" s="22">
        <f t="shared" si="4"/>
        <v>50000</v>
      </c>
      <c r="N59" s="22">
        <f t="shared" si="5"/>
        <v>20000</v>
      </c>
      <c r="O59" s="22">
        <f t="shared" si="6"/>
        <v>24294</v>
      </c>
      <c r="P59" s="22">
        <f t="shared" si="7"/>
        <v>121.47</v>
      </c>
    </row>
    <row r="60" spans="2:16" ht="56" customHeight="1" x14ac:dyDescent="0.2">
      <c r="B60" s="29" t="s">
        <v>110</v>
      </c>
      <c r="C60" s="30" t="s">
        <v>0</v>
      </c>
      <c r="D60" s="30" t="s">
        <v>111</v>
      </c>
      <c r="E60" s="22">
        <v>556328</v>
      </c>
      <c r="F60" s="24">
        <v>546328</v>
      </c>
      <c r="G60" s="22">
        <v>5267800</v>
      </c>
      <c r="H60" s="21">
        <f t="shared" si="3"/>
        <v>964.21929683267194</v>
      </c>
      <c r="I60" s="22">
        <v>0</v>
      </c>
      <c r="J60" s="24">
        <v>0</v>
      </c>
      <c r="K60" s="22">
        <v>0</v>
      </c>
      <c r="L60" s="21">
        <v>0</v>
      </c>
      <c r="M60" s="22">
        <f t="shared" si="4"/>
        <v>556328</v>
      </c>
      <c r="N60" s="22">
        <f t="shared" si="5"/>
        <v>546328</v>
      </c>
      <c r="O60" s="22">
        <f t="shared" si="6"/>
        <v>5267800</v>
      </c>
      <c r="P60" s="22">
        <f t="shared" si="7"/>
        <v>964.21929683267194</v>
      </c>
    </row>
    <row r="61" spans="2:16" ht="29" customHeight="1" x14ac:dyDescent="0.2">
      <c r="B61" s="23" t="s">
        <v>112</v>
      </c>
      <c r="C61" s="7" t="s">
        <v>0</v>
      </c>
      <c r="D61" s="7" t="s">
        <v>113</v>
      </c>
      <c r="E61" s="22">
        <f>E62+E67+E69</f>
        <v>2430200</v>
      </c>
      <c r="F61" s="24">
        <f t="shared" ref="F61:K61" si="27">F62+F67+F69</f>
        <v>1205200</v>
      </c>
      <c r="G61" s="22">
        <f t="shared" si="27"/>
        <v>1375092.7000000002</v>
      </c>
      <c r="H61" s="21">
        <f t="shared" si="3"/>
        <v>114.09663956189846</v>
      </c>
      <c r="I61" s="22">
        <f t="shared" si="27"/>
        <v>0</v>
      </c>
      <c r="J61" s="24">
        <f t="shared" si="27"/>
        <v>0</v>
      </c>
      <c r="K61" s="22">
        <f t="shared" si="27"/>
        <v>0</v>
      </c>
      <c r="L61" s="21">
        <v>0</v>
      </c>
      <c r="M61" s="22">
        <f t="shared" si="4"/>
        <v>2430200</v>
      </c>
      <c r="N61" s="22">
        <f t="shared" si="5"/>
        <v>1205200</v>
      </c>
      <c r="O61" s="22">
        <f t="shared" si="6"/>
        <v>1375092.7000000002</v>
      </c>
      <c r="P61" s="22">
        <f t="shared" si="7"/>
        <v>114.09663956189846</v>
      </c>
    </row>
    <row r="62" spans="2:16" ht="16" customHeight="1" x14ac:dyDescent="0.2">
      <c r="B62" s="25" t="s">
        <v>114</v>
      </c>
      <c r="C62" s="26" t="s">
        <v>0</v>
      </c>
      <c r="D62" s="26" t="s">
        <v>115</v>
      </c>
      <c r="E62" s="31">
        <f>E63+E64+E65+E66</f>
        <v>1396200</v>
      </c>
      <c r="F62" s="32">
        <f t="shared" ref="F62:K62" si="28">F63+F64+F65+F66</f>
        <v>692600</v>
      </c>
      <c r="G62" s="31">
        <f t="shared" si="28"/>
        <v>872481.01</v>
      </c>
      <c r="H62" s="21">
        <f t="shared" si="3"/>
        <v>125.97184666474155</v>
      </c>
      <c r="I62" s="31">
        <f t="shared" si="28"/>
        <v>0</v>
      </c>
      <c r="J62" s="32">
        <f t="shared" si="28"/>
        <v>0</v>
      </c>
      <c r="K62" s="31">
        <f t="shared" si="28"/>
        <v>0</v>
      </c>
      <c r="L62" s="21">
        <v>0</v>
      </c>
      <c r="M62" s="22">
        <f t="shared" si="4"/>
        <v>1396200</v>
      </c>
      <c r="N62" s="22">
        <f t="shared" si="5"/>
        <v>692600</v>
      </c>
      <c r="O62" s="22">
        <f t="shared" si="6"/>
        <v>872481.01</v>
      </c>
      <c r="P62" s="22">
        <f t="shared" si="7"/>
        <v>125.97184666474155</v>
      </c>
    </row>
    <row r="63" spans="2:16" ht="36.5" customHeight="1" x14ac:dyDescent="0.2">
      <c r="B63" s="29" t="s">
        <v>116</v>
      </c>
      <c r="C63" s="30" t="s">
        <v>0</v>
      </c>
      <c r="D63" s="30" t="s">
        <v>117</v>
      </c>
      <c r="E63" s="22">
        <v>62200</v>
      </c>
      <c r="F63" s="24">
        <v>30600</v>
      </c>
      <c r="G63" s="22">
        <v>38340</v>
      </c>
      <c r="H63" s="21">
        <f t="shared" si="3"/>
        <v>125.29411764705883</v>
      </c>
      <c r="I63" s="22">
        <v>0</v>
      </c>
      <c r="J63" s="24">
        <v>0</v>
      </c>
      <c r="K63" s="22">
        <v>0</v>
      </c>
      <c r="L63" s="21">
        <v>0</v>
      </c>
      <c r="M63" s="22">
        <f t="shared" si="4"/>
        <v>62200</v>
      </c>
      <c r="N63" s="22">
        <f t="shared" si="5"/>
        <v>30600</v>
      </c>
      <c r="O63" s="22">
        <f t="shared" si="6"/>
        <v>38340</v>
      </c>
      <c r="P63" s="22">
        <f t="shared" si="7"/>
        <v>125.29411764705883</v>
      </c>
    </row>
    <row r="64" spans="2:16" ht="16.5" customHeight="1" x14ac:dyDescent="0.2">
      <c r="B64" s="29" t="s">
        <v>118</v>
      </c>
      <c r="C64" s="30" t="s">
        <v>0</v>
      </c>
      <c r="D64" s="30" t="s">
        <v>119</v>
      </c>
      <c r="E64" s="22">
        <v>1000000</v>
      </c>
      <c r="F64" s="24">
        <v>496000</v>
      </c>
      <c r="G64" s="22">
        <v>571131.01</v>
      </c>
      <c r="H64" s="21">
        <f t="shared" si="3"/>
        <v>115.1473810483871</v>
      </c>
      <c r="I64" s="22">
        <v>0</v>
      </c>
      <c r="J64" s="24">
        <v>0</v>
      </c>
      <c r="K64" s="22">
        <v>0</v>
      </c>
      <c r="L64" s="21">
        <v>0</v>
      </c>
      <c r="M64" s="22">
        <f t="shared" si="4"/>
        <v>1000000</v>
      </c>
      <c r="N64" s="22">
        <f t="shared" si="5"/>
        <v>496000</v>
      </c>
      <c r="O64" s="22">
        <f t="shared" si="6"/>
        <v>571131.01</v>
      </c>
      <c r="P64" s="22">
        <f t="shared" si="7"/>
        <v>115.1473810483871</v>
      </c>
    </row>
    <row r="65" spans="2:16" ht="24" customHeight="1" x14ac:dyDescent="0.2">
      <c r="B65" s="29" t="s">
        <v>120</v>
      </c>
      <c r="C65" s="30" t="s">
        <v>0</v>
      </c>
      <c r="D65" s="30" t="s">
        <v>121</v>
      </c>
      <c r="E65" s="22">
        <v>334000</v>
      </c>
      <c r="F65" s="24">
        <v>166000</v>
      </c>
      <c r="G65" s="22">
        <v>258470</v>
      </c>
      <c r="H65" s="21">
        <f t="shared" si="3"/>
        <v>155.70481927710844</v>
      </c>
      <c r="I65" s="22">
        <v>0</v>
      </c>
      <c r="J65" s="24">
        <v>0</v>
      </c>
      <c r="K65" s="22">
        <v>0</v>
      </c>
      <c r="L65" s="21">
        <v>0</v>
      </c>
      <c r="M65" s="22">
        <f t="shared" si="4"/>
        <v>334000</v>
      </c>
      <c r="N65" s="22">
        <f t="shared" si="5"/>
        <v>166000</v>
      </c>
      <c r="O65" s="22">
        <f t="shared" si="6"/>
        <v>258470</v>
      </c>
      <c r="P65" s="22">
        <f t="shared" si="7"/>
        <v>155.70481927710844</v>
      </c>
    </row>
    <row r="66" spans="2:16" ht="66.5" customHeight="1" x14ac:dyDescent="0.2">
      <c r="B66" s="29" t="s">
        <v>122</v>
      </c>
      <c r="C66" s="30" t="s">
        <v>0</v>
      </c>
      <c r="D66" s="30" t="s">
        <v>123</v>
      </c>
      <c r="E66" s="22">
        <v>0</v>
      </c>
      <c r="F66" s="24">
        <v>0</v>
      </c>
      <c r="G66" s="22">
        <v>4540</v>
      </c>
      <c r="H66" s="21">
        <v>0</v>
      </c>
      <c r="I66" s="22">
        <v>0</v>
      </c>
      <c r="J66" s="24">
        <v>0</v>
      </c>
      <c r="K66" s="22">
        <v>0</v>
      </c>
      <c r="L66" s="21">
        <v>0</v>
      </c>
      <c r="M66" s="22">
        <f t="shared" si="4"/>
        <v>0</v>
      </c>
      <c r="N66" s="22">
        <f t="shared" si="5"/>
        <v>0</v>
      </c>
      <c r="O66" s="22">
        <f t="shared" si="6"/>
        <v>4540</v>
      </c>
      <c r="P66" s="22">
        <v>0</v>
      </c>
    </row>
    <row r="67" spans="2:16" ht="35.5" customHeight="1" x14ac:dyDescent="0.2">
      <c r="B67" s="25" t="s">
        <v>124</v>
      </c>
      <c r="C67" s="26" t="s">
        <v>0</v>
      </c>
      <c r="D67" s="26" t="s">
        <v>125</v>
      </c>
      <c r="E67" s="22">
        <f>E68</f>
        <v>1000000</v>
      </c>
      <c r="F67" s="24">
        <f t="shared" ref="F67:G67" si="29">F68</f>
        <v>496000</v>
      </c>
      <c r="G67" s="22">
        <f t="shared" si="29"/>
        <v>474674.13</v>
      </c>
      <c r="H67" s="21">
        <f t="shared" si="3"/>
        <v>95.700429435483869</v>
      </c>
      <c r="I67" s="22">
        <v>0</v>
      </c>
      <c r="J67" s="24">
        <v>0</v>
      </c>
      <c r="K67" s="22">
        <v>0</v>
      </c>
      <c r="L67" s="21">
        <v>0</v>
      </c>
      <c r="M67" s="22">
        <f t="shared" si="4"/>
        <v>1000000</v>
      </c>
      <c r="N67" s="22">
        <f t="shared" si="5"/>
        <v>496000</v>
      </c>
      <c r="O67" s="22">
        <f t="shared" si="6"/>
        <v>474674.13</v>
      </c>
      <c r="P67" s="22">
        <f t="shared" si="7"/>
        <v>95.700429435483869</v>
      </c>
    </row>
    <row r="68" spans="2:16" ht="36" customHeight="1" x14ac:dyDescent="0.2">
      <c r="B68" s="29" t="s">
        <v>126</v>
      </c>
      <c r="C68" s="30" t="s">
        <v>0</v>
      </c>
      <c r="D68" s="30" t="s">
        <v>127</v>
      </c>
      <c r="E68" s="22">
        <v>1000000</v>
      </c>
      <c r="F68" s="24">
        <v>496000</v>
      </c>
      <c r="G68" s="22">
        <v>474674.13</v>
      </c>
      <c r="H68" s="21">
        <f t="shared" si="3"/>
        <v>95.700429435483869</v>
      </c>
      <c r="I68" s="22">
        <v>0</v>
      </c>
      <c r="J68" s="24">
        <v>0</v>
      </c>
      <c r="K68" s="22">
        <v>0</v>
      </c>
      <c r="L68" s="21">
        <v>0</v>
      </c>
      <c r="M68" s="22">
        <f t="shared" si="4"/>
        <v>1000000</v>
      </c>
      <c r="N68" s="22">
        <f t="shared" si="5"/>
        <v>496000</v>
      </c>
      <c r="O68" s="22">
        <f t="shared" si="6"/>
        <v>474674.13</v>
      </c>
      <c r="P68" s="22">
        <f t="shared" si="7"/>
        <v>95.700429435483869</v>
      </c>
    </row>
    <row r="69" spans="2:16" ht="15" customHeight="1" x14ac:dyDescent="0.2">
      <c r="B69" s="25" t="s">
        <v>128</v>
      </c>
      <c r="C69" s="26" t="s">
        <v>0</v>
      </c>
      <c r="D69" s="26" t="s">
        <v>129</v>
      </c>
      <c r="E69" s="22">
        <f>E70+E71</f>
        <v>34000</v>
      </c>
      <c r="F69" s="24">
        <f t="shared" ref="F69:K69" si="30">F70+F71</f>
        <v>16600</v>
      </c>
      <c r="G69" s="22">
        <f t="shared" si="30"/>
        <v>27937.56</v>
      </c>
      <c r="H69" s="21">
        <f t="shared" si="3"/>
        <v>168.29855421686747</v>
      </c>
      <c r="I69" s="22">
        <f t="shared" si="30"/>
        <v>0</v>
      </c>
      <c r="J69" s="24">
        <f t="shared" si="30"/>
        <v>0</v>
      </c>
      <c r="K69" s="22">
        <f t="shared" si="30"/>
        <v>0</v>
      </c>
      <c r="L69" s="21">
        <v>0</v>
      </c>
      <c r="M69" s="22">
        <f t="shared" si="4"/>
        <v>34000</v>
      </c>
      <c r="N69" s="22">
        <f t="shared" si="5"/>
        <v>16600</v>
      </c>
      <c r="O69" s="22">
        <f t="shared" si="6"/>
        <v>27937.56</v>
      </c>
      <c r="P69" s="22">
        <f t="shared" si="7"/>
        <v>168.29855421686747</v>
      </c>
    </row>
    <row r="70" spans="2:16" ht="39" customHeight="1" x14ac:dyDescent="0.2">
      <c r="B70" s="29" t="s">
        <v>130</v>
      </c>
      <c r="C70" s="30" t="s">
        <v>0</v>
      </c>
      <c r="D70" s="30" t="s">
        <v>131</v>
      </c>
      <c r="E70" s="22">
        <v>30000</v>
      </c>
      <c r="F70" s="24">
        <v>15000</v>
      </c>
      <c r="G70" s="22">
        <v>24894.560000000001</v>
      </c>
      <c r="H70" s="21">
        <f t="shared" si="3"/>
        <v>165.96373333333335</v>
      </c>
      <c r="I70" s="22">
        <v>0</v>
      </c>
      <c r="J70" s="24">
        <v>0</v>
      </c>
      <c r="K70" s="22">
        <v>0</v>
      </c>
      <c r="L70" s="21">
        <v>0</v>
      </c>
      <c r="M70" s="22">
        <f t="shared" si="4"/>
        <v>30000</v>
      </c>
      <c r="N70" s="22">
        <f t="shared" si="5"/>
        <v>15000</v>
      </c>
      <c r="O70" s="22">
        <f t="shared" si="6"/>
        <v>24894.560000000001</v>
      </c>
      <c r="P70" s="22">
        <f t="shared" si="7"/>
        <v>165.96373333333335</v>
      </c>
    </row>
    <row r="71" spans="2:16" ht="37.5" customHeight="1" x14ac:dyDescent="0.2">
      <c r="B71" s="29" t="s">
        <v>132</v>
      </c>
      <c r="C71" s="30" t="s">
        <v>0</v>
      </c>
      <c r="D71" s="30" t="s">
        <v>133</v>
      </c>
      <c r="E71" s="22">
        <v>4000</v>
      </c>
      <c r="F71" s="24">
        <v>1600</v>
      </c>
      <c r="G71" s="22">
        <v>3043</v>
      </c>
      <c r="H71" s="21">
        <f t="shared" si="3"/>
        <v>190.1875</v>
      </c>
      <c r="I71" s="22">
        <v>0</v>
      </c>
      <c r="J71" s="24">
        <v>0</v>
      </c>
      <c r="K71" s="22">
        <v>0</v>
      </c>
      <c r="L71" s="21">
        <v>0</v>
      </c>
      <c r="M71" s="22">
        <f t="shared" si="4"/>
        <v>4000</v>
      </c>
      <c r="N71" s="22">
        <f t="shared" si="5"/>
        <v>1600</v>
      </c>
      <c r="O71" s="22">
        <f t="shared" si="6"/>
        <v>3043</v>
      </c>
      <c r="P71" s="22">
        <f t="shared" si="7"/>
        <v>190.1875</v>
      </c>
    </row>
    <row r="72" spans="2:16" ht="15.5" customHeight="1" x14ac:dyDescent="0.2">
      <c r="B72" s="23" t="s">
        <v>134</v>
      </c>
      <c r="C72" s="7" t="s">
        <v>0</v>
      </c>
      <c r="D72" s="7" t="s">
        <v>135</v>
      </c>
      <c r="E72" s="22">
        <f>E73</f>
        <v>166000</v>
      </c>
      <c r="F72" s="24">
        <f t="shared" ref="F72:K72" si="31">F73</f>
        <v>82000</v>
      </c>
      <c r="G72" s="22">
        <f t="shared" si="31"/>
        <v>319118.78000000003</v>
      </c>
      <c r="H72" s="21">
        <f t="shared" si="3"/>
        <v>389.16924390243906</v>
      </c>
      <c r="I72" s="22">
        <f t="shared" si="31"/>
        <v>0</v>
      </c>
      <c r="J72" s="24">
        <f t="shared" si="31"/>
        <v>0</v>
      </c>
      <c r="K72" s="22">
        <f t="shared" si="31"/>
        <v>34890.589999999997</v>
      </c>
      <c r="L72" s="21">
        <v>0</v>
      </c>
      <c r="M72" s="22">
        <f t="shared" si="4"/>
        <v>166000</v>
      </c>
      <c r="N72" s="22">
        <f t="shared" si="5"/>
        <v>82000</v>
      </c>
      <c r="O72" s="22">
        <f t="shared" si="6"/>
        <v>354009.37</v>
      </c>
      <c r="P72" s="22">
        <f t="shared" si="7"/>
        <v>431.71874390243903</v>
      </c>
    </row>
    <row r="73" spans="2:16" ht="13.5" customHeight="1" x14ac:dyDescent="0.2">
      <c r="B73" s="25" t="s">
        <v>106</v>
      </c>
      <c r="C73" s="26" t="s">
        <v>0</v>
      </c>
      <c r="D73" s="26" t="s">
        <v>136</v>
      </c>
      <c r="E73" s="31">
        <f>E74+E75</f>
        <v>166000</v>
      </c>
      <c r="F73" s="32">
        <f t="shared" ref="F73:K73" si="32">F74+F75</f>
        <v>82000</v>
      </c>
      <c r="G73" s="31">
        <f t="shared" si="32"/>
        <v>319118.78000000003</v>
      </c>
      <c r="H73" s="21">
        <f t="shared" si="3"/>
        <v>389.16924390243906</v>
      </c>
      <c r="I73" s="31">
        <f t="shared" si="32"/>
        <v>0</v>
      </c>
      <c r="J73" s="32">
        <f t="shared" si="32"/>
        <v>0</v>
      </c>
      <c r="K73" s="31">
        <f t="shared" si="32"/>
        <v>34890.589999999997</v>
      </c>
      <c r="L73" s="21">
        <v>0</v>
      </c>
      <c r="M73" s="22">
        <f t="shared" si="4"/>
        <v>166000</v>
      </c>
      <c r="N73" s="22">
        <f t="shared" si="5"/>
        <v>82000</v>
      </c>
      <c r="O73" s="22">
        <f t="shared" si="6"/>
        <v>354009.37</v>
      </c>
      <c r="P73" s="22">
        <f t="shared" si="7"/>
        <v>431.71874390243903</v>
      </c>
    </row>
    <row r="74" spans="2:16" ht="15.5" customHeight="1" x14ac:dyDescent="0.2">
      <c r="B74" s="29" t="s">
        <v>106</v>
      </c>
      <c r="C74" s="30" t="s">
        <v>0</v>
      </c>
      <c r="D74" s="30" t="s">
        <v>137</v>
      </c>
      <c r="E74" s="22">
        <v>166000</v>
      </c>
      <c r="F74" s="24">
        <v>82000</v>
      </c>
      <c r="G74" s="22">
        <v>319118.78000000003</v>
      </c>
      <c r="H74" s="21">
        <f t="shared" ref="H74:H137" si="33">G74/F74%</f>
        <v>389.16924390243906</v>
      </c>
      <c r="I74" s="22">
        <v>0</v>
      </c>
      <c r="J74" s="24">
        <v>0</v>
      </c>
      <c r="K74" s="22">
        <v>0</v>
      </c>
      <c r="L74" s="21">
        <v>0</v>
      </c>
      <c r="M74" s="22">
        <f t="shared" ref="M74:M137" si="34">E74+I74</f>
        <v>166000</v>
      </c>
      <c r="N74" s="22">
        <f t="shared" ref="N74:N137" si="35">F74+J74</f>
        <v>82000</v>
      </c>
      <c r="O74" s="22">
        <f t="shared" ref="O74:O137" si="36">G74+K74</f>
        <v>319118.78000000003</v>
      </c>
      <c r="P74" s="22">
        <f t="shared" ref="P74:P137" si="37">O74/N74%</f>
        <v>389.16924390243906</v>
      </c>
    </row>
    <row r="75" spans="2:16" ht="41.5" customHeight="1" x14ac:dyDescent="0.2">
      <c r="B75" s="29" t="s">
        <v>138</v>
      </c>
      <c r="C75" s="30" t="s">
        <v>0</v>
      </c>
      <c r="D75" s="30" t="s">
        <v>139</v>
      </c>
      <c r="E75" s="22">
        <v>0</v>
      </c>
      <c r="F75" s="24">
        <v>0</v>
      </c>
      <c r="G75" s="22">
        <v>0</v>
      </c>
      <c r="H75" s="21">
        <v>0</v>
      </c>
      <c r="I75" s="22">
        <v>0</v>
      </c>
      <c r="J75" s="24">
        <v>0</v>
      </c>
      <c r="K75" s="22">
        <v>34890.589999999997</v>
      </c>
      <c r="L75" s="21">
        <v>0</v>
      </c>
      <c r="M75" s="22">
        <f t="shared" si="34"/>
        <v>0</v>
      </c>
      <c r="N75" s="22">
        <f t="shared" si="35"/>
        <v>0</v>
      </c>
      <c r="O75" s="22">
        <f t="shared" si="36"/>
        <v>34890.589999999997</v>
      </c>
      <c r="P75" s="22">
        <v>0</v>
      </c>
    </row>
    <row r="76" spans="2:16" ht="21.5" customHeight="1" x14ac:dyDescent="0.2">
      <c r="B76" s="23" t="s">
        <v>140</v>
      </c>
      <c r="C76" s="7" t="s">
        <v>0</v>
      </c>
      <c r="D76" s="7" t="s">
        <v>141</v>
      </c>
      <c r="E76" s="31">
        <f>E77+E81</f>
        <v>0</v>
      </c>
      <c r="F76" s="32">
        <f t="shared" ref="F76:K76" si="38">F77+F81</f>
        <v>0</v>
      </c>
      <c r="G76" s="31">
        <f t="shared" si="38"/>
        <v>0</v>
      </c>
      <c r="H76" s="21">
        <v>0</v>
      </c>
      <c r="I76" s="31">
        <f t="shared" si="38"/>
        <v>2950100</v>
      </c>
      <c r="J76" s="32">
        <f t="shared" si="38"/>
        <v>2950100</v>
      </c>
      <c r="K76" s="31">
        <f t="shared" si="38"/>
        <v>9286615.7199999988</v>
      </c>
      <c r="L76" s="21">
        <f t="shared" ref="L76:L133" si="39">K76/J76%</f>
        <v>314.78986203857494</v>
      </c>
      <c r="M76" s="22">
        <f t="shared" si="34"/>
        <v>2950100</v>
      </c>
      <c r="N76" s="22">
        <f t="shared" si="35"/>
        <v>2950100</v>
      </c>
      <c r="O76" s="22">
        <f t="shared" si="36"/>
        <v>9286615.7199999988</v>
      </c>
      <c r="P76" s="22">
        <f t="shared" si="37"/>
        <v>314.78986203857494</v>
      </c>
    </row>
    <row r="77" spans="2:16" ht="32.5" customHeight="1" x14ac:dyDescent="0.2">
      <c r="B77" s="25" t="s">
        <v>142</v>
      </c>
      <c r="C77" s="26" t="s">
        <v>0</v>
      </c>
      <c r="D77" s="26" t="s">
        <v>143</v>
      </c>
      <c r="E77" s="31">
        <f>E78+E79+E80</f>
        <v>0</v>
      </c>
      <c r="F77" s="32">
        <f t="shared" ref="F77:K77" si="40">F78+F79+F80</f>
        <v>0</v>
      </c>
      <c r="G77" s="31">
        <f t="shared" si="40"/>
        <v>0</v>
      </c>
      <c r="H77" s="21">
        <v>0</v>
      </c>
      <c r="I77" s="31">
        <f t="shared" si="40"/>
        <v>2950100</v>
      </c>
      <c r="J77" s="32">
        <f t="shared" si="40"/>
        <v>2950100</v>
      </c>
      <c r="K77" s="31">
        <f t="shared" si="40"/>
        <v>1908194.7999999998</v>
      </c>
      <c r="L77" s="21">
        <f t="shared" si="39"/>
        <v>64.682376868580718</v>
      </c>
      <c r="M77" s="22">
        <f t="shared" si="34"/>
        <v>2950100</v>
      </c>
      <c r="N77" s="22">
        <f t="shared" si="35"/>
        <v>2950100</v>
      </c>
      <c r="O77" s="22">
        <f t="shared" si="36"/>
        <v>1908194.7999999998</v>
      </c>
      <c r="P77" s="22">
        <f t="shared" si="37"/>
        <v>64.682376868580718</v>
      </c>
    </row>
    <row r="78" spans="2:16" ht="30" customHeight="1" x14ac:dyDescent="0.2">
      <c r="B78" s="29" t="s">
        <v>144</v>
      </c>
      <c r="C78" s="30" t="s">
        <v>0</v>
      </c>
      <c r="D78" s="30" t="s">
        <v>145</v>
      </c>
      <c r="E78" s="22">
        <v>0</v>
      </c>
      <c r="F78" s="24">
        <v>0</v>
      </c>
      <c r="G78" s="22">
        <v>0</v>
      </c>
      <c r="H78" s="21">
        <v>0</v>
      </c>
      <c r="I78" s="22">
        <v>2865000</v>
      </c>
      <c r="J78" s="24">
        <v>2865000</v>
      </c>
      <c r="K78" s="22">
        <v>1768219.43</v>
      </c>
      <c r="L78" s="21">
        <f t="shared" si="39"/>
        <v>61.717955671902267</v>
      </c>
      <c r="M78" s="22">
        <f t="shared" si="34"/>
        <v>2865000</v>
      </c>
      <c r="N78" s="22">
        <f t="shared" si="35"/>
        <v>2865000</v>
      </c>
      <c r="O78" s="22">
        <f t="shared" si="36"/>
        <v>1768219.43</v>
      </c>
      <c r="P78" s="22">
        <f t="shared" si="37"/>
        <v>61.717955671902267</v>
      </c>
    </row>
    <row r="79" spans="2:16" ht="38.5" customHeight="1" x14ac:dyDescent="0.2">
      <c r="B79" s="29" t="s">
        <v>146</v>
      </c>
      <c r="C79" s="30" t="s">
        <v>0</v>
      </c>
      <c r="D79" s="30" t="s">
        <v>147</v>
      </c>
      <c r="E79" s="22">
        <v>0</v>
      </c>
      <c r="F79" s="24">
        <v>0</v>
      </c>
      <c r="G79" s="22">
        <v>0</v>
      </c>
      <c r="H79" s="21">
        <v>0</v>
      </c>
      <c r="I79" s="22">
        <v>85100</v>
      </c>
      <c r="J79" s="24">
        <v>85100</v>
      </c>
      <c r="K79" s="22">
        <v>118490.87</v>
      </c>
      <c r="L79" s="21">
        <f t="shared" si="39"/>
        <v>139.23721504112808</v>
      </c>
      <c r="M79" s="22">
        <f t="shared" si="34"/>
        <v>85100</v>
      </c>
      <c r="N79" s="22">
        <f t="shared" si="35"/>
        <v>85100</v>
      </c>
      <c r="O79" s="22">
        <f t="shared" si="36"/>
        <v>118490.87</v>
      </c>
      <c r="P79" s="22">
        <f t="shared" si="37"/>
        <v>139.23721504112808</v>
      </c>
    </row>
    <row r="80" spans="2:16" ht="29.5" customHeight="1" x14ac:dyDescent="0.2">
      <c r="B80" s="29" t="s">
        <v>148</v>
      </c>
      <c r="C80" s="30" t="s">
        <v>0</v>
      </c>
      <c r="D80" s="30" t="s">
        <v>149</v>
      </c>
      <c r="E80" s="22">
        <v>0</v>
      </c>
      <c r="F80" s="24">
        <v>0</v>
      </c>
      <c r="G80" s="22">
        <v>0</v>
      </c>
      <c r="H80" s="21">
        <v>0</v>
      </c>
      <c r="I80" s="22">
        <v>0</v>
      </c>
      <c r="J80" s="24">
        <v>0</v>
      </c>
      <c r="K80" s="22">
        <v>21484.5</v>
      </c>
      <c r="L80" s="21">
        <v>0</v>
      </c>
      <c r="M80" s="22">
        <f t="shared" si="34"/>
        <v>0</v>
      </c>
      <c r="N80" s="22">
        <f t="shared" si="35"/>
        <v>0</v>
      </c>
      <c r="O80" s="22">
        <f t="shared" si="36"/>
        <v>21484.5</v>
      </c>
      <c r="P80" s="22">
        <v>0</v>
      </c>
    </row>
    <row r="81" spans="2:16" ht="17.5" customHeight="1" x14ac:dyDescent="0.2">
      <c r="B81" s="25" t="s">
        <v>150</v>
      </c>
      <c r="C81" s="26" t="s">
        <v>0</v>
      </c>
      <c r="D81" s="26" t="s">
        <v>151</v>
      </c>
      <c r="E81" s="31">
        <f>E82+E83</f>
        <v>0</v>
      </c>
      <c r="F81" s="32">
        <f t="shared" ref="F81:K81" si="41">F82+F83</f>
        <v>0</v>
      </c>
      <c r="G81" s="31">
        <f t="shared" si="41"/>
        <v>0</v>
      </c>
      <c r="H81" s="21">
        <v>0</v>
      </c>
      <c r="I81" s="31">
        <f t="shared" si="41"/>
        <v>0</v>
      </c>
      <c r="J81" s="32">
        <f t="shared" si="41"/>
        <v>0</v>
      </c>
      <c r="K81" s="31">
        <f t="shared" si="41"/>
        <v>7378420.9199999999</v>
      </c>
      <c r="L81" s="21">
        <v>0</v>
      </c>
      <c r="M81" s="22">
        <f t="shared" si="34"/>
        <v>0</v>
      </c>
      <c r="N81" s="22">
        <f t="shared" si="35"/>
        <v>0</v>
      </c>
      <c r="O81" s="22">
        <f t="shared" si="36"/>
        <v>7378420.9199999999</v>
      </c>
      <c r="P81" s="22">
        <v>0</v>
      </c>
    </row>
    <row r="82" spans="2:16" ht="16" customHeight="1" x14ac:dyDescent="0.2">
      <c r="B82" s="29" t="s">
        <v>152</v>
      </c>
      <c r="C82" s="30" t="s">
        <v>0</v>
      </c>
      <c r="D82" s="30" t="s">
        <v>153</v>
      </c>
      <c r="E82" s="22">
        <v>0</v>
      </c>
      <c r="F82" s="24">
        <v>0</v>
      </c>
      <c r="G82" s="22">
        <v>0</v>
      </c>
      <c r="H82" s="21">
        <v>0</v>
      </c>
      <c r="I82" s="22">
        <v>0</v>
      </c>
      <c r="J82" s="24">
        <v>0</v>
      </c>
      <c r="K82" s="22">
        <v>5654793.1799999997</v>
      </c>
      <c r="L82" s="21">
        <v>0</v>
      </c>
      <c r="M82" s="22">
        <f t="shared" si="34"/>
        <v>0</v>
      </c>
      <c r="N82" s="22">
        <f t="shared" si="35"/>
        <v>0</v>
      </c>
      <c r="O82" s="22">
        <f t="shared" si="36"/>
        <v>5654793.1799999997</v>
      </c>
      <c r="P82" s="22">
        <v>0</v>
      </c>
    </row>
    <row r="83" spans="2:16" ht="81" customHeight="1" x14ac:dyDescent="0.2">
      <c r="B83" s="29" t="s">
        <v>154</v>
      </c>
      <c r="C83" s="30" t="s">
        <v>0</v>
      </c>
      <c r="D83" s="30" t="s">
        <v>155</v>
      </c>
      <c r="E83" s="22">
        <v>0</v>
      </c>
      <c r="F83" s="24">
        <v>0</v>
      </c>
      <c r="G83" s="22">
        <v>0</v>
      </c>
      <c r="H83" s="21">
        <v>0</v>
      </c>
      <c r="I83" s="22">
        <v>0</v>
      </c>
      <c r="J83" s="24">
        <v>0</v>
      </c>
      <c r="K83" s="22">
        <v>1723627.74</v>
      </c>
      <c r="L83" s="21">
        <v>0</v>
      </c>
      <c r="M83" s="22">
        <f t="shared" si="34"/>
        <v>0</v>
      </c>
      <c r="N83" s="22">
        <f t="shared" si="35"/>
        <v>0</v>
      </c>
      <c r="O83" s="22">
        <f t="shared" si="36"/>
        <v>1723627.74</v>
      </c>
      <c r="P83" s="22">
        <v>0</v>
      </c>
    </row>
    <row r="84" spans="2:16" ht="14" customHeight="1" x14ac:dyDescent="0.2">
      <c r="B84" s="18" t="s">
        <v>156</v>
      </c>
      <c r="C84" s="7" t="s">
        <v>0</v>
      </c>
      <c r="D84" s="7" t="s">
        <v>157</v>
      </c>
      <c r="E84" s="31">
        <f>E85+E87</f>
        <v>0</v>
      </c>
      <c r="F84" s="32">
        <f t="shared" ref="F84:K84" si="42">F85+F87</f>
        <v>0</v>
      </c>
      <c r="G84" s="31">
        <f t="shared" si="42"/>
        <v>0</v>
      </c>
      <c r="H84" s="21">
        <v>0</v>
      </c>
      <c r="I84" s="31">
        <f t="shared" si="42"/>
        <v>2099000</v>
      </c>
      <c r="J84" s="32">
        <f t="shared" si="42"/>
        <v>1899000</v>
      </c>
      <c r="K84" s="31">
        <f t="shared" si="42"/>
        <v>2107407.73</v>
      </c>
      <c r="L84" s="21">
        <f t="shared" si="39"/>
        <v>110.97460400210637</v>
      </c>
      <c r="M84" s="22">
        <f t="shared" si="34"/>
        <v>2099000</v>
      </c>
      <c r="N84" s="22">
        <f t="shared" si="35"/>
        <v>1899000</v>
      </c>
      <c r="O84" s="22">
        <f t="shared" si="36"/>
        <v>2107407.73</v>
      </c>
      <c r="P84" s="22">
        <f t="shared" si="37"/>
        <v>110.97460400210637</v>
      </c>
    </row>
    <row r="85" spans="2:16" ht="16.5" customHeight="1" x14ac:dyDescent="0.2">
      <c r="B85" s="23" t="s">
        <v>158</v>
      </c>
      <c r="C85" s="7" t="s">
        <v>0</v>
      </c>
      <c r="D85" s="7" t="s">
        <v>159</v>
      </c>
      <c r="E85" s="22">
        <f>E86</f>
        <v>0</v>
      </c>
      <c r="F85" s="24">
        <v>0</v>
      </c>
      <c r="G85" s="22">
        <v>0</v>
      </c>
      <c r="H85" s="21">
        <v>0</v>
      </c>
      <c r="I85" s="22">
        <f t="shared" ref="I85:K85" si="43">I86</f>
        <v>760000</v>
      </c>
      <c r="J85" s="24">
        <f t="shared" si="43"/>
        <v>760000</v>
      </c>
      <c r="K85" s="22">
        <f t="shared" si="43"/>
        <v>766352.05</v>
      </c>
      <c r="L85" s="21">
        <f t="shared" si="39"/>
        <v>100.83579605263158</v>
      </c>
      <c r="M85" s="22">
        <f t="shared" si="34"/>
        <v>760000</v>
      </c>
      <c r="N85" s="22">
        <f t="shared" si="35"/>
        <v>760000</v>
      </c>
      <c r="O85" s="22">
        <f t="shared" si="36"/>
        <v>766352.05</v>
      </c>
      <c r="P85" s="22">
        <f t="shared" si="37"/>
        <v>100.83579605263158</v>
      </c>
    </row>
    <row r="86" spans="2:16" ht="36" customHeight="1" x14ac:dyDescent="0.2">
      <c r="B86" s="25" t="s">
        <v>160</v>
      </c>
      <c r="C86" s="26" t="s">
        <v>0</v>
      </c>
      <c r="D86" s="26" t="s">
        <v>161</v>
      </c>
      <c r="E86" s="22">
        <v>0</v>
      </c>
      <c r="F86" s="24">
        <v>0</v>
      </c>
      <c r="G86" s="22">
        <v>0</v>
      </c>
      <c r="H86" s="21">
        <v>0</v>
      </c>
      <c r="I86" s="22">
        <v>760000</v>
      </c>
      <c r="J86" s="24">
        <v>760000</v>
      </c>
      <c r="K86" s="22">
        <v>766352.05</v>
      </c>
      <c r="L86" s="21">
        <f t="shared" si="39"/>
        <v>100.83579605263158</v>
      </c>
      <c r="M86" s="22">
        <f t="shared" si="34"/>
        <v>760000</v>
      </c>
      <c r="N86" s="22">
        <f t="shared" si="35"/>
        <v>760000</v>
      </c>
      <c r="O86" s="22">
        <f t="shared" si="36"/>
        <v>766352.05</v>
      </c>
      <c r="P86" s="22">
        <f t="shared" si="37"/>
        <v>100.83579605263158</v>
      </c>
    </row>
    <row r="87" spans="2:16" ht="18.5" customHeight="1" x14ac:dyDescent="0.2">
      <c r="B87" s="23" t="s">
        <v>162</v>
      </c>
      <c r="C87" s="7" t="s">
        <v>0</v>
      </c>
      <c r="D87" s="7" t="s">
        <v>163</v>
      </c>
      <c r="E87" s="22">
        <f>E88</f>
        <v>0</v>
      </c>
      <c r="F87" s="24">
        <v>0</v>
      </c>
      <c r="G87" s="22">
        <v>0</v>
      </c>
      <c r="H87" s="21">
        <v>0</v>
      </c>
      <c r="I87" s="22">
        <f t="shared" ref="I87:K88" si="44">I88</f>
        <v>1339000</v>
      </c>
      <c r="J87" s="24">
        <f t="shared" si="44"/>
        <v>1139000</v>
      </c>
      <c r="K87" s="22">
        <f t="shared" si="44"/>
        <v>1341055.68</v>
      </c>
      <c r="L87" s="21">
        <f t="shared" si="39"/>
        <v>117.73974363476734</v>
      </c>
      <c r="M87" s="22">
        <f t="shared" si="34"/>
        <v>1339000</v>
      </c>
      <c r="N87" s="22">
        <f t="shared" si="35"/>
        <v>1139000</v>
      </c>
      <c r="O87" s="22">
        <f t="shared" si="36"/>
        <v>1341055.68</v>
      </c>
      <c r="P87" s="22">
        <f t="shared" si="37"/>
        <v>117.73974363476734</v>
      </c>
    </row>
    <row r="88" spans="2:16" ht="19" customHeight="1" x14ac:dyDescent="0.2">
      <c r="B88" s="25" t="s">
        <v>164</v>
      </c>
      <c r="C88" s="26" t="s">
        <v>0</v>
      </c>
      <c r="D88" s="26" t="s">
        <v>165</v>
      </c>
      <c r="E88" s="22">
        <f>E89</f>
        <v>0</v>
      </c>
      <c r="F88" s="24">
        <v>0</v>
      </c>
      <c r="G88" s="22">
        <v>0</v>
      </c>
      <c r="H88" s="21">
        <v>0</v>
      </c>
      <c r="I88" s="22">
        <f t="shared" si="44"/>
        <v>1339000</v>
      </c>
      <c r="J88" s="24">
        <f t="shared" si="44"/>
        <v>1139000</v>
      </c>
      <c r="K88" s="22">
        <f t="shared" si="44"/>
        <v>1341055.68</v>
      </c>
      <c r="L88" s="21">
        <f t="shared" si="39"/>
        <v>117.73974363476734</v>
      </c>
      <c r="M88" s="22">
        <f t="shared" si="34"/>
        <v>1339000</v>
      </c>
      <c r="N88" s="22">
        <f t="shared" si="35"/>
        <v>1139000</v>
      </c>
      <c r="O88" s="22">
        <f t="shared" si="36"/>
        <v>1341055.68</v>
      </c>
      <c r="P88" s="22">
        <f t="shared" si="37"/>
        <v>117.73974363476734</v>
      </c>
    </row>
    <row r="89" spans="2:16" ht="50" customHeight="1" x14ac:dyDescent="0.2">
      <c r="B89" s="29" t="s">
        <v>166</v>
      </c>
      <c r="C89" s="30" t="s">
        <v>0</v>
      </c>
      <c r="D89" s="30" t="s">
        <v>167</v>
      </c>
      <c r="E89" s="22">
        <v>0</v>
      </c>
      <c r="F89" s="24">
        <v>0</v>
      </c>
      <c r="G89" s="22">
        <v>0</v>
      </c>
      <c r="H89" s="21">
        <v>0</v>
      </c>
      <c r="I89" s="22">
        <v>1339000</v>
      </c>
      <c r="J89" s="24">
        <v>1139000</v>
      </c>
      <c r="K89" s="22">
        <v>1341055.68</v>
      </c>
      <c r="L89" s="21">
        <f>K89/J89%</f>
        <v>117.73974363476734</v>
      </c>
      <c r="M89" s="22">
        <f t="shared" si="34"/>
        <v>1339000</v>
      </c>
      <c r="N89" s="22">
        <f t="shared" si="35"/>
        <v>1139000</v>
      </c>
      <c r="O89" s="22">
        <f t="shared" si="36"/>
        <v>1341055.68</v>
      </c>
      <c r="P89" s="22">
        <f t="shared" si="37"/>
        <v>117.73974363476734</v>
      </c>
    </row>
    <row r="90" spans="2:16" ht="27.5" customHeight="1" x14ac:dyDescent="0.2">
      <c r="B90" s="33" t="s">
        <v>168</v>
      </c>
      <c r="C90" s="34" t="s">
        <v>0</v>
      </c>
      <c r="D90" s="34" t="s">
        <v>169</v>
      </c>
      <c r="E90" s="35">
        <f>E84+E56+E9</f>
        <v>165672128</v>
      </c>
      <c r="F90" s="36">
        <f t="shared" ref="F90:K90" si="45">F84+F56+F9</f>
        <v>91281677</v>
      </c>
      <c r="G90" s="35">
        <f t="shared" si="45"/>
        <v>86594102.200000003</v>
      </c>
      <c r="H90" s="37">
        <f t="shared" si="33"/>
        <v>94.864714415796726</v>
      </c>
      <c r="I90" s="35">
        <f t="shared" si="45"/>
        <v>5113600</v>
      </c>
      <c r="J90" s="36">
        <f t="shared" si="45"/>
        <v>4880100</v>
      </c>
      <c r="K90" s="35">
        <f t="shared" si="45"/>
        <v>11462571.68</v>
      </c>
      <c r="L90" s="37">
        <f t="shared" si="39"/>
        <v>234.88395073871436</v>
      </c>
      <c r="M90" s="35">
        <f t="shared" si="34"/>
        <v>170785728</v>
      </c>
      <c r="N90" s="35">
        <f t="shared" si="35"/>
        <v>96161777</v>
      </c>
      <c r="O90" s="35">
        <f t="shared" si="36"/>
        <v>98056673.879999995</v>
      </c>
      <c r="P90" s="35">
        <f t="shared" si="37"/>
        <v>101.97053022429067</v>
      </c>
    </row>
    <row r="91" spans="2:16" ht="19" customHeight="1" x14ac:dyDescent="0.2">
      <c r="B91" s="18" t="s">
        <v>170</v>
      </c>
      <c r="C91" s="7" t="s">
        <v>0</v>
      </c>
      <c r="D91" s="7" t="s">
        <v>171</v>
      </c>
      <c r="E91" s="22">
        <f>E92</f>
        <v>201725500</v>
      </c>
      <c r="F91" s="22">
        <f t="shared" ref="F91:J91" si="46">F92</f>
        <v>115570100</v>
      </c>
      <c r="G91" s="22">
        <f t="shared" si="46"/>
        <v>115570100</v>
      </c>
      <c r="H91" s="21">
        <f t="shared" si="33"/>
        <v>100</v>
      </c>
      <c r="I91" s="22">
        <f t="shared" si="46"/>
        <v>0</v>
      </c>
      <c r="J91" s="24">
        <f t="shared" si="46"/>
        <v>0</v>
      </c>
      <c r="K91" s="22">
        <v>0</v>
      </c>
      <c r="L91" s="21">
        <v>0</v>
      </c>
      <c r="M91" s="22">
        <f t="shared" si="34"/>
        <v>201725500</v>
      </c>
      <c r="N91" s="22">
        <f t="shared" si="35"/>
        <v>115570100</v>
      </c>
      <c r="O91" s="22">
        <f t="shared" si="36"/>
        <v>115570100</v>
      </c>
      <c r="P91" s="22">
        <f t="shared" si="37"/>
        <v>100</v>
      </c>
    </row>
    <row r="92" spans="2:16" ht="16" customHeight="1" x14ac:dyDescent="0.2">
      <c r="B92" s="23" t="s">
        <v>172</v>
      </c>
      <c r="C92" s="7" t="s">
        <v>0</v>
      </c>
      <c r="D92" s="7" t="s">
        <v>173</v>
      </c>
      <c r="E92" s="22">
        <f>E93+E95</f>
        <v>201725500</v>
      </c>
      <c r="F92" s="22">
        <f t="shared" ref="F92:J92" si="47">F93+F95</f>
        <v>115570100</v>
      </c>
      <c r="G92" s="22">
        <f t="shared" si="47"/>
        <v>115570100</v>
      </c>
      <c r="H92" s="21">
        <f t="shared" si="33"/>
        <v>100</v>
      </c>
      <c r="I92" s="22">
        <f t="shared" si="47"/>
        <v>0</v>
      </c>
      <c r="J92" s="24">
        <f t="shared" si="47"/>
        <v>0</v>
      </c>
      <c r="K92" s="22">
        <v>0</v>
      </c>
      <c r="L92" s="21">
        <v>0</v>
      </c>
      <c r="M92" s="22">
        <f t="shared" si="34"/>
        <v>201725500</v>
      </c>
      <c r="N92" s="22">
        <f t="shared" si="35"/>
        <v>115570100</v>
      </c>
      <c r="O92" s="22">
        <f t="shared" si="36"/>
        <v>115570100</v>
      </c>
      <c r="P92" s="22">
        <f t="shared" si="37"/>
        <v>100</v>
      </c>
    </row>
    <row r="93" spans="2:16" ht="15" customHeight="1" x14ac:dyDescent="0.2">
      <c r="B93" s="25" t="s">
        <v>174</v>
      </c>
      <c r="C93" s="26" t="s">
        <v>0</v>
      </c>
      <c r="D93" s="26" t="s">
        <v>175</v>
      </c>
      <c r="E93" s="22">
        <f>E94</f>
        <v>37680600</v>
      </c>
      <c r="F93" s="22">
        <f t="shared" ref="F93:J93" si="48">F94</f>
        <v>18840600</v>
      </c>
      <c r="G93" s="22">
        <f t="shared" si="48"/>
        <v>18840600</v>
      </c>
      <c r="H93" s="21">
        <f t="shared" si="33"/>
        <v>100</v>
      </c>
      <c r="I93" s="22">
        <f t="shared" si="48"/>
        <v>0</v>
      </c>
      <c r="J93" s="24">
        <f t="shared" si="48"/>
        <v>0</v>
      </c>
      <c r="K93" s="22">
        <v>0</v>
      </c>
      <c r="L93" s="21">
        <v>0</v>
      </c>
      <c r="M93" s="22">
        <f t="shared" si="34"/>
        <v>37680600</v>
      </c>
      <c r="N93" s="22">
        <f t="shared" si="35"/>
        <v>18840600</v>
      </c>
      <c r="O93" s="22">
        <f t="shared" si="36"/>
        <v>18840600</v>
      </c>
      <c r="P93" s="22">
        <f t="shared" si="37"/>
        <v>100</v>
      </c>
    </row>
    <row r="94" spans="2:16" ht="17.5" customHeight="1" x14ac:dyDescent="0.2">
      <c r="B94" s="29" t="s">
        <v>176</v>
      </c>
      <c r="C94" s="30" t="s">
        <v>0</v>
      </c>
      <c r="D94" s="30" t="s">
        <v>177</v>
      </c>
      <c r="E94" s="22">
        <v>37680600</v>
      </c>
      <c r="F94" s="24">
        <v>18840600</v>
      </c>
      <c r="G94" s="22">
        <v>18840600</v>
      </c>
      <c r="H94" s="21">
        <f t="shared" si="33"/>
        <v>100</v>
      </c>
      <c r="I94" s="22">
        <v>0</v>
      </c>
      <c r="J94" s="24">
        <v>0</v>
      </c>
      <c r="K94" s="22">
        <v>0</v>
      </c>
      <c r="L94" s="21">
        <v>0</v>
      </c>
      <c r="M94" s="22">
        <f t="shared" si="34"/>
        <v>37680600</v>
      </c>
      <c r="N94" s="22">
        <f t="shared" si="35"/>
        <v>18840600</v>
      </c>
      <c r="O94" s="22">
        <f t="shared" si="36"/>
        <v>18840600</v>
      </c>
      <c r="P94" s="22">
        <f t="shared" si="37"/>
        <v>100</v>
      </c>
    </row>
    <row r="95" spans="2:16" ht="15.5" customHeight="1" x14ac:dyDescent="0.2">
      <c r="B95" s="25" t="s">
        <v>178</v>
      </c>
      <c r="C95" s="26" t="s">
        <v>0</v>
      </c>
      <c r="D95" s="26" t="s">
        <v>179</v>
      </c>
      <c r="E95" s="22">
        <f>E96</f>
        <v>164044900</v>
      </c>
      <c r="F95" s="22">
        <f t="shared" ref="F95:J95" si="49">F96</f>
        <v>96729500</v>
      </c>
      <c r="G95" s="22">
        <f t="shared" si="49"/>
        <v>96729500</v>
      </c>
      <c r="H95" s="21">
        <f t="shared" si="33"/>
        <v>100</v>
      </c>
      <c r="I95" s="22">
        <f t="shared" si="49"/>
        <v>0</v>
      </c>
      <c r="J95" s="24">
        <f t="shared" si="49"/>
        <v>0</v>
      </c>
      <c r="K95" s="22">
        <v>0</v>
      </c>
      <c r="L95" s="21">
        <v>0</v>
      </c>
      <c r="M95" s="22">
        <f t="shared" si="34"/>
        <v>164044900</v>
      </c>
      <c r="N95" s="22">
        <f t="shared" si="35"/>
        <v>96729500</v>
      </c>
      <c r="O95" s="22">
        <f t="shared" si="36"/>
        <v>96729500</v>
      </c>
      <c r="P95" s="22">
        <f t="shared" si="37"/>
        <v>100</v>
      </c>
    </row>
    <row r="96" spans="2:16" ht="17" customHeight="1" x14ac:dyDescent="0.2">
      <c r="B96" s="29" t="s">
        <v>180</v>
      </c>
      <c r="C96" s="30" t="s">
        <v>0</v>
      </c>
      <c r="D96" s="30" t="s">
        <v>181</v>
      </c>
      <c r="E96" s="22">
        <v>164044900</v>
      </c>
      <c r="F96" s="24">
        <v>96729500</v>
      </c>
      <c r="G96" s="22">
        <v>96729500</v>
      </c>
      <c r="H96" s="21">
        <f t="shared" si="33"/>
        <v>100</v>
      </c>
      <c r="I96" s="22">
        <v>0</v>
      </c>
      <c r="J96" s="24">
        <v>0</v>
      </c>
      <c r="K96" s="22">
        <v>0</v>
      </c>
      <c r="L96" s="21">
        <v>0</v>
      </c>
      <c r="M96" s="22">
        <f t="shared" si="34"/>
        <v>164044900</v>
      </c>
      <c r="N96" s="22">
        <f t="shared" si="35"/>
        <v>96729500</v>
      </c>
      <c r="O96" s="22">
        <f t="shared" si="36"/>
        <v>96729500</v>
      </c>
      <c r="P96" s="22">
        <f t="shared" si="37"/>
        <v>100</v>
      </c>
    </row>
    <row r="97" spans="2:16" ht="29.5" customHeight="1" x14ac:dyDescent="0.2">
      <c r="B97" s="18" t="s">
        <v>182</v>
      </c>
      <c r="C97" s="7" t="s">
        <v>0</v>
      </c>
      <c r="D97" s="7" t="s">
        <v>183</v>
      </c>
      <c r="E97" s="22">
        <f>E90+E91</f>
        <v>367397628</v>
      </c>
      <c r="F97" s="22">
        <f t="shared" ref="F97:J97" si="50">F90+F91</f>
        <v>206851777</v>
      </c>
      <c r="G97" s="22">
        <f t="shared" si="50"/>
        <v>202164202.19999999</v>
      </c>
      <c r="H97" s="21">
        <f t="shared" si="33"/>
        <v>97.733848426160719</v>
      </c>
      <c r="I97" s="22">
        <f t="shared" si="50"/>
        <v>5113600</v>
      </c>
      <c r="J97" s="24">
        <f t="shared" si="50"/>
        <v>4880100</v>
      </c>
      <c r="K97" s="22">
        <f>K90+K91</f>
        <v>11462571.68</v>
      </c>
      <c r="L97" s="21">
        <f t="shared" si="39"/>
        <v>234.88395073871436</v>
      </c>
      <c r="M97" s="22">
        <f t="shared" si="34"/>
        <v>372511228</v>
      </c>
      <c r="N97" s="22">
        <f t="shared" si="35"/>
        <v>211731877</v>
      </c>
      <c r="O97" s="22">
        <f t="shared" si="36"/>
        <v>213626773.88</v>
      </c>
      <c r="P97" s="22">
        <f t="shared" si="37"/>
        <v>100.89495115560705</v>
      </c>
    </row>
    <row r="98" spans="2:16" ht="25.5" customHeight="1" x14ac:dyDescent="0.2">
      <c r="B98" s="25" t="s">
        <v>184</v>
      </c>
      <c r="C98" s="26" t="s">
        <v>0</v>
      </c>
      <c r="D98" s="26" t="s">
        <v>185</v>
      </c>
      <c r="E98" s="22">
        <f>E99+E100+E101+E102+E103</f>
        <v>2747396</v>
      </c>
      <c r="F98" s="24">
        <f t="shared" ref="F98:J98" si="51">F99+F100+F101+F102+F103</f>
        <v>1541758</v>
      </c>
      <c r="G98" s="22">
        <f t="shared" si="51"/>
        <v>1803333</v>
      </c>
      <c r="H98" s="21">
        <f t="shared" si="33"/>
        <v>116.96602190486445</v>
      </c>
      <c r="I98" s="22">
        <f t="shared" si="51"/>
        <v>3275129</v>
      </c>
      <c r="J98" s="24">
        <f t="shared" si="51"/>
        <v>3275129</v>
      </c>
      <c r="K98" s="22">
        <v>3275129</v>
      </c>
      <c r="L98" s="21">
        <f t="shared" si="39"/>
        <v>100</v>
      </c>
      <c r="M98" s="22">
        <f t="shared" si="34"/>
        <v>6022525</v>
      </c>
      <c r="N98" s="22">
        <f t="shared" si="35"/>
        <v>4816887</v>
      </c>
      <c r="O98" s="22">
        <f t="shared" si="36"/>
        <v>5078462</v>
      </c>
      <c r="P98" s="22">
        <f t="shared" si="37"/>
        <v>105.43037443062292</v>
      </c>
    </row>
    <row r="99" spans="2:16" ht="32.5" customHeight="1" x14ac:dyDescent="0.2">
      <c r="B99" s="29" t="s">
        <v>186</v>
      </c>
      <c r="C99" s="30" t="s">
        <v>0</v>
      </c>
      <c r="D99" s="30" t="s">
        <v>187</v>
      </c>
      <c r="E99" s="22">
        <v>1638870</v>
      </c>
      <c r="F99" s="24">
        <v>966360</v>
      </c>
      <c r="G99" s="22">
        <v>966360</v>
      </c>
      <c r="H99" s="21">
        <f t="shared" si="33"/>
        <v>100</v>
      </c>
      <c r="I99" s="22">
        <v>0</v>
      </c>
      <c r="J99" s="24">
        <v>0</v>
      </c>
      <c r="K99" s="22">
        <v>0</v>
      </c>
      <c r="L99" s="21">
        <v>0</v>
      </c>
      <c r="M99" s="22">
        <f t="shared" si="34"/>
        <v>1638870</v>
      </c>
      <c r="N99" s="22">
        <f t="shared" si="35"/>
        <v>966360</v>
      </c>
      <c r="O99" s="22">
        <f t="shared" si="36"/>
        <v>966360</v>
      </c>
      <c r="P99" s="22">
        <f t="shared" si="37"/>
        <v>100</v>
      </c>
    </row>
    <row r="100" spans="2:16" ht="37" customHeight="1" x14ac:dyDescent="0.2">
      <c r="B100" s="29" t="s">
        <v>188</v>
      </c>
      <c r="C100" s="30" t="s">
        <v>0</v>
      </c>
      <c r="D100" s="30" t="s">
        <v>189</v>
      </c>
      <c r="E100" s="22">
        <v>0</v>
      </c>
      <c r="F100" s="24">
        <v>0</v>
      </c>
      <c r="G100" s="22">
        <v>0</v>
      </c>
      <c r="H100" s="21">
        <v>0</v>
      </c>
      <c r="I100" s="22">
        <v>2275129</v>
      </c>
      <c r="J100" s="24">
        <v>2275129</v>
      </c>
      <c r="K100" s="22">
        <v>2275129</v>
      </c>
      <c r="L100" s="21">
        <f t="shared" si="39"/>
        <v>100</v>
      </c>
      <c r="M100" s="22">
        <f t="shared" si="34"/>
        <v>2275129</v>
      </c>
      <c r="N100" s="22">
        <f t="shared" si="35"/>
        <v>2275129</v>
      </c>
      <c r="O100" s="22">
        <f t="shared" si="36"/>
        <v>2275129</v>
      </c>
      <c r="P100" s="22">
        <f t="shared" si="37"/>
        <v>100</v>
      </c>
    </row>
    <row r="101" spans="2:16" ht="38.5" customHeight="1" x14ac:dyDescent="0.2">
      <c r="B101" s="29" t="s">
        <v>190</v>
      </c>
      <c r="C101" s="30" t="s">
        <v>0</v>
      </c>
      <c r="D101" s="30" t="s">
        <v>191</v>
      </c>
      <c r="E101" s="22">
        <v>0</v>
      </c>
      <c r="F101" s="24">
        <v>0</v>
      </c>
      <c r="G101" s="22">
        <v>286575</v>
      </c>
      <c r="H101" s="21">
        <v>0</v>
      </c>
      <c r="I101" s="22">
        <v>0</v>
      </c>
      <c r="J101" s="24">
        <v>0</v>
      </c>
      <c r="K101" s="22">
        <v>0</v>
      </c>
      <c r="L101" s="21">
        <v>0</v>
      </c>
      <c r="M101" s="22">
        <f t="shared" si="34"/>
        <v>0</v>
      </c>
      <c r="N101" s="22">
        <f t="shared" si="35"/>
        <v>0</v>
      </c>
      <c r="O101" s="22">
        <f t="shared" si="36"/>
        <v>286575</v>
      </c>
      <c r="P101" s="22">
        <v>0</v>
      </c>
    </row>
    <row r="102" spans="2:16" ht="51.5" customHeight="1" x14ac:dyDescent="0.2">
      <c r="B102" s="29" t="s">
        <v>192</v>
      </c>
      <c r="C102" s="30" t="s">
        <v>0</v>
      </c>
      <c r="D102" s="30" t="s">
        <v>193</v>
      </c>
      <c r="E102" s="22">
        <v>32028</v>
      </c>
      <c r="F102" s="24">
        <v>32028</v>
      </c>
      <c r="G102" s="22">
        <v>32028</v>
      </c>
      <c r="H102" s="21">
        <f t="shared" si="33"/>
        <v>100.00000000000001</v>
      </c>
      <c r="I102" s="22">
        <v>0</v>
      </c>
      <c r="J102" s="24">
        <v>0</v>
      </c>
      <c r="K102" s="22">
        <v>0</v>
      </c>
      <c r="L102" s="21">
        <v>0</v>
      </c>
      <c r="M102" s="22">
        <f t="shared" si="34"/>
        <v>32028</v>
      </c>
      <c r="N102" s="22">
        <f t="shared" si="35"/>
        <v>32028</v>
      </c>
      <c r="O102" s="22">
        <f t="shared" si="36"/>
        <v>32028</v>
      </c>
      <c r="P102" s="22">
        <f t="shared" si="37"/>
        <v>100.00000000000001</v>
      </c>
    </row>
    <row r="103" spans="2:16" ht="19" customHeight="1" x14ac:dyDescent="0.2">
      <c r="B103" s="29" t="s">
        <v>194</v>
      </c>
      <c r="C103" s="30" t="s">
        <v>0</v>
      </c>
      <c r="D103" s="30" t="s">
        <v>195</v>
      </c>
      <c r="E103" s="22">
        <v>1076498</v>
      </c>
      <c r="F103" s="24">
        <v>543370</v>
      </c>
      <c r="G103" s="22">
        <v>518370</v>
      </c>
      <c r="H103" s="21">
        <f t="shared" si="33"/>
        <v>95.399083497432699</v>
      </c>
      <c r="I103" s="22">
        <v>1000000</v>
      </c>
      <c r="J103" s="24">
        <v>1000000</v>
      </c>
      <c r="K103" s="22">
        <v>1000000</v>
      </c>
      <c r="L103" s="21">
        <f t="shared" si="39"/>
        <v>100</v>
      </c>
      <c r="M103" s="22">
        <f t="shared" si="34"/>
        <v>2076498</v>
      </c>
      <c r="N103" s="22">
        <f t="shared" si="35"/>
        <v>1543370</v>
      </c>
      <c r="O103" s="22">
        <f t="shared" si="36"/>
        <v>1518370</v>
      </c>
      <c r="P103" s="22">
        <f t="shared" si="37"/>
        <v>98.380168073760657</v>
      </c>
    </row>
    <row r="104" spans="2:16" ht="18" customHeight="1" x14ac:dyDescent="0.2">
      <c r="B104" s="38" t="s">
        <v>196</v>
      </c>
      <c r="C104" s="39" t="s">
        <v>0</v>
      </c>
      <c r="D104" s="39" t="s">
        <v>197</v>
      </c>
      <c r="E104" s="40">
        <f>E97+E98</f>
        <v>370145024</v>
      </c>
      <c r="F104" s="40">
        <f t="shared" ref="F104:K104" si="52">F97+F98</f>
        <v>208393535</v>
      </c>
      <c r="G104" s="40">
        <f t="shared" si="52"/>
        <v>203967535.19999999</v>
      </c>
      <c r="H104" s="41">
        <f t="shared" si="33"/>
        <v>97.876133825360739</v>
      </c>
      <c r="I104" s="40">
        <f t="shared" si="52"/>
        <v>8388729</v>
      </c>
      <c r="J104" s="40">
        <f t="shared" si="52"/>
        <v>8155229</v>
      </c>
      <c r="K104" s="40">
        <f t="shared" si="52"/>
        <v>14737700.68</v>
      </c>
      <c r="L104" s="41">
        <f t="shared" si="39"/>
        <v>180.71473750154655</v>
      </c>
      <c r="M104" s="40">
        <f t="shared" si="34"/>
        <v>378533753</v>
      </c>
      <c r="N104" s="40">
        <f t="shared" si="35"/>
        <v>216548764</v>
      </c>
      <c r="O104" s="40">
        <f t="shared" si="36"/>
        <v>218705235.88</v>
      </c>
      <c r="P104" s="40">
        <f t="shared" si="37"/>
        <v>100.99583661442648</v>
      </c>
    </row>
    <row r="105" spans="2:16" ht="19.5" customHeight="1" x14ac:dyDescent="0.2">
      <c r="B105" s="42" t="s">
        <v>198</v>
      </c>
      <c r="C105" s="43" t="s">
        <v>0</v>
      </c>
      <c r="D105" s="44" t="s">
        <v>0</v>
      </c>
      <c r="E105" s="45" t="s">
        <v>0</v>
      </c>
      <c r="F105" s="46" t="s">
        <v>0</v>
      </c>
      <c r="G105" s="47" t="s">
        <v>0</v>
      </c>
      <c r="H105" s="48"/>
      <c r="I105" s="47" t="s">
        <v>0</v>
      </c>
      <c r="J105" s="49" t="s">
        <v>0</v>
      </c>
      <c r="K105" s="47" t="s">
        <v>0</v>
      </c>
      <c r="L105" s="48"/>
      <c r="M105" s="50"/>
      <c r="N105" s="50"/>
      <c r="O105" s="50"/>
      <c r="P105" s="50"/>
    </row>
    <row r="106" spans="2:16" ht="18" customHeight="1" x14ac:dyDescent="0.2">
      <c r="B106" s="18" t="s">
        <v>199</v>
      </c>
      <c r="C106" s="7" t="s">
        <v>200</v>
      </c>
      <c r="D106" s="7" t="s">
        <v>0</v>
      </c>
      <c r="E106" s="22">
        <v>36546670</v>
      </c>
      <c r="F106" s="51">
        <f>SUM(F107:F112)</f>
        <v>19338002</v>
      </c>
      <c r="G106" s="22">
        <v>16790286.32</v>
      </c>
      <c r="H106" s="21">
        <f t="shared" si="33"/>
        <v>86.825341728685316</v>
      </c>
      <c r="I106" s="22">
        <v>70000</v>
      </c>
      <c r="J106" s="51">
        <v>70000</v>
      </c>
      <c r="K106" s="22">
        <v>2308353.7200000002</v>
      </c>
      <c r="L106" s="21">
        <f t="shared" si="39"/>
        <v>3297.6481714285719</v>
      </c>
      <c r="M106" s="22">
        <f t="shared" si="34"/>
        <v>36616670</v>
      </c>
      <c r="N106" s="22">
        <f t="shared" si="35"/>
        <v>19408002</v>
      </c>
      <c r="O106" s="22">
        <f t="shared" si="36"/>
        <v>19098640.039999999</v>
      </c>
      <c r="P106" s="22">
        <f t="shared" si="37"/>
        <v>98.406008202183827</v>
      </c>
    </row>
    <row r="107" spans="2:16" ht="42" x14ac:dyDescent="0.2">
      <c r="B107" s="52" t="s">
        <v>201</v>
      </c>
      <c r="C107" s="7" t="s">
        <v>202</v>
      </c>
      <c r="D107" s="7" t="s">
        <v>203</v>
      </c>
      <c r="E107" s="22">
        <v>29328500</v>
      </c>
      <c r="F107" s="51">
        <v>15417418</v>
      </c>
      <c r="G107" s="22">
        <v>13255366.15</v>
      </c>
      <c r="H107" s="21">
        <f t="shared" si="33"/>
        <v>85.97656332597326</v>
      </c>
      <c r="I107" s="22"/>
      <c r="J107" s="53"/>
      <c r="K107" s="22">
        <v>47593.8</v>
      </c>
      <c r="L107" s="21"/>
      <c r="M107" s="22">
        <f t="shared" si="34"/>
        <v>29328500</v>
      </c>
      <c r="N107" s="22">
        <f t="shared" si="35"/>
        <v>15417418</v>
      </c>
      <c r="O107" s="22">
        <f t="shared" si="36"/>
        <v>13302959.950000001</v>
      </c>
      <c r="P107" s="22">
        <f t="shared" si="37"/>
        <v>86.28526482190469</v>
      </c>
    </row>
    <row r="108" spans="2:16" ht="21" x14ac:dyDescent="0.2">
      <c r="B108" s="52" t="s">
        <v>204</v>
      </c>
      <c r="C108" s="7" t="s">
        <v>205</v>
      </c>
      <c r="D108" s="7" t="s">
        <v>206</v>
      </c>
      <c r="E108" s="22">
        <v>2600000</v>
      </c>
      <c r="F108" s="51">
        <v>1339046</v>
      </c>
      <c r="G108" s="22">
        <v>1248559.44</v>
      </c>
      <c r="H108" s="21">
        <f t="shared" si="33"/>
        <v>93.242460677228422</v>
      </c>
      <c r="I108" s="22"/>
      <c r="J108" s="53"/>
      <c r="K108" s="22"/>
      <c r="L108" s="21"/>
      <c r="M108" s="22">
        <f t="shared" si="34"/>
        <v>2600000</v>
      </c>
      <c r="N108" s="22">
        <f t="shared" si="35"/>
        <v>1339046</v>
      </c>
      <c r="O108" s="22">
        <f t="shared" si="36"/>
        <v>1248559.44</v>
      </c>
      <c r="P108" s="22">
        <f t="shared" si="37"/>
        <v>93.242460677228422</v>
      </c>
    </row>
    <row r="109" spans="2:16" ht="21" x14ac:dyDescent="0.2">
      <c r="B109" s="52" t="s">
        <v>204</v>
      </c>
      <c r="C109" s="7" t="s">
        <v>205</v>
      </c>
      <c r="D109" s="7" t="s">
        <v>207</v>
      </c>
      <c r="E109" s="22">
        <v>1450000</v>
      </c>
      <c r="F109" s="51">
        <v>753860</v>
      </c>
      <c r="G109" s="22">
        <v>662034.93000000005</v>
      </c>
      <c r="H109" s="21">
        <f t="shared" si="33"/>
        <v>87.819347093624813</v>
      </c>
      <c r="I109" s="22"/>
      <c r="J109" s="53"/>
      <c r="K109" s="22"/>
      <c r="L109" s="21"/>
      <c r="M109" s="22">
        <f t="shared" si="34"/>
        <v>1450000</v>
      </c>
      <c r="N109" s="22">
        <f t="shared" si="35"/>
        <v>753860</v>
      </c>
      <c r="O109" s="22">
        <f t="shared" si="36"/>
        <v>662034.93000000005</v>
      </c>
      <c r="P109" s="22">
        <f t="shared" si="37"/>
        <v>87.819347093624813</v>
      </c>
    </row>
    <row r="110" spans="2:16" ht="21" x14ac:dyDescent="0.2">
      <c r="B110" s="52" t="s">
        <v>204</v>
      </c>
      <c r="C110" s="7" t="s">
        <v>205</v>
      </c>
      <c r="D110" s="7" t="s">
        <v>208</v>
      </c>
      <c r="E110" s="22">
        <v>680000</v>
      </c>
      <c r="F110" s="51">
        <v>359778</v>
      </c>
      <c r="G110" s="22">
        <v>353507.67</v>
      </c>
      <c r="H110" s="21">
        <f t="shared" si="33"/>
        <v>98.257166919600408</v>
      </c>
      <c r="I110" s="22"/>
      <c r="J110" s="53"/>
      <c r="K110" s="22"/>
      <c r="L110" s="21"/>
      <c r="M110" s="22">
        <f t="shared" si="34"/>
        <v>680000</v>
      </c>
      <c r="N110" s="22">
        <f t="shared" si="35"/>
        <v>359778</v>
      </c>
      <c r="O110" s="22">
        <f t="shared" si="36"/>
        <v>353507.67</v>
      </c>
      <c r="P110" s="22">
        <f t="shared" si="37"/>
        <v>98.257166919600408</v>
      </c>
    </row>
    <row r="111" spans="2:16" ht="21" x14ac:dyDescent="0.2">
      <c r="B111" s="52" t="s">
        <v>204</v>
      </c>
      <c r="C111" s="7" t="s">
        <v>205</v>
      </c>
      <c r="D111" s="7" t="s">
        <v>209</v>
      </c>
      <c r="E111" s="22">
        <v>2100000</v>
      </c>
      <c r="F111" s="51">
        <v>1263000</v>
      </c>
      <c r="G111" s="22">
        <v>1088310.83</v>
      </c>
      <c r="H111" s="21">
        <f t="shared" si="33"/>
        <v>86.168711797308006</v>
      </c>
      <c r="I111" s="22"/>
      <c r="J111" s="53"/>
      <c r="K111" s="22"/>
      <c r="L111" s="21"/>
      <c r="M111" s="22">
        <f t="shared" si="34"/>
        <v>2100000</v>
      </c>
      <c r="N111" s="22">
        <f t="shared" si="35"/>
        <v>1263000</v>
      </c>
      <c r="O111" s="22">
        <f t="shared" si="36"/>
        <v>1088310.83</v>
      </c>
      <c r="P111" s="22">
        <f t="shared" si="37"/>
        <v>86.168711797308006</v>
      </c>
    </row>
    <row r="112" spans="2:16" ht="16" customHeight="1" x14ac:dyDescent="0.2">
      <c r="B112" s="52" t="s">
        <v>210</v>
      </c>
      <c r="C112" s="7" t="s">
        <v>211</v>
      </c>
      <c r="D112" s="7" t="s">
        <v>212</v>
      </c>
      <c r="E112" s="22">
        <v>388170</v>
      </c>
      <c r="F112" s="51">
        <v>204900</v>
      </c>
      <c r="G112" s="22">
        <v>182507.3</v>
      </c>
      <c r="H112" s="21">
        <f t="shared" si="33"/>
        <v>89.071400683260123</v>
      </c>
      <c r="I112" s="22">
        <v>70000</v>
      </c>
      <c r="J112" s="51">
        <v>70000</v>
      </c>
      <c r="K112" s="22">
        <v>2260759.92</v>
      </c>
      <c r="L112" s="21">
        <f t="shared" si="39"/>
        <v>3229.6570285714283</v>
      </c>
      <c r="M112" s="22">
        <f t="shared" si="34"/>
        <v>458170</v>
      </c>
      <c r="N112" s="22">
        <f t="shared" si="35"/>
        <v>274900</v>
      </c>
      <c r="O112" s="22">
        <f t="shared" si="36"/>
        <v>2443267.2199999997</v>
      </c>
      <c r="P112" s="22">
        <f t="shared" si="37"/>
        <v>888.78400145507453</v>
      </c>
    </row>
    <row r="113" spans="2:16" ht="10.5" x14ac:dyDescent="0.2">
      <c r="B113" s="18" t="s">
        <v>213</v>
      </c>
      <c r="C113" s="7" t="s">
        <v>214</v>
      </c>
      <c r="D113" s="7" t="s">
        <v>0</v>
      </c>
      <c r="E113" s="22">
        <v>289953631</v>
      </c>
      <c r="F113" s="51">
        <f>F114+F115+F118+F120+F121+F122+F125+F128+F129</f>
        <v>172075471</v>
      </c>
      <c r="G113" s="22">
        <v>153493260.25</v>
      </c>
      <c r="H113" s="21">
        <f t="shared" si="33"/>
        <v>89.201127480859839</v>
      </c>
      <c r="I113" s="22">
        <v>7077360</v>
      </c>
      <c r="J113" s="51">
        <v>7077360</v>
      </c>
      <c r="K113" s="22">
        <v>3953515.66</v>
      </c>
      <c r="L113" s="21">
        <f t="shared" si="39"/>
        <v>55.861446358529165</v>
      </c>
      <c r="M113" s="22">
        <f t="shared" si="34"/>
        <v>297030991</v>
      </c>
      <c r="N113" s="22">
        <f t="shared" si="35"/>
        <v>179152831</v>
      </c>
      <c r="O113" s="22">
        <f t="shared" si="36"/>
        <v>157446775.91</v>
      </c>
      <c r="P113" s="22">
        <f t="shared" si="37"/>
        <v>87.884056886603148</v>
      </c>
    </row>
    <row r="114" spans="2:16" ht="10.5" x14ac:dyDescent="0.2">
      <c r="B114" s="52" t="s">
        <v>215</v>
      </c>
      <c r="C114" s="7" t="s">
        <v>216</v>
      </c>
      <c r="D114" s="7" t="s">
        <v>217</v>
      </c>
      <c r="E114" s="22">
        <v>58161000</v>
      </c>
      <c r="F114" s="51">
        <v>30647000</v>
      </c>
      <c r="G114" s="22">
        <v>29656096.109999999</v>
      </c>
      <c r="H114" s="21">
        <f t="shared" si="33"/>
        <v>96.766718145332334</v>
      </c>
      <c r="I114" s="22">
        <v>3472165</v>
      </c>
      <c r="J114" s="51">
        <v>3472165</v>
      </c>
      <c r="K114" s="22">
        <v>1669807.39</v>
      </c>
      <c r="L114" s="21">
        <f t="shared" si="39"/>
        <v>48.091245375723787</v>
      </c>
      <c r="M114" s="22">
        <f t="shared" si="34"/>
        <v>61633165</v>
      </c>
      <c r="N114" s="22">
        <f t="shared" si="35"/>
        <v>34119165</v>
      </c>
      <c r="O114" s="22">
        <f t="shared" si="36"/>
        <v>31325903.5</v>
      </c>
      <c r="P114" s="22">
        <f t="shared" si="37"/>
        <v>91.813218465340512</v>
      </c>
    </row>
    <row r="115" spans="2:16" ht="21" x14ac:dyDescent="0.2">
      <c r="B115" s="18" t="s">
        <v>218</v>
      </c>
      <c r="C115" s="7" t="s">
        <v>219</v>
      </c>
      <c r="D115" s="7" t="s">
        <v>0</v>
      </c>
      <c r="E115" s="22">
        <v>55129537</v>
      </c>
      <c r="F115" s="51">
        <f>F116+F117</f>
        <v>37152482</v>
      </c>
      <c r="G115" s="22">
        <v>27319617.289999999</v>
      </c>
      <c r="H115" s="21">
        <f t="shared" si="33"/>
        <v>73.533760920737407</v>
      </c>
      <c r="I115" s="22">
        <v>847100</v>
      </c>
      <c r="J115" s="51">
        <v>847100</v>
      </c>
      <c r="K115" s="22">
        <v>2182029.44</v>
      </c>
      <c r="L115" s="21">
        <f t="shared" si="39"/>
        <v>257.58817613032699</v>
      </c>
      <c r="M115" s="22">
        <f t="shared" si="34"/>
        <v>55976637</v>
      </c>
      <c r="N115" s="22">
        <f t="shared" si="35"/>
        <v>37999582</v>
      </c>
      <c r="O115" s="22">
        <f t="shared" si="36"/>
        <v>29501646.73</v>
      </c>
      <c r="P115" s="22">
        <f t="shared" si="37"/>
        <v>77.636766451799389</v>
      </c>
    </row>
    <row r="116" spans="2:16" ht="28" customHeight="1" x14ac:dyDescent="0.2">
      <c r="B116" s="54" t="s">
        <v>220</v>
      </c>
      <c r="C116" s="26" t="s">
        <v>221</v>
      </c>
      <c r="D116" s="26" t="s">
        <v>222</v>
      </c>
      <c r="E116" s="22">
        <v>53694599</v>
      </c>
      <c r="F116" s="51">
        <v>36214261</v>
      </c>
      <c r="G116" s="22">
        <v>26542114.25</v>
      </c>
      <c r="H116" s="21">
        <f t="shared" si="33"/>
        <v>73.291884238642893</v>
      </c>
      <c r="I116" s="22">
        <v>837100</v>
      </c>
      <c r="J116" s="51">
        <v>837100</v>
      </c>
      <c r="K116" s="22">
        <v>2088398.07</v>
      </c>
      <c r="L116" s="21">
        <f t="shared" si="39"/>
        <v>249.48011826544021</v>
      </c>
      <c r="M116" s="22">
        <f t="shared" si="34"/>
        <v>54531699</v>
      </c>
      <c r="N116" s="22">
        <f t="shared" si="35"/>
        <v>37051361</v>
      </c>
      <c r="O116" s="22">
        <f t="shared" si="36"/>
        <v>28630512.32</v>
      </c>
      <c r="P116" s="22">
        <f t="shared" si="37"/>
        <v>77.272498357077893</v>
      </c>
    </row>
    <row r="117" spans="2:16" ht="38" customHeight="1" x14ac:dyDescent="0.2">
      <c r="B117" s="54" t="s">
        <v>223</v>
      </c>
      <c r="C117" s="26" t="s">
        <v>224</v>
      </c>
      <c r="D117" s="26" t="s">
        <v>225</v>
      </c>
      <c r="E117" s="22">
        <v>1434938</v>
      </c>
      <c r="F117" s="51">
        <v>938221</v>
      </c>
      <c r="G117" s="22">
        <v>777503.04</v>
      </c>
      <c r="H117" s="21">
        <f t="shared" si="33"/>
        <v>82.869925102934175</v>
      </c>
      <c r="I117" s="22">
        <v>10000</v>
      </c>
      <c r="J117" s="51">
        <v>10000</v>
      </c>
      <c r="K117" s="22">
        <v>93631.37</v>
      </c>
      <c r="L117" s="21">
        <f t="shared" si="39"/>
        <v>936.31369999999993</v>
      </c>
      <c r="M117" s="22">
        <f t="shared" si="34"/>
        <v>1444938</v>
      </c>
      <c r="N117" s="22">
        <f t="shared" si="35"/>
        <v>948221</v>
      </c>
      <c r="O117" s="22">
        <f t="shared" si="36"/>
        <v>871134.41</v>
      </c>
      <c r="P117" s="22">
        <f t="shared" si="37"/>
        <v>91.870398356501298</v>
      </c>
    </row>
    <row r="118" spans="2:16" ht="27" customHeight="1" x14ac:dyDescent="0.2">
      <c r="B118" s="18" t="s">
        <v>226</v>
      </c>
      <c r="C118" s="7" t="s">
        <v>227</v>
      </c>
      <c r="D118" s="7" t="s">
        <v>0</v>
      </c>
      <c r="E118" s="22">
        <v>164044900</v>
      </c>
      <c r="F118" s="51">
        <v>96729500</v>
      </c>
      <c r="G118" s="22">
        <v>90406687.129999995</v>
      </c>
      <c r="H118" s="21">
        <f t="shared" si="33"/>
        <v>93.463407884874826</v>
      </c>
      <c r="I118" s="22"/>
      <c r="J118" s="53"/>
      <c r="K118" s="22"/>
      <c r="L118" s="21"/>
      <c r="M118" s="22">
        <f t="shared" si="34"/>
        <v>164044900</v>
      </c>
      <c r="N118" s="22">
        <f t="shared" si="35"/>
        <v>96729500</v>
      </c>
      <c r="O118" s="22">
        <f t="shared" si="36"/>
        <v>90406687.129999995</v>
      </c>
      <c r="P118" s="22">
        <f t="shared" si="37"/>
        <v>93.463407884874826</v>
      </c>
    </row>
    <row r="119" spans="2:16" ht="28.5" customHeight="1" x14ac:dyDescent="0.2">
      <c r="B119" s="54" t="s">
        <v>228</v>
      </c>
      <c r="C119" s="26" t="s">
        <v>229</v>
      </c>
      <c r="D119" s="26" t="s">
        <v>230</v>
      </c>
      <c r="E119" s="22">
        <v>164044900</v>
      </c>
      <c r="F119" s="51">
        <v>96729500</v>
      </c>
      <c r="G119" s="22">
        <v>90406687.129999995</v>
      </c>
      <c r="H119" s="21">
        <f t="shared" si="33"/>
        <v>93.463407884874826</v>
      </c>
      <c r="I119" s="22"/>
      <c r="J119" s="53"/>
      <c r="K119" s="22"/>
      <c r="L119" s="21"/>
      <c r="M119" s="22">
        <f t="shared" si="34"/>
        <v>164044900</v>
      </c>
      <c r="N119" s="22">
        <f t="shared" si="35"/>
        <v>96729500</v>
      </c>
      <c r="O119" s="22">
        <f t="shared" si="36"/>
        <v>90406687.129999995</v>
      </c>
      <c r="P119" s="22">
        <f t="shared" si="37"/>
        <v>93.463407884874826</v>
      </c>
    </row>
    <row r="120" spans="2:16" ht="28.5" customHeight="1" x14ac:dyDescent="0.2">
      <c r="B120" s="52" t="s">
        <v>231</v>
      </c>
      <c r="C120" s="7" t="s">
        <v>232</v>
      </c>
      <c r="D120" s="7" t="s">
        <v>233</v>
      </c>
      <c r="E120" s="22">
        <v>2621562</v>
      </c>
      <c r="F120" s="51">
        <v>1759685</v>
      </c>
      <c r="G120" s="22">
        <v>1182432.8500000001</v>
      </c>
      <c r="H120" s="21">
        <f t="shared" si="33"/>
        <v>67.19571116421406</v>
      </c>
      <c r="I120" s="22">
        <v>3000</v>
      </c>
      <c r="J120" s="51">
        <v>3000</v>
      </c>
      <c r="K120" s="22">
        <v>28899.5</v>
      </c>
      <c r="L120" s="21">
        <f t="shared" si="39"/>
        <v>963.31666666666672</v>
      </c>
      <c r="M120" s="22">
        <f t="shared" si="34"/>
        <v>2624562</v>
      </c>
      <c r="N120" s="22">
        <f t="shared" si="35"/>
        <v>1762685</v>
      </c>
      <c r="O120" s="22">
        <f t="shared" si="36"/>
        <v>1211332.3500000001</v>
      </c>
      <c r="P120" s="22">
        <f t="shared" si="37"/>
        <v>68.720863342003824</v>
      </c>
    </row>
    <row r="121" spans="2:16" ht="10.5" x14ac:dyDescent="0.2">
      <c r="B121" s="52" t="s">
        <v>234</v>
      </c>
      <c r="C121" s="7" t="s">
        <v>235</v>
      </c>
      <c r="D121" s="7" t="s">
        <v>236</v>
      </c>
      <c r="E121" s="22">
        <v>4228400</v>
      </c>
      <c r="F121" s="51">
        <v>2663252</v>
      </c>
      <c r="G121" s="22">
        <v>2371876.96</v>
      </c>
      <c r="H121" s="21">
        <f t="shared" si="33"/>
        <v>89.059426595755866</v>
      </c>
      <c r="I121" s="22">
        <v>44000</v>
      </c>
      <c r="J121" s="51">
        <v>44000</v>
      </c>
      <c r="K121" s="22">
        <v>2800</v>
      </c>
      <c r="L121" s="21">
        <f t="shared" si="39"/>
        <v>6.3636363636363633</v>
      </c>
      <c r="M121" s="22">
        <f t="shared" si="34"/>
        <v>4272400</v>
      </c>
      <c r="N121" s="22">
        <f t="shared" si="35"/>
        <v>2707252</v>
      </c>
      <c r="O121" s="22">
        <f t="shared" si="36"/>
        <v>2374676.96</v>
      </c>
      <c r="P121" s="22">
        <f t="shared" si="37"/>
        <v>87.715401447667219</v>
      </c>
    </row>
    <row r="122" spans="2:16" ht="19.5" customHeight="1" x14ac:dyDescent="0.2">
      <c r="B122" s="18" t="s">
        <v>237</v>
      </c>
      <c r="C122" s="7" t="s">
        <v>238</v>
      </c>
      <c r="D122" s="7" t="s">
        <v>0</v>
      </c>
      <c r="E122" s="22">
        <v>3851810</v>
      </c>
      <c r="F122" s="51">
        <f>F123+F124</f>
        <v>1985340</v>
      </c>
      <c r="G122" s="22">
        <v>1760831.64</v>
      </c>
      <c r="H122" s="21">
        <f t="shared" si="33"/>
        <v>88.691692103115827</v>
      </c>
      <c r="I122" s="22"/>
      <c r="J122" s="53"/>
      <c r="K122" s="22"/>
      <c r="L122" s="21"/>
      <c r="M122" s="22">
        <f t="shared" si="34"/>
        <v>3851810</v>
      </c>
      <c r="N122" s="22">
        <f t="shared" si="35"/>
        <v>1985340</v>
      </c>
      <c r="O122" s="22">
        <f t="shared" si="36"/>
        <v>1760831.64</v>
      </c>
      <c r="P122" s="22">
        <f t="shared" si="37"/>
        <v>88.691692103115827</v>
      </c>
    </row>
    <row r="123" spans="2:16" ht="15" customHeight="1" x14ac:dyDescent="0.2">
      <c r="B123" s="54" t="s">
        <v>239</v>
      </c>
      <c r="C123" s="26" t="s">
        <v>240</v>
      </c>
      <c r="D123" s="26" t="s">
        <v>241</v>
      </c>
      <c r="E123" s="22">
        <v>3800000</v>
      </c>
      <c r="F123" s="51">
        <v>1948010</v>
      </c>
      <c r="G123" s="22">
        <v>1725401.64</v>
      </c>
      <c r="H123" s="21">
        <f t="shared" si="33"/>
        <v>88.572524781700295</v>
      </c>
      <c r="I123" s="22"/>
      <c r="J123" s="53"/>
      <c r="K123" s="22"/>
      <c r="L123" s="21"/>
      <c r="M123" s="22">
        <f t="shared" si="34"/>
        <v>3800000</v>
      </c>
      <c r="N123" s="22">
        <f t="shared" si="35"/>
        <v>1948010</v>
      </c>
      <c r="O123" s="22">
        <f t="shared" si="36"/>
        <v>1725401.64</v>
      </c>
      <c r="P123" s="22">
        <f t="shared" si="37"/>
        <v>88.572524781700295</v>
      </c>
    </row>
    <row r="124" spans="2:16" ht="22.5" customHeight="1" x14ac:dyDescent="0.2">
      <c r="B124" s="54" t="s">
        <v>242</v>
      </c>
      <c r="C124" s="26" t="s">
        <v>243</v>
      </c>
      <c r="D124" s="26" t="s">
        <v>244</v>
      </c>
      <c r="E124" s="22">
        <v>51810</v>
      </c>
      <c r="F124" s="51">
        <v>37330</v>
      </c>
      <c r="G124" s="22">
        <v>35430</v>
      </c>
      <c r="H124" s="21">
        <f t="shared" si="33"/>
        <v>94.910259844628982</v>
      </c>
      <c r="I124" s="22"/>
      <c r="J124" s="53"/>
      <c r="K124" s="22"/>
      <c r="L124" s="21"/>
      <c r="M124" s="22">
        <f t="shared" si="34"/>
        <v>51810</v>
      </c>
      <c r="N124" s="22">
        <f t="shared" si="35"/>
        <v>37330</v>
      </c>
      <c r="O124" s="22">
        <f t="shared" si="36"/>
        <v>35430</v>
      </c>
      <c r="P124" s="22">
        <f t="shared" si="37"/>
        <v>94.910259844628982</v>
      </c>
    </row>
    <row r="125" spans="2:16" ht="18" customHeight="1" x14ac:dyDescent="0.2">
      <c r="B125" s="18" t="s">
        <v>245</v>
      </c>
      <c r="C125" s="7" t="s">
        <v>246</v>
      </c>
      <c r="D125" s="7" t="s">
        <v>0</v>
      </c>
      <c r="E125" s="22">
        <v>1864041</v>
      </c>
      <c r="F125" s="51">
        <f>F126+F127</f>
        <v>1085831</v>
      </c>
      <c r="G125" s="22">
        <v>795718.27</v>
      </c>
      <c r="H125" s="21">
        <f t="shared" si="33"/>
        <v>73.281962846888703</v>
      </c>
      <c r="I125" s="22"/>
      <c r="J125" s="53"/>
      <c r="K125" s="22">
        <v>69979.33</v>
      </c>
      <c r="L125" s="21"/>
      <c r="M125" s="22">
        <f t="shared" si="34"/>
        <v>1864041</v>
      </c>
      <c r="N125" s="22">
        <f t="shared" si="35"/>
        <v>1085831</v>
      </c>
      <c r="O125" s="22">
        <f t="shared" si="36"/>
        <v>865697.6</v>
      </c>
      <c r="P125" s="22">
        <f t="shared" si="37"/>
        <v>79.726734639184187</v>
      </c>
    </row>
    <row r="126" spans="2:16" ht="28" customHeight="1" x14ac:dyDescent="0.2">
      <c r="B126" s="54" t="s">
        <v>247</v>
      </c>
      <c r="C126" s="26" t="s">
        <v>248</v>
      </c>
      <c r="D126" s="26" t="s">
        <v>249</v>
      </c>
      <c r="E126" s="22">
        <v>225171</v>
      </c>
      <c r="F126" s="51">
        <v>119471</v>
      </c>
      <c r="G126" s="22">
        <v>77262.070000000007</v>
      </c>
      <c r="H126" s="21">
        <f t="shared" si="33"/>
        <v>64.670145893145616</v>
      </c>
      <c r="I126" s="22"/>
      <c r="J126" s="53"/>
      <c r="K126" s="22">
        <v>69979.33</v>
      </c>
      <c r="L126" s="21"/>
      <c r="M126" s="22">
        <f t="shared" si="34"/>
        <v>225171</v>
      </c>
      <c r="N126" s="22">
        <f t="shared" si="35"/>
        <v>119471</v>
      </c>
      <c r="O126" s="22">
        <f t="shared" si="36"/>
        <v>147241.40000000002</v>
      </c>
      <c r="P126" s="22">
        <f t="shared" si="37"/>
        <v>123.24446936913562</v>
      </c>
    </row>
    <row r="127" spans="2:16" ht="27.5" customHeight="1" x14ac:dyDescent="0.2">
      <c r="B127" s="54" t="s">
        <v>250</v>
      </c>
      <c r="C127" s="26" t="s">
        <v>251</v>
      </c>
      <c r="D127" s="26" t="s">
        <v>252</v>
      </c>
      <c r="E127" s="22">
        <v>1638870</v>
      </c>
      <c r="F127" s="51">
        <v>966360</v>
      </c>
      <c r="G127" s="22">
        <v>718456.2</v>
      </c>
      <c r="H127" s="21">
        <f t="shared" si="33"/>
        <v>74.346641003352786</v>
      </c>
      <c r="I127" s="22"/>
      <c r="J127" s="53"/>
      <c r="K127" s="22"/>
      <c r="L127" s="21"/>
      <c r="M127" s="22">
        <f t="shared" si="34"/>
        <v>1638870</v>
      </c>
      <c r="N127" s="22">
        <f t="shared" si="35"/>
        <v>966360</v>
      </c>
      <c r="O127" s="22">
        <f t="shared" si="36"/>
        <v>718456.2</v>
      </c>
      <c r="P127" s="22">
        <f t="shared" si="37"/>
        <v>74.346641003352786</v>
      </c>
    </row>
    <row r="128" spans="2:16" ht="50" customHeight="1" x14ac:dyDescent="0.2">
      <c r="B128" s="52" t="s">
        <v>253</v>
      </c>
      <c r="C128" s="7" t="s">
        <v>254</v>
      </c>
      <c r="D128" s="7" t="s">
        <v>255</v>
      </c>
      <c r="E128" s="22">
        <v>32028</v>
      </c>
      <c r="F128" s="51">
        <v>32028</v>
      </c>
      <c r="G128" s="22"/>
      <c r="H128" s="21">
        <f t="shared" si="33"/>
        <v>0</v>
      </c>
      <c r="I128" s="22"/>
      <c r="J128" s="53"/>
      <c r="K128" s="22"/>
      <c r="L128" s="21"/>
      <c r="M128" s="22">
        <f t="shared" si="34"/>
        <v>32028</v>
      </c>
      <c r="N128" s="22">
        <f t="shared" si="35"/>
        <v>32028</v>
      </c>
      <c r="O128" s="22">
        <f t="shared" si="36"/>
        <v>0</v>
      </c>
      <c r="P128" s="22">
        <f t="shared" si="37"/>
        <v>0</v>
      </c>
    </row>
    <row r="129" spans="2:16" ht="64.5" customHeight="1" x14ac:dyDescent="0.2">
      <c r="B129" s="18" t="s">
        <v>256</v>
      </c>
      <c r="C129" s="7" t="s">
        <v>257</v>
      </c>
      <c r="D129" s="7" t="s">
        <v>0</v>
      </c>
      <c r="E129" s="22">
        <v>20353</v>
      </c>
      <c r="F129" s="51">
        <v>20353</v>
      </c>
      <c r="G129" s="22"/>
      <c r="H129" s="21">
        <f t="shared" si="33"/>
        <v>0</v>
      </c>
      <c r="I129" s="22">
        <v>2711095</v>
      </c>
      <c r="J129" s="51">
        <v>2711095</v>
      </c>
      <c r="K129" s="22"/>
      <c r="L129" s="21">
        <f t="shared" si="39"/>
        <v>0</v>
      </c>
      <c r="M129" s="22">
        <f t="shared" si="34"/>
        <v>2731448</v>
      </c>
      <c r="N129" s="22">
        <f t="shared" si="35"/>
        <v>2731448</v>
      </c>
      <c r="O129" s="22">
        <f t="shared" si="36"/>
        <v>0</v>
      </c>
      <c r="P129" s="22">
        <f t="shared" si="37"/>
        <v>0</v>
      </c>
    </row>
    <row r="130" spans="2:16" ht="66" customHeight="1" x14ac:dyDescent="0.2">
      <c r="B130" s="54" t="s">
        <v>258</v>
      </c>
      <c r="C130" s="26" t="s">
        <v>259</v>
      </c>
      <c r="D130" s="26" t="s">
        <v>260</v>
      </c>
      <c r="E130" s="22">
        <v>20353</v>
      </c>
      <c r="F130" s="51">
        <v>20353</v>
      </c>
      <c r="G130" s="22"/>
      <c r="H130" s="21">
        <f t="shared" si="33"/>
        <v>0</v>
      </c>
      <c r="I130" s="22">
        <v>252793</v>
      </c>
      <c r="J130" s="51">
        <v>252793</v>
      </c>
      <c r="K130" s="22"/>
      <c r="L130" s="21">
        <f t="shared" si="39"/>
        <v>0</v>
      </c>
      <c r="M130" s="22">
        <f t="shared" si="34"/>
        <v>273146</v>
      </c>
      <c r="N130" s="22">
        <f t="shared" si="35"/>
        <v>273146</v>
      </c>
      <c r="O130" s="22">
        <f t="shared" si="36"/>
        <v>0</v>
      </c>
      <c r="P130" s="22">
        <f t="shared" si="37"/>
        <v>0</v>
      </c>
    </row>
    <row r="131" spans="2:16" ht="59" customHeight="1" x14ac:dyDescent="0.2">
      <c r="B131" s="54" t="s">
        <v>261</v>
      </c>
      <c r="C131" s="26" t="s">
        <v>262</v>
      </c>
      <c r="D131" s="26" t="s">
        <v>263</v>
      </c>
      <c r="E131" s="22"/>
      <c r="F131" s="53"/>
      <c r="G131" s="22"/>
      <c r="H131" s="21" t="e">
        <f t="shared" si="33"/>
        <v>#DIV/0!</v>
      </c>
      <c r="I131" s="22">
        <v>2458302</v>
      </c>
      <c r="J131" s="51">
        <v>2458302</v>
      </c>
      <c r="K131" s="22"/>
      <c r="L131" s="21">
        <f t="shared" si="39"/>
        <v>0</v>
      </c>
      <c r="M131" s="22">
        <f t="shared" si="34"/>
        <v>2458302</v>
      </c>
      <c r="N131" s="22">
        <f t="shared" si="35"/>
        <v>2458302</v>
      </c>
      <c r="O131" s="22">
        <f t="shared" si="36"/>
        <v>0</v>
      </c>
      <c r="P131" s="22">
        <f t="shared" si="37"/>
        <v>0</v>
      </c>
    </row>
    <row r="132" spans="2:16" ht="14.5" customHeight="1" x14ac:dyDescent="0.2">
      <c r="B132" s="18" t="s">
        <v>264</v>
      </c>
      <c r="C132" s="7" t="s">
        <v>265</v>
      </c>
      <c r="D132" s="7" t="s">
        <v>0</v>
      </c>
      <c r="E132" s="22">
        <v>11151700</v>
      </c>
      <c r="F132" s="51">
        <f>F133+F134+F136</f>
        <v>6701748</v>
      </c>
      <c r="G132" s="22">
        <v>4462751.34</v>
      </c>
      <c r="H132" s="21">
        <f t="shared" si="33"/>
        <v>66.590855699139993</v>
      </c>
      <c r="I132" s="22">
        <v>1000000</v>
      </c>
      <c r="J132" s="51">
        <v>1000000</v>
      </c>
      <c r="K132" s="22"/>
      <c r="L132" s="21">
        <f t="shared" si="39"/>
        <v>0</v>
      </c>
      <c r="M132" s="22">
        <f t="shared" si="34"/>
        <v>12151700</v>
      </c>
      <c r="N132" s="22">
        <f t="shared" si="35"/>
        <v>7701748</v>
      </c>
      <c r="O132" s="22">
        <f t="shared" si="36"/>
        <v>4462751.34</v>
      </c>
      <c r="P132" s="22">
        <f t="shared" si="37"/>
        <v>57.944655421081031</v>
      </c>
    </row>
    <row r="133" spans="2:16" ht="23.5" customHeight="1" x14ac:dyDescent="0.2">
      <c r="B133" s="52" t="s">
        <v>266</v>
      </c>
      <c r="C133" s="7" t="s">
        <v>267</v>
      </c>
      <c r="D133" s="7" t="s">
        <v>268</v>
      </c>
      <c r="E133" s="22">
        <v>6083700</v>
      </c>
      <c r="F133" s="51">
        <v>3888700</v>
      </c>
      <c r="G133" s="22">
        <v>2289348.88</v>
      </c>
      <c r="H133" s="21">
        <f t="shared" si="33"/>
        <v>58.871830688919175</v>
      </c>
      <c r="I133" s="22">
        <v>1000000</v>
      </c>
      <c r="J133" s="51">
        <v>1000000</v>
      </c>
      <c r="K133" s="22"/>
      <c r="L133" s="21">
        <f t="shared" si="39"/>
        <v>0</v>
      </c>
      <c r="M133" s="22">
        <f t="shared" si="34"/>
        <v>7083700</v>
      </c>
      <c r="N133" s="22">
        <f t="shared" si="35"/>
        <v>4888700</v>
      </c>
      <c r="O133" s="22">
        <f t="shared" si="36"/>
        <v>2289348.88</v>
      </c>
      <c r="P133" s="22">
        <f t="shared" si="37"/>
        <v>46.829400045001734</v>
      </c>
    </row>
    <row r="134" spans="2:16" ht="20.5" customHeight="1" x14ac:dyDescent="0.2">
      <c r="B134" s="18" t="s">
        <v>269</v>
      </c>
      <c r="C134" s="7" t="s">
        <v>270</v>
      </c>
      <c r="D134" s="7" t="s">
        <v>0</v>
      </c>
      <c r="E134" s="22">
        <v>3100000</v>
      </c>
      <c r="F134" s="51">
        <v>1750400</v>
      </c>
      <c r="G134" s="22">
        <v>1518294.39</v>
      </c>
      <c r="H134" s="21">
        <f t="shared" si="33"/>
        <v>86.739853176416815</v>
      </c>
      <c r="I134" s="22"/>
      <c r="J134" s="53"/>
      <c r="K134" s="22"/>
      <c r="L134" s="21"/>
      <c r="M134" s="22">
        <f t="shared" si="34"/>
        <v>3100000</v>
      </c>
      <c r="N134" s="22">
        <f t="shared" si="35"/>
        <v>1750400</v>
      </c>
      <c r="O134" s="22">
        <f t="shared" si="36"/>
        <v>1518294.39</v>
      </c>
      <c r="P134" s="22">
        <f t="shared" si="37"/>
        <v>86.739853176416815</v>
      </c>
    </row>
    <row r="135" spans="2:16" ht="39.5" customHeight="1" x14ac:dyDescent="0.2">
      <c r="B135" s="54" t="s">
        <v>271</v>
      </c>
      <c r="C135" s="26" t="s">
        <v>272</v>
      </c>
      <c r="D135" s="26" t="s">
        <v>273</v>
      </c>
      <c r="E135" s="22">
        <v>3100000</v>
      </c>
      <c r="F135" s="51">
        <v>1750400</v>
      </c>
      <c r="G135" s="22">
        <v>1518294.39</v>
      </c>
      <c r="H135" s="21">
        <f t="shared" si="33"/>
        <v>86.739853176416815</v>
      </c>
      <c r="I135" s="22"/>
      <c r="J135" s="53"/>
      <c r="K135" s="22"/>
      <c r="L135" s="21"/>
      <c r="M135" s="22">
        <f t="shared" si="34"/>
        <v>3100000</v>
      </c>
      <c r="N135" s="22">
        <f t="shared" si="35"/>
        <v>1750400</v>
      </c>
      <c r="O135" s="22">
        <f t="shared" si="36"/>
        <v>1518294.39</v>
      </c>
      <c r="P135" s="22">
        <f t="shared" si="37"/>
        <v>86.739853176416815</v>
      </c>
    </row>
    <row r="136" spans="2:16" ht="20.5" customHeight="1" x14ac:dyDescent="0.2">
      <c r="B136" s="18" t="s">
        <v>274</v>
      </c>
      <c r="C136" s="7" t="s">
        <v>275</v>
      </c>
      <c r="D136" s="7" t="s">
        <v>0</v>
      </c>
      <c r="E136" s="22">
        <v>1968000</v>
      </c>
      <c r="F136" s="51">
        <v>1062648</v>
      </c>
      <c r="G136" s="22">
        <v>655108.06999999995</v>
      </c>
      <c r="H136" s="21">
        <f t="shared" si="33"/>
        <v>61.648642824340705</v>
      </c>
      <c r="I136" s="22"/>
      <c r="J136" s="53"/>
      <c r="K136" s="22"/>
      <c r="L136" s="21"/>
      <c r="M136" s="22">
        <f t="shared" si="34"/>
        <v>1968000</v>
      </c>
      <c r="N136" s="22">
        <f t="shared" si="35"/>
        <v>1062648</v>
      </c>
      <c r="O136" s="22">
        <f t="shared" si="36"/>
        <v>655108.06999999995</v>
      </c>
      <c r="P136" s="22">
        <f t="shared" si="37"/>
        <v>61.648642824340705</v>
      </c>
    </row>
    <row r="137" spans="2:16" ht="20" customHeight="1" x14ac:dyDescent="0.2">
      <c r="B137" s="54" t="s">
        <v>276</v>
      </c>
      <c r="C137" s="26" t="s">
        <v>277</v>
      </c>
      <c r="D137" s="26" t="s">
        <v>278</v>
      </c>
      <c r="E137" s="22">
        <v>1968000</v>
      </c>
      <c r="F137" s="51">
        <v>1062648</v>
      </c>
      <c r="G137" s="22">
        <v>655108.06999999995</v>
      </c>
      <c r="H137" s="21">
        <f t="shared" si="33"/>
        <v>61.648642824340705</v>
      </c>
      <c r="I137" s="22"/>
      <c r="J137" s="53"/>
      <c r="K137" s="22"/>
      <c r="L137" s="21"/>
      <c r="M137" s="22">
        <f t="shared" si="34"/>
        <v>1968000</v>
      </c>
      <c r="N137" s="22">
        <f t="shared" si="35"/>
        <v>1062648</v>
      </c>
      <c r="O137" s="22">
        <f t="shared" si="36"/>
        <v>655108.06999999995</v>
      </c>
      <c r="P137" s="22">
        <f t="shared" si="37"/>
        <v>61.648642824340705</v>
      </c>
    </row>
    <row r="138" spans="2:16" ht="18" customHeight="1" x14ac:dyDescent="0.2">
      <c r="B138" s="18" t="s">
        <v>279</v>
      </c>
      <c r="C138" s="7" t="s">
        <v>280</v>
      </c>
      <c r="D138" s="7" t="s">
        <v>0</v>
      </c>
      <c r="E138" s="22">
        <v>21038957</v>
      </c>
      <c r="F138" s="51">
        <f>F139+F142+F143+F144+F151</f>
        <v>15715430</v>
      </c>
      <c r="G138" s="22">
        <v>11719779.720000001</v>
      </c>
      <c r="H138" s="21">
        <f t="shared" ref="H138:H201" si="53">G138/F138%</f>
        <v>74.574985985111454</v>
      </c>
      <c r="I138" s="22">
        <v>1235000</v>
      </c>
      <c r="J138" s="51">
        <v>1235000</v>
      </c>
      <c r="K138" s="22">
        <v>2249120.7200000002</v>
      </c>
      <c r="L138" s="21">
        <f t="shared" ref="L138:L201" si="54">K138/J138%</f>
        <v>182.11503805668019</v>
      </c>
      <c r="M138" s="22">
        <f t="shared" ref="M138:M201" si="55">E138+I138</f>
        <v>22273957</v>
      </c>
      <c r="N138" s="22">
        <f t="shared" ref="N138:N201" si="56">F138+J138</f>
        <v>16950430</v>
      </c>
      <c r="O138" s="22">
        <f t="shared" ref="O138:O201" si="57">G138+K138</f>
        <v>13968900.440000001</v>
      </c>
      <c r="P138" s="22">
        <f t="shared" ref="P138:P186" si="58">O138/N138%</f>
        <v>82.410301331588656</v>
      </c>
    </row>
    <row r="139" spans="2:16" ht="44.5" customHeight="1" x14ac:dyDescent="0.2">
      <c r="B139" s="18" t="s">
        <v>281</v>
      </c>
      <c r="C139" s="7" t="s">
        <v>282</v>
      </c>
      <c r="D139" s="7" t="s">
        <v>0</v>
      </c>
      <c r="E139" s="22">
        <v>1056000</v>
      </c>
      <c r="F139" s="51">
        <f>F140+F141</f>
        <v>784000</v>
      </c>
      <c r="G139" s="22">
        <v>655220.17000000004</v>
      </c>
      <c r="H139" s="21">
        <f t="shared" si="53"/>
        <v>83.574001275510213</v>
      </c>
      <c r="I139" s="22"/>
      <c r="J139" s="53"/>
      <c r="K139" s="22"/>
      <c r="L139" s="21"/>
      <c r="M139" s="22">
        <f t="shared" si="55"/>
        <v>1056000</v>
      </c>
      <c r="N139" s="22">
        <f t="shared" si="56"/>
        <v>784000</v>
      </c>
      <c r="O139" s="22">
        <f t="shared" si="57"/>
        <v>655220.17000000004</v>
      </c>
      <c r="P139" s="22">
        <f t="shared" si="58"/>
        <v>83.574001275510213</v>
      </c>
    </row>
    <row r="140" spans="2:16" ht="34.5" customHeight="1" x14ac:dyDescent="0.2">
      <c r="B140" s="54" t="s">
        <v>283</v>
      </c>
      <c r="C140" s="26" t="s">
        <v>284</v>
      </c>
      <c r="D140" s="26" t="s">
        <v>285</v>
      </c>
      <c r="E140" s="22">
        <v>906000</v>
      </c>
      <c r="F140" s="51">
        <v>706000</v>
      </c>
      <c r="G140" s="22">
        <v>594198.74</v>
      </c>
      <c r="H140" s="21">
        <f t="shared" si="53"/>
        <v>84.164127478753542</v>
      </c>
      <c r="I140" s="22"/>
      <c r="J140" s="53"/>
      <c r="K140" s="22"/>
      <c r="L140" s="21"/>
      <c r="M140" s="22">
        <f t="shared" si="55"/>
        <v>906000</v>
      </c>
      <c r="N140" s="22">
        <f t="shared" si="56"/>
        <v>706000</v>
      </c>
      <c r="O140" s="22">
        <f t="shared" si="57"/>
        <v>594198.74</v>
      </c>
      <c r="P140" s="22">
        <f t="shared" si="58"/>
        <v>84.164127478753542</v>
      </c>
    </row>
    <row r="141" spans="2:16" ht="29" customHeight="1" x14ac:dyDescent="0.2">
      <c r="B141" s="54" t="s">
        <v>286</v>
      </c>
      <c r="C141" s="26" t="s">
        <v>287</v>
      </c>
      <c r="D141" s="26" t="s">
        <v>288</v>
      </c>
      <c r="E141" s="22">
        <v>150000</v>
      </c>
      <c r="F141" s="51">
        <v>78000</v>
      </c>
      <c r="G141" s="22">
        <v>61021.43</v>
      </c>
      <c r="H141" s="21">
        <f t="shared" si="53"/>
        <v>78.232602564102564</v>
      </c>
      <c r="I141" s="22"/>
      <c r="J141" s="53"/>
      <c r="K141" s="22"/>
      <c r="L141" s="21"/>
      <c r="M141" s="22">
        <f t="shared" si="55"/>
        <v>150000</v>
      </c>
      <c r="N141" s="22">
        <f t="shared" si="56"/>
        <v>78000</v>
      </c>
      <c r="O141" s="22">
        <f t="shared" si="57"/>
        <v>61021.43</v>
      </c>
      <c r="P141" s="22">
        <f t="shared" si="58"/>
        <v>78.232602564102564</v>
      </c>
    </row>
    <row r="142" spans="2:16" ht="28.5" customHeight="1" x14ac:dyDescent="0.2">
      <c r="B142" s="52" t="s">
        <v>289</v>
      </c>
      <c r="C142" s="7" t="s">
        <v>290</v>
      </c>
      <c r="D142" s="7" t="s">
        <v>291</v>
      </c>
      <c r="E142" s="22">
        <v>50000</v>
      </c>
      <c r="F142" s="51">
        <v>50000</v>
      </c>
      <c r="G142" s="22">
        <v>50000</v>
      </c>
      <c r="H142" s="21">
        <f t="shared" si="53"/>
        <v>100</v>
      </c>
      <c r="I142" s="22"/>
      <c r="J142" s="53"/>
      <c r="K142" s="22"/>
      <c r="L142" s="21"/>
      <c r="M142" s="22">
        <f t="shared" si="55"/>
        <v>50000</v>
      </c>
      <c r="N142" s="22">
        <f t="shared" si="56"/>
        <v>50000</v>
      </c>
      <c r="O142" s="22">
        <f t="shared" si="57"/>
        <v>50000</v>
      </c>
      <c r="P142" s="22">
        <f t="shared" si="58"/>
        <v>100</v>
      </c>
    </row>
    <row r="143" spans="2:16" ht="30.5" customHeight="1" x14ac:dyDescent="0.2">
      <c r="B143" s="52" t="s">
        <v>292</v>
      </c>
      <c r="C143" s="7" t="s">
        <v>293</v>
      </c>
      <c r="D143" s="7" t="s">
        <v>294</v>
      </c>
      <c r="E143" s="22">
        <v>300000</v>
      </c>
      <c r="F143" s="51">
        <v>300000</v>
      </c>
      <c r="G143" s="22">
        <v>253501.8</v>
      </c>
      <c r="H143" s="21">
        <f t="shared" si="53"/>
        <v>84.500599999999991</v>
      </c>
      <c r="I143" s="22"/>
      <c r="J143" s="53"/>
      <c r="K143" s="22"/>
      <c r="L143" s="21"/>
      <c r="M143" s="22">
        <f t="shared" si="55"/>
        <v>300000</v>
      </c>
      <c r="N143" s="22">
        <f t="shared" si="56"/>
        <v>300000</v>
      </c>
      <c r="O143" s="22">
        <f t="shared" si="57"/>
        <v>253501.8</v>
      </c>
      <c r="P143" s="22">
        <f t="shared" si="58"/>
        <v>84.500599999999991</v>
      </c>
    </row>
    <row r="144" spans="2:16" ht="41.5" customHeight="1" x14ac:dyDescent="0.2">
      <c r="B144" s="18" t="s">
        <v>295</v>
      </c>
      <c r="C144" s="7" t="s">
        <v>296</v>
      </c>
      <c r="D144" s="7" t="s">
        <v>0</v>
      </c>
      <c r="E144" s="22">
        <v>8892957</v>
      </c>
      <c r="F144" s="51">
        <f>F145+F146+F147+F150</f>
        <v>8606430</v>
      </c>
      <c r="G144" s="22">
        <v>3954914.05</v>
      </c>
      <c r="H144" s="21">
        <f t="shared" si="53"/>
        <v>45.953014780809227</v>
      </c>
      <c r="I144" s="22">
        <v>1235000</v>
      </c>
      <c r="J144" s="51">
        <v>1235000</v>
      </c>
      <c r="K144" s="22">
        <v>677359.22</v>
      </c>
      <c r="L144" s="21">
        <f t="shared" si="54"/>
        <v>54.846900404858296</v>
      </c>
      <c r="M144" s="22">
        <f t="shared" si="55"/>
        <v>10127957</v>
      </c>
      <c r="N144" s="22">
        <f t="shared" si="56"/>
        <v>9841430</v>
      </c>
      <c r="O144" s="22">
        <f t="shared" si="57"/>
        <v>4632273.2699999996</v>
      </c>
      <c r="P144" s="22">
        <f t="shared" si="58"/>
        <v>47.069107538233766</v>
      </c>
    </row>
    <row r="145" spans="2:16" ht="38.5" customHeight="1" x14ac:dyDescent="0.2">
      <c r="B145" s="54" t="s">
        <v>297</v>
      </c>
      <c r="C145" s="26" t="s">
        <v>298</v>
      </c>
      <c r="D145" s="26" t="s">
        <v>299</v>
      </c>
      <c r="E145" s="22">
        <v>7625100</v>
      </c>
      <c r="F145" s="51">
        <v>4018740</v>
      </c>
      <c r="G145" s="22">
        <v>3400296.23</v>
      </c>
      <c r="H145" s="21">
        <f t="shared" si="53"/>
        <v>84.611003200007957</v>
      </c>
      <c r="I145" s="22">
        <v>1235000</v>
      </c>
      <c r="J145" s="51">
        <v>1235000</v>
      </c>
      <c r="K145" s="22">
        <v>677359.22</v>
      </c>
      <c r="L145" s="21">
        <f t="shared" si="54"/>
        <v>54.846900404858296</v>
      </c>
      <c r="M145" s="22">
        <f t="shared" si="55"/>
        <v>8860100</v>
      </c>
      <c r="N145" s="22">
        <f t="shared" si="56"/>
        <v>5253740</v>
      </c>
      <c r="O145" s="22">
        <f t="shared" si="57"/>
        <v>4077655.45</v>
      </c>
      <c r="P145" s="22">
        <f t="shared" si="58"/>
        <v>77.614336643990754</v>
      </c>
    </row>
    <row r="146" spans="2:16" ht="28.5" customHeight="1" x14ac:dyDescent="0.2">
      <c r="B146" s="54" t="s">
        <v>300</v>
      </c>
      <c r="C146" s="26" t="s">
        <v>301</v>
      </c>
      <c r="D146" s="26" t="s">
        <v>302</v>
      </c>
      <c r="E146" s="22">
        <v>1267857</v>
      </c>
      <c r="F146" s="51">
        <v>617640</v>
      </c>
      <c r="G146" s="22">
        <v>554617.81999999995</v>
      </c>
      <c r="H146" s="21">
        <f t="shared" si="53"/>
        <v>89.796292338579107</v>
      </c>
      <c r="I146" s="22"/>
      <c r="J146" s="53"/>
      <c r="K146" s="22"/>
      <c r="L146" s="21"/>
      <c r="M146" s="22">
        <f t="shared" si="55"/>
        <v>1267857</v>
      </c>
      <c r="N146" s="22">
        <f t="shared" si="56"/>
        <v>617640</v>
      </c>
      <c r="O146" s="22">
        <f t="shared" si="57"/>
        <v>554617.81999999995</v>
      </c>
      <c r="P146" s="22">
        <f t="shared" si="58"/>
        <v>89.796292338579107</v>
      </c>
    </row>
    <row r="147" spans="2:16" ht="29" customHeight="1" x14ac:dyDescent="0.2">
      <c r="B147" s="18" t="s">
        <v>303</v>
      </c>
      <c r="C147" s="7" t="s">
        <v>304</v>
      </c>
      <c r="D147" s="7" t="s">
        <v>0</v>
      </c>
      <c r="E147" s="22">
        <v>1700000</v>
      </c>
      <c r="F147" s="51">
        <f>F148+F149</f>
        <v>905050</v>
      </c>
      <c r="G147" s="22">
        <v>718236.18</v>
      </c>
      <c r="H147" s="21">
        <f t="shared" si="53"/>
        <v>79.358729351969515</v>
      </c>
      <c r="I147" s="22"/>
      <c r="J147" s="53"/>
      <c r="K147" s="22">
        <v>24912</v>
      </c>
      <c r="L147" s="21"/>
      <c r="M147" s="22">
        <f t="shared" si="55"/>
        <v>1700000</v>
      </c>
      <c r="N147" s="22">
        <f t="shared" si="56"/>
        <v>905050</v>
      </c>
      <c r="O147" s="22">
        <f t="shared" si="57"/>
        <v>743148.18</v>
      </c>
      <c r="P147" s="22">
        <f t="shared" si="58"/>
        <v>82.111284459422137</v>
      </c>
    </row>
    <row r="148" spans="2:16" ht="28" customHeight="1" x14ac:dyDescent="0.2">
      <c r="B148" s="54" t="s">
        <v>305</v>
      </c>
      <c r="C148" s="26" t="s">
        <v>306</v>
      </c>
      <c r="D148" s="26" t="s">
        <v>307</v>
      </c>
      <c r="E148" s="22">
        <v>1230000</v>
      </c>
      <c r="F148" s="51">
        <v>661150</v>
      </c>
      <c r="G148" s="22">
        <v>557800.87</v>
      </c>
      <c r="H148" s="21">
        <f t="shared" si="53"/>
        <v>84.368278000453756</v>
      </c>
      <c r="I148" s="22"/>
      <c r="J148" s="53"/>
      <c r="K148" s="22">
        <v>24912</v>
      </c>
      <c r="L148" s="21"/>
      <c r="M148" s="22">
        <f t="shared" si="55"/>
        <v>1230000</v>
      </c>
      <c r="N148" s="22">
        <f t="shared" si="56"/>
        <v>661150</v>
      </c>
      <c r="O148" s="22">
        <f t="shared" si="57"/>
        <v>582712.87</v>
      </c>
      <c r="P148" s="22">
        <f t="shared" si="58"/>
        <v>88.136258035241624</v>
      </c>
    </row>
    <row r="149" spans="2:16" ht="42" customHeight="1" x14ac:dyDescent="0.2">
      <c r="B149" s="54" t="s">
        <v>308</v>
      </c>
      <c r="C149" s="26" t="s">
        <v>309</v>
      </c>
      <c r="D149" s="26" t="s">
        <v>310</v>
      </c>
      <c r="E149" s="22">
        <v>470000</v>
      </c>
      <c r="F149" s="51">
        <v>243900</v>
      </c>
      <c r="G149" s="22">
        <v>160435.31</v>
      </c>
      <c r="H149" s="21">
        <f t="shared" si="53"/>
        <v>65.779134891348917</v>
      </c>
      <c r="I149" s="22"/>
      <c r="J149" s="53"/>
      <c r="K149" s="22"/>
      <c r="L149" s="21"/>
      <c r="M149" s="22">
        <f t="shared" si="55"/>
        <v>470000</v>
      </c>
      <c r="N149" s="22">
        <f t="shared" si="56"/>
        <v>243900</v>
      </c>
      <c r="O149" s="22">
        <f t="shared" si="57"/>
        <v>160435.31</v>
      </c>
      <c r="P149" s="22">
        <f t="shared" si="58"/>
        <v>65.779134891348917</v>
      </c>
    </row>
    <row r="150" spans="2:16" ht="57" customHeight="1" x14ac:dyDescent="0.2">
      <c r="B150" s="52" t="s">
        <v>311</v>
      </c>
      <c r="C150" s="7" t="s">
        <v>312</v>
      </c>
      <c r="D150" s="7" t="s">
        <v>313</v>
      </c>
      <c r="E150" s="22">
        <v>3065000</v>
      </c>
      <c r="F150" s="51">
        <v>3065000</v>
      </c>
      <c r="G150" s="22">
        <v>2847732.52</v>
      </c>
      <c r="H150" s="21">
        <f t="shared" si="53"/>
        <v>92.911338336052196</v>
      </c>
      <c r="I150" s="22"/>
      <c r="J150" s="53"/>
      <c r="K150" s="22"/>
      <c r="L150" s="21"/>
      <c r="M150" s="22">
        <f t="shared" si="55"/>
        <v>3065000</v>
      </c>
      <c r="N150" s="22">
        <f t="shared" si="56"/>
        <v>3065000</v>
      </c>
      <c r="O150" s="22">
        <f t="shared" si="57"/>
        <v>2847732.52</v>
      </c>
      <c r="P150" s="22">
        <f t="shared" si="58"/>
        <v>92.911338336052196</v>
      </c>
    </row>
    <row r="151" spans="2:16" ht="20.5" customHeight="1" x14ac:dyDescent="0.2">
      <c r="B151" s="18" t="s">
        <v>314</v>
      </c>
      <c r="C151" s="7" t="s">
        <v>315</v>
      </c>
      <c r="D151" s="7" t="s">
        <v>0</v>
      </c>
      <c r="E151" s="22">
        <v>5975000</v>
      </c>
      <c r="F151" s="51">
        <v>5975000</v>
      </c>
      <c r="G151" s="22">
        <v>3240175</v>
      </c>
      <c r="H151" s="21">
        <f t="shared" si="53"/>
        <v>54.228870292887031</v>
      </c>
      <c r="I151" s="22"/>
      <c r="J151" s="53"/>
      <c r="K151" s="22">
        <v>1546849.5</v>
      </c>
      <c r="L151" s="21"/>
      <c r="M151" s="22">
        <f t="shared" si="55"/>
        <v>5975000</v>
      </c>
      <c r="N151" s="22">
        <f t="shared" si="56"/>
        <v>5975000</v>
      </c>
      <c r="O151" s="22">
        <f t="shared" si="57"/>
        <v>4787024.5</v>
      </c>
      <c r="P151" s="22">
        <f t="shared" si="58"/>
        <v>80.117564853556487</v>
      </c>
    </row>
    <row r="152" spans="2:16" ht="33.5" customHeight="1" x14ac:dyDescent="0.2">
      <c r="B152" s="54" t="s">
        <v>316</v>
      </c>
      <c r="C152" s="26" t="s">
        <v>317</v>
      </c>
      <c r="D152" s="26" t="s">
        <v>318</v>
      </c>
      <c r="E152" s="22">
        <v>5975000</v>
      </c>
      <c r="F152" s="51">
        <v>5975000</v>
      </c>
      <c r="G152" s="22">
        <v>3240175</v>
      </c>
      <c r="H152" s="21">
        <f t="shared" si="53"/>
        <v>54.228870292887031</v>
      </c>
      <c r="I152" s="22"/>
      <c r="J152" s="53"/>
      <c r="K152" s="22">
        <v>1546849.5</v>
      </c>
      <c r="L152" s="21"/>
      <c r="M152" s="22">
        <f t="shared" si="55"/>
        <v>5975000</v>
      </c>
      <c r="N152" s="22">
        <f t="shared" si="56"/>
        <v>5975000</v>
      </c>
      <c r="O152" s="22">
        <f t="shared" si="57"/>
        <v>4787024.5</v>
      </c>
      <c r="P152" s="22">
        <f t="shared" si="58"/>
        <v>80.117564853556487</v>
      </c>
    </row>
    <row r="153" spans="2:16" ht="15" customHeight="1" x14ac:dyDescent="0.2">
      <c r="B153" s="18" t="s">
        <v>319</v>
      </c>
      <c r="C153" s="7" t="s">
        <v>320</v>
      </c>
      <c r="D153" s="7" t="s">
        <v>0</v>
      </c>
      <c r="E153" s="22">
        <v>11029000</v>
      </c>
      <c r="F153" s="51">
        <f>F154+F155+F156+F157</f>
        <v>5855715</v>
      </c>
      <c r="G153" s="22">
        <v>4333787.92</v>
      </c>
      <c r="H153" s="21">
        <f t="shared" si="53"/>
        <v>74.00954315570344</v>
      </c>
      <c r="I153" s="22">
        <v>51000</v>
      </c>
      <c r="J153" s="51">
        <v>51000</v>
      </c>
      <c r="K153" s="22">
        <v>152301.17000000001</v>
      </c>
      <c r="L153" s="21">
        <f t="shared" si="54"/>
        <v>298.62974509803922</v>
      </c>
      <c r="M153" s="22">
        <f t="shared" si="55"/>
        <v>11080000</v>
      </c>
      <c r="N153" s="22">
        <f t="shared" si="56"/>
        <v>5906715</v>
      </c>
      <c r="O153" s="22">
        <f t="shared" si="57"/>
        <v>4486089.09</v>
      </c>
      <c r="P153" s="22">
        <f t="shared" si="58"/>
        <v>75.948968081243123</v>
      </c>
    </row>
    <row r="154" spans="2:16" ht="15" customHeight="1" x14ac:dyDescent="0.2">
      <c r="B154" s="52" t="s">
        <v>321</v>
      </c>
      <c r="C154" s="7" t="s">
        <v>322</v>
      </c>
      <c r="D154" s="7" t="s">
        <v>323</v>
      </c>
      <c r="E154" s="22">
        <v>3160000</v>
      </c>
      <c r="F154" s="51">
        <v>1513510</v>
      </c>
      <c r="G154" s="22">
        <v>1349629.48</v>
      </c>
      <c r="H154" s="21">
        <f t="shared" si="53"/>
        <v>89.172154792502198</v>
      </c>
      <c r="I154" s="22">
        <v>1000</v>
      </c>
      <c r="J154" s="51">
        <v>1000</v>
      </c>
      <c r="K154" s="22">
        <v>75322.570000000007</v>
      </c>
      <c r="L154" s="21">
        <f t="shared" si="54"/>
        <v>7532.2570000000005</v>
      </c>
      <c r="M154" s="22">
        <f t="shared" si="55"/>
        <v>3161000</v>
      </c>
      <c r="N154" s="22">
        <f t="shared" si="56"/>
        <v>1514510</v>
      </c>
      <c r="O154" s="22">
        <f t="shared" si="57"/>
        <v>1424952.05</v>
      </c>
      <c r="P154" s="22">
        <f t="shared" si="58"/>
        <v>94.086671596754073</v>
      </c>
    </row>
    <row r="155" spans="2:16" ht="17.5" customHeight="1" x14ac:dyDescent="0.2">
      <c r="B155" s="52" t="s">
        <v>324</v>
      </c>
      <c r="C155" s="7" t="s">
        <v>325</v>
      </c>
      <c r="D155" s="7" t="s">
        <v>326</v>
      </c>
      <c r="E155" s="22">
        <v>350000</v>
      </c>
      <c r="F155" s="51">
        <v>179660</v>
      </c>
      <c r="G155" s="22">
        <v>121760.44</v>
      </c>
      <c r="H155" s="21">
        <f t="shared" si="53"/>
        <v>67.772703996437727</v>
      </c>
      <c r="I155" s="22">
        <v>1000</v>
      </c>
      <c r="J155" s="51">
        <v>1000</v>
      </c>
      <c r="K155" s="22"/>
      <c r="L155" s="21">
        <f t="shared" si="54"/>
        <v>0</v>
      </c>
      <c r="M155" s="22">
        <f t="shared" si="55"/>
        <v>351000</v>
      </c>
      <c r="N155" s="22">
        <f t="shared" si="56"/>
        <v>180660</v>
      </c>
      <c r="O155" s="22">
        <f t="shared" si="57"/>
        <v>121760.44</v>
      </c>
      <c r="P155" s="22">
        <f t="shared" si="58"/>
        <v>67.397564485774382</v>
      </c>
    </row>
    <row r="156" spans="2:16" ht="30" customHeight="1" x14ac:dyDescent="0.2">
      <c r="B156" s="52" t="s">
        <v>327</v>
      </c>
      <c r="C156" s="7" t="s">
        <v>328</v>
      </c>
      <c r="D156" s="7" t="s">
        <v>329</v>
      </c>
      <c r="E156" s="22">
        <v>6500000</v>
      </c>
      <c r="F156" s="51">
        <v>3639240</v>
      </c>
      <c r="G156" s="22">
        <v>2511470.85</v>
      </c>
      <c r="H156" s="21">
        <f t="shared" si="53"/>
        <v>69.010860784119757</v>
      </c>
      <c r="I156" s="22">
        <v>49000</v>
      </c>
      <c r="J156" s="51">
        <v>49000</v>
      </c>
      <c r="K156" s="22"/>
      <c r="L156" s="21">
        <f t="shared" si="54"/>
        <v>0</v>
      </c>
      <c r="M156" s="22">
        <f t="shared" si="55"/>
        <v>6549000</v>
      </c>
      <c r="N156" s="22">
        <f t="shared" si="56"/>
        <v>3688240</v>
      </c>
      <c r="O156" s="22">
        <f t="shared" si="57"/>
        <v>2511470.85</v>
      </c>
      <c r="P156" s="22">
        <f t="shared" si="58"/>
        <v>68.09401909854023</v>
      </c>
    </row>
    <row r="157" spans="2:16" ht="19" customHeight="1" x14ac:dyDescent="0.2">
      <c r="B157" s="18" t="s">
        <v>330</v>
      </c>
      <c r="C157" s="7" t="s">
        <v>331</v>
      </c>
      <c r="D157" s="7" t="s">
        <v>0</v>
      </c>
      <c r="E157" s="22">
        <v>1019000</v>
      </c>
      <c r="F157" s="51">
        <f>F158+F159+F160</f>
        <v>523305</v>
      </c>
      <c r="G157" s="22">
        <v>350927.15</v>
      </c>
      <c r="H157" s="21">
        <f t="shared" si="53"/>
        <v>67.059773936805499</v>
      </c>
      <c r="I157" s="22"/>
      <c r="J157" s="53"/>
      <c r="K157" s="22">
        <v>76978.600000000006</v>
      </c>
      <c r="L157" s="21"/>
      <c r="M157" s="22">
        <f t="shared" si="55"/>
        <v>1019000</v>
      </c>
      <c r="N157" s="22">
        <f t="shared" si="56"/>
        <v>523305</v>
      </c>
      <c r="O157" s="22">
        <f t="shared" si="57"/>
        <v>427905.75</v>
      </c>
      <c r="P157" s="22">
        <f t="shared" si="58"/>
        <v>81.769856966778448</v>
      </c>
    </row>
    <row r="158" spans="2:16" ht="26.5" customHeight="1" x14ac:dyDescent="0.2">
      <c r="B158" s="54" t="s">
        <v>332</v>
      </c>
      <c r="C158" s="26" t="s">
        <v>333</v>
      </c>
      <c r="D158" s="26" t="s">
        <v>334</v>
      </c>
      <c r="E158" s="22">
        <v>784000</v>
      </c>
      <c r="F158" s="51">
        <v>398305</v>
      </c>
      <c r="G158" s="22">
        <v>317927.15000000002</v>
      </c>
      <c r="H158" s="21">
        <f t="shared" si="53"/>
        <v>79.820024855324434</v>
      </c>
      <c r="I158" s="22"/>
      <c r="J158" s="53"/>
      <c r="K158" s="22"/>
      <c r="L158" s="21"/>
      <c r="M158" s="22">
        <f t="shared" si="55"/>
        <v>784000</v>
      </c>
      <c r="N158" s="22">
        <f t="shared" si="56"/>
        <v>398305</v>
      </c>
      <c r="O158" s="22">
        <f t="shared" si="57"/>
        <v>317927.15000000002</v>
      </c>
      <c r="P158" s="22">
        <f t="shared" si="58"/>
        <v>79.820024855324434</v>
      </c>
    </row>
    <row r="159" spans="2:16" ht="13" customHeight="1" x14ac:dyDescent="0.2">
      <c r="B159" s="54" t="s">
        <v>335</v>
      </c>
      <c r="C159" s="26" t="s">
        <v>336</v>
      </c>
      <c r="D159" s="26" t="s">
        <v>337</v>
      </c>
      <c r="E159" s="22">
        <v>230000</v>
      </c>
      <c r="F159" s="51">
        <v>120000</v>
      </c>
      <c r="G159" s="22">
        <v>33000</v>
      </c>
      <c r="H159" s="21">
        <f t="shared" si="53"/>
        <v>27.5</v>
      </c>
      <c r="I159" s="22"/>
      <c r="J159" s="53"/>
      <c r="K159" s="22">
        <v>76978.600000000006</v>
      </c>
      <c r="L159" s="21"/>
      <c r="M159" s="22">
        <f t="shared" si="55"/>
        <v>230000</v>
      </c>
      <c r="N159" s="22">
        <f t="shared" si="56"/>
        <v>120000</v>
      </c>
      <c r="O159" s="22">
        <f t="shared" si="57"/>
        <v>109978.6</v>
      </c>
      <c r="P159" s="22">
        <f t="shared" si="58"/>
        <v>91.648833333333343</v>
      </c>
    </row>
    <row r="160" spans="2:16" ht="15.5" customHeight="1" x14ac:dyDescent="0.2">
      <c r="B160" s="54" t="s">
        <v>335</v>
      </c>
      <c r="C160" s="26" t="s">
        <v>336</v>
      </c>
      <c r="D160" s="26" t="s">
        <v>338</v>
      </c>
      <c r="E160" s="22">
        <v>5000</v>
      </c>
      <c r="F160" s="51">
        <v>5000</v>
      </c>
      <c r="G160" s="22"/>
      <c r="H160" s="21">
        <f t="shared" si="53"/>
        <v>0</v>
      </c>
      <c r="I160" s="22"/>
      <c r="J160" s="53"/>
      <c r="K160" s="22"/>
      <c r="L160" s="21"/>
      <c r="M160" s="22">
        <f t="shared" si="55"/>
        <v>5000</v>
      </c>
      <c r="N160" s="22">
        <f t="shared" si="56"/>
        <v>5000</v>
      </c>
      <c r="O160" s="22">
        <f t="shared" si="57"/>
        <v>0</v>
      </c>
      <c r="P160" s="22">
        <f t="shared" si="58"/>
        <v>0</v>
      </c>
    </row>
    <row r="161" spans="2:16" ht="17" customHeight="1" x14ac:dyDescent="0.2">
      <c r="B161" s="18" t="s">
        <v>339</v>
      </c>
      <c r="C161" s="7" t="s">
        <v>340</v>
      </c>
      <c r="D161" s="7" t="s">
        <v>0</v>
      </c>
      <c r="E161" s="22">
        <v>3020000</v>
      </c>
      <c r="F161" s="51">
        <f>F162+F164+F167</f>
        <v>1516884</v>
      </c>
      <c r="G161" s="22">
        <v>1331131.1100000001</v>
      </c>
      <c r="H161" s="21">
        <f t="shared" si="53"/>
        <v>87.754311470092645</v>
      </c>
      <c r="I161" s="22"/>
      <c r="J161" s="53"/>
      <c r="K161" s="22"/>
      <c r="L161" s="21"/>
      <c r="M161" s="22">
        <f t="shared" si="55"/>
        <v>3020000</v>
      </c>
      <c r="N161" s="22">
        <f t="shared" si="56"/>
        <v>1516884</v>
      </c>
      <c r="O161" s="22">
        <f t="shared" si="57"/>
        <v>1331131.1100000001</v>
      </c>
      <c r="P161" s="22">
        <f t="shared" si="58"/>
        <v>87.754311470092645</v>
      </c>
    </row>
    <row r="162" spans="2:16" ht="19" customHeight="1" x14ac:dyDescent="0.2">
      <c r="B162" s="18" t="s">
        <v>341</v>
      </c>
      <c r="C162" s="7" t="s">
        <v>342</v>
      </c>
      <c r="D162" s="7" t="s">
        <v>0</v>
      </c>
      <c r="E162" s="22">
        <v>85300</v>
      </c>
      <c r="F162" s="51">
        <v>77300</v>
      </c>
      <c r="G162" s="22">
        <v>52077.51</v>
      </c>
      <c r="H162" s="21">
        <f t="shared" si="53"/>
        <v>67.370646830530404</v>
      </c>
      <c r="I162" s="22"/>
      <c r="J162" s="53"/>
      <c r="K162" s="22"/>
      <c r="L162" s="21"/>
      <c r="M162" s="22">
        <f t="shared" si="55"/>
        <v>85300</v>
      </c>
      <c r="N162" s="22">
        <f t="shared" si="56"/>
        <v>77300</v>
      </c>
      <c r="O162" s="22">
        <f t="shared" si="57"/>
        <v>52077.51</v>
      </c>
      <c r="P162" s="22">
        <f t="shared" si="58"/>
        <v>67.370646830530404</v>
      </c>
    </row>
    <row r="163" spans="2:16" ht="21" x14ac:dyDescent="0.2">
      <c r="B163" s="54" t="s">
        <v>343</v>
      </c>
      <c r="C163" s="26" t="s">
        <v>344</v>
      </c>
      <c r="D163" s="26" t="s">
        <v>345</v>
      </c>
      <c r="E163" s="22">
        <v>85300</v>
      </c>
      <c r="F163" s="51">
        <v>77300</v>
      </c>
      <c r="G163" s="22">
        <v>52077.51</v>
      </c>
      <c r="H163" s="21">
        <f t="shared" si="53"/>
        <v>67.370646830530404</v>
      </c>
      <c r="I163" s="22"/>
      <c r="J163" s="53"/>
      <c r="K163" s="22"/>
      <c r="L163" s="21"/>
      <c r="M163" s="22">
        <f t="shared" si="55"/>
        <v>85300</v>
      </c>
      <c r="N163" s="22">
        <f t="shared" si="56"/>
        <v>77300</v>
      </c>
      <c r="O163" s="22">
        <f t="shared" si="57"/>
        <v>52077.51</v>
      </c>
      <c r="P163" s="22">
        <f t="shared" si="58"/>
        <v>67.370646830530404</v>
      </c>
    </row>
    <row r="164" spans="2:16" ht="19.5" customHeight="1" x14ac:dyDescent="0.2">
      <c r="B164" s="18" t="s">
        <v>346</v>
      </c>
      <c r="C164" s="7" t="s">
        <v>347</v>
      </c>
      <c r="D164" s="7" t="s">
        <v>0</v>
      </c>
      <c r="E164" s="22">
        <v>2764700</v>
      </c>
      <c r="F164" s="51">
        <v>1343584</v>
      </c>
      <c r="G164" s="22">
        <v>1209971.1000000001</v>
      </c>
      <c r="H164" s="21">
        <f t="shared" si="53"/>
        <v>90.055485924214651</v>
      </c>
      <c r="I164" s="22"/>
      <c r="J164" s="53"/>
      <c r="K164" s="22"/>
      <c r="L164" s="21"/>
      <c r="M164" s="22">
        <f t="shared" si="55"/>
        <v>2764700</v>
      </c>
      <c r="N164" s="22">
        <f t="shared" si="56"/>
        <v>1343584</v>
      </c>
      <c r="O164" s="22">
        <f t="shared" si="57"/>
        <v>1209971.1000000001</v>
      </c>
      <c r="P164" s="22">
        <f t="shared" si="58"/>
        <v>90.055485924214651</v>
      </c>
    </row>
    <row r="165" spans="2:16" ht="26" customHeight="1" x14ac:dyDescent="0.2">
      <c r="B165" s="54" t="s">
        <v>348</v>
      </c>
      <c r="C165" s="26" t="s">
        <v>349</v>
      </c>
      <c r="D165" s="26" t="s">
        <v>350</v>
      </c>
      <c r="E165" s="22">
        <v>2764700</v>
      </c>
      <c r="F165" s="51">
        <v>1343584</v>
      </c>
      <c r="G165" s="22">
        <v>1209971.1000000001</v>
      </c>
      <c r="H165" s="21">
        <f t="shared" si="53"/>
        <v>90.055485924214651</v>
      </c>
      <c r="I165" s="22"/>
      <c r="J165" s="53"/>
      <c r="K165" s="22"/>
      <c r="L165" s="21"/>
      <c r="M165" s="22">
        <f t="shared" si="55"/>
        <v>2764700</v>
      </c>
      <c r="N165" s="22">
        <f t="shared" si="56"/>
        <v>1343584</v>
      </c>
      <c r="O165" s="22">
        <f t="shared" si="57"/>
        <v>1209971.1000000001</v>
      </c>
      <c r="P165" s="22">
        <f t="shared" si="58"/>
        <v>90.055485924214651</v>
      </c>
    </row>
    <row r="166" spans="2:16" ht="16.5" customHeight="1" x14ac:dyDescent="0.2">
      <c r="B166" s="18" t="s">
        <v>351</v>
      </c>
      <c r="C166" s="7" t="s">
        <v>352</v>
      </c>
      <c r="D166" s="7" t="s">
        <v>0</v>
      </c>
      <c r="E166" s="22">
        <v>170000</v>
      </c>
      <c r="F166" s="51">
        <v>96000</v>
      </c>
      <c r="G166" s="22">
        <v>69082.5</v>
      </c>
      <c r="H166" s="21">
        <f t="shared" si="53"/>
        <v>71.9609375</v>
      </c>
      <c r="I166" s="22"/>
      <c r="J166" s="53"/>
      <c r="K166" s="22"/>
      <c r="L166" s="21"/>
      <c r="M166" s="22">
        <f t="shared" si="55"/>
        <v>170000</v>
      </c>
      <c r="N166" s="22">
        <f t="shared" si="56"/>
        <v>96000</v>
      </c>
      <c r="O166" s="22">
        <f t="shared" si="57"/>
        <v>69082.5</v>
      </c>
      <c r="P166" s="22">
        <f t="shared" si="58"/>
        <v>71.9609375</v>
      </c>
    </row>
    <row r="167" spans="2:16" ht="40" customHeight="1" x14ac:dyDescent="0.2">
      <c r="B167" s="54" t="s">
        <v>353</v>
      </c>
      <c r="C167" s="26" t="s">
        <v>354</v>
      </c>
      <c r="D167" s="26" t="s">
        <v>355</v>
      </c>
      <c r="E167" s="22">
        <v>170000</v>
      </c>
      <c r="F167" s="51">
        <v>96000</v>
      </c>
      <c r="G167" s="22">
        <v>69082.5</v>
      </c>
      <c r="H167" s="21">
        <f t="shared" si="53"/>
        <v>71.9609375</v>
      </c>
      <c r="I167" s="22"/>
      <c r="J167" s="53"/>
      <c r="K167" s="22"/>
      <c r="L167" s="21"/>
      <c r="M167" s="22">
        <f t="shared" si="55"/>
        <v>170000</v>
      </c>
      <c r="N167" s="22">
        <f t="shared" si="56"/>
        <v>96000</v>
      </c>
      <c r="O167" s="22">
        <f t="shared" si="57"/>
        <v>69082.5</v>
      </c>
      <c r="P167" s="22">
        <f t="shared" si="58"/>
        <v>71.9609375</v>
      </c>
    </row>
    <row r="168" spans="2:16" ht="14.5" customHeight="1" x14ac:dyDescent="0.2">
      <c r="B168" s="18" t="s">
        <v>356</v>
      </c>
      <c r="C168" s="7" t="s">
        <v>357</v>
      </c>
      <c r="D168" s="7" t="s">
        <v>0</v>
      </c>
      <c r="E168" s="22">
        <v>9491835</v>
      </c>
      <c r="F168" s="51">
        <f>F169+F171</f>
        <v>6990635</v>
      </c>
      <c r="G168" s="22">
        <v>5167598.6100000003</v>
      </c>
      <c r="H168" s="21">
        <f t="shared" si="53"/>
        <v>73.921734005566023</v>
      </c>
      <c r="I168" s="22">
        <v>500000</v>
      </c>
      <c r="J168" s="51">
        <v>300000</v>
      </c>
      <c r="K168" s="22">
        <v>96559.64</v>
      </c>
      <c r="L168" s="21">
        <f t="shared" si="54"/>
        <v>32.186546666666665</v>
      </c>
      <c r="M168" s="22">
        <f t="shared" si="55"/>
        <v>9991835</v>
      </c>
      <c r="N168" s="22">
        <f t="shared" si="56"/>
        <v>7290635</v>
      </c>
      <c r="O168" s="22">
        <f t="shared" si="57"/>
        <v>5264158.25</v>
      </c>
      <c r="P168" s="22">
        <f t="shared" si="58"/>
        <v>72.204386174866798</v>
      </c>
    </row>
    <row r="169" spans="2:16" ht="28" customHeight="1" x14ac:dyDescent="0.2">
      <c r="B169" s="18" t="s">
        <v>358</v>
      </c>
      <c r="C169" s="7" t="s">
        <v>359</v>
      </c>
      <c r="D169" s="7" t="s">
        <v>0</v>
      </c>
      <c r="E169" s="22">
        <v>600000</v>
      </c>
      <c r="F169" s="51">
        <v>487335</v>
      </c>
      <c r="G169" s="22">
        <v>23056.77</v>
      </c>
      <c r="H169" s="21">
        <f t="shared" si="53"/>
        <v>4.7311951737511153</v>
      </c>
      <c r="I169" s="22"/>
      <c r="J169" s="53"/>
      <c r="K169" s="22"/>
      <c r="L169" s="21"/>
      <c r="M169" s="22">
        <f t="shared" si="55"/>
        <v>600000</v>
      </c>
      <c r="N169" s="22">
        <f t="shared" si="56"/>
        <v>487335</v>
      </c>
      <c r="O169" s="22">
        <f t="shared" si="57"/>
        <v>23056.77</v>
      </c>
      <c r="P169" s="22">
        <f t="shared" si="58"/>
        <v>4.7311951737511153</v>
      </c>
    </row>
    <row r="170" spans="2:16" ht="24.5" customHeight="1" x14ac:dyDescent="0.2">
      <c r="B170" s="54" t="s">
        <v>360</v>
      </c>
      <c r="C170" s="26" t="s">
        <v>361</v>
      </c>
      <c r="D170" s="26" t="s">
        <v>362</v>
      </c>
      <c r="E170" s="22">
        <v>600000</v>
      </c>
      <c r="F170" s="51">
        <v>487335</v>
      </c>
      <c r="G170" s="22">
        <v>23056.77</v>
      </c>
      <c r="H170" s="21">
        <f t="shared" si="53"/>
        <v>4.7311951737511153</v>
      </c>
      <c r="I170" s="22"/>
      <c r="J170" s="53"/>
      <c r="K170" s="22"/>
      <c r="L170" s="21"/>
      <c r="M170" s="22">
        <f t="shared" si="55"/>
        <v>600000</v>
      </c>
      <c r="N170" s="22">
        <f t="shared" si="56"/>
        <v>487335</v>
      </c>
      <c r="O170" s="22">
        <f t="shared" si="57"/>
        <v>23056.77</v>
      </c>
      <c r="P170" s="22">
        <f t="shared" si="58"/>
        <v>4.7311951737511153</v>
      </c>
    </row>
    <row r="171" spans="2:16" ht="20.5" customHeight="1" x14ac:dyDescent="0.2">
      <c r="B171" s="52" t="s">
        <v>363</v>
      </c>
      <c r="C171" s="7" t="s">
        <v>364</v>
      </c>
      <c r="D171" s="7" t="s">
        <v>365</v>
      </c>
      <c r="E171" s="22">
        <v>8891835</v>
      </c>
      <c r="F171" s="51">
        <v>6503300</v>
      </c>
      <c r="G171" s="22">
        <v>5144541.84</v>
      </c>
      <c r="H171" s="21">
        <f t="shared" si="53"/>
        <v>79.106635708025152</v>
      </c>
      <c r="I171" s="22"/>
      <c r="J171" s="53"/>
      <c r="K171" s="22">
        <v>96559.64</v>
      </c>
      <c r="L171" s="21"/>
      <c r="M171" s="22">
        <f t="shared" si="55"/>
        <v>8891835</v>
      </c>
      <c r="N171" s="22">
        <f t="shared" si="56"/>
        <v>6503300</v>
      </c>
      <c r="O171" s="22">
        <f t="shared" si="57"/>
        <v>5241101.4799999995</v>
      </c>
      <c r="P171" s="22">
        <f t="shared" si="58"/>
        <v>80.591414820168211</v>
      </c>
    </row>
    <row r="172" spans="2:16" ht="15" customHeight="1" x14ac:dyDescent="0.2">
      <c r="B172" s="18" t="s">
        <v>366</v>
      </c>
      <c r="C172" s="7" t="s">
        <v>367</v>
      </c>
      <c r="D172" s="7" t="s">
        <v>0</v>
      </c>
      <c r="E172" s="22"/>
      <c r="F172" s="53"/>
      <c r="G172" s="22"/>
      <c r="H172" s="21"/>
      <c r="I172" s="22">
        <v>500000</v>
      </c>
      <c r="J172" s="51">
        <v>300000</v>
      </c>
      <c r="K172" s="22"/>
      <c r="L172" s="21">
        <f t="shared" si="54"/>
        <v>0</v>
      </c>
      <c r="M172" s="22">
        <f t="shared" si="55"/>
        <v>500000</v>
      </c>
      <c r="N172" s="22">
        <f t="shared" si="56"/>
        <v>300000</v>
      </c>
      <c r="O172" s="22">
        <f t="shared" si="57"/>
        <v>0</v>
      </c>
      <c r="P172" s="22">
        <f t="shared" si="58"/>
        <v>0</v>
      </c>
    </row>
    <row r="173" spans="2:16" ht="56.5" customHeight="1" x14ac:dyDescent="0.2">
      <c r="B173" s="54" t="s">
        <v>368</v>
      </c>
      <c r="C173" s="26" t="s">
        <v>369</v>
      </c>
      <c r="D173" s="26" t="s">
        <v>370</v>
      </c>
      <c r="E173" s="22"/>
      <c r="F173" s="53"/>
      <c r="G173" s="22"/>
      <c r="H173" s="21"/>
      <c r="I173" s="22">
        <v>500000</v>
      </c>
      <c r="J173" s="51">
        <v>300000</v>
      </c>
      <c r="K173" s="22"/>
      <c r="L173" s="21">
        <f t="shared" si="54"/>
        <v>0</v>
      </c>
      <c r="M173" s="22">
        <f t="shared" si="55"/>
        <v>500000</v>
      </c>
      <c r="N173" s="22">
        <f t="shared" si="56"/>
        <v>300000</v>
      </c>
      <c r="O173" s="22">
        <f t="shared" si="57"/>
        <v>0</v>
      </c>
      <c r="P173" s="22">
        <f t="shared" si="58"/>
        <v>0</v>
      </c>
    </row>
    <row r="174" spans="2:16" ht="17" customHeight="1" x14ac:dyDescent="0.2">
      <c r="B174" s="18" t="s">
        <v>371</v>
      </c>
      <c r="C174" s="7" t="s">
        <v>372</v>
      </c>
      <c r="D174" s="7" t="s">
        <v>0</v>
      </c>
      <c r="E174" s="22">
        <v>1195500</v>
      </c>
      <c r="F174" s="51">
        <f>F178+F181</f>
        <v>1110500</v>
      </c>
      <c r="G174" s="22">
        <v>1092761.81</v>
      </c>
      <c r="H174" s="21">
        <f t="shared" si="53"/>
        <v>98.402684376407024</v>
      </c>
      <c r="I174" s="22">
        <v>549328</v>
      </c>
      <c r="J174" s="51">
        <v>549328</v>
      </c>
      <c r="K174" s="22"/>
      <c r="L174" s="21">
        <f t="shared" si="54"/>
        <v>0</v>
      </c>
      <c r="M174" s="22">
        <f t="shared" si="55"/>
        <v>1744828</v>
      </c>
      <c r="N174" s="22">
        <f t="shared" si="56"/>
        <v>1659828</v>
      </c>
      <c r="O174" s="22">
        <f t="shared" si="57"/>
        <v>1092761.81</v>
      </c>
      <c r="P174" s="22">
        <f t="shared" si="58"/>
        <v>65.835846244309664</v>
      </c>
    </row>
    <row r="175" spans="2:16" ht="15.5" customHeight="1" x14ac:dyDescent="0.2">
      <c r="B175" s="18" t="s">
        <v>373</v>
      </c>
      <c r="C175" s="7" t="s">
        <v>374</v>
      </c>
      <c r="D175" s="7"/>
      <c r="E175" s="22"/>
      <c r="F175" s="53"/>
      <c r="G175" s="22"/>
      <c r="H175" s="21"/>
      <c r="I175" s="22">
        <v>549328</v>
      </c>
      <c r="J175" s="51">
        <v>549328</v>
      </c>
      <c r="K175" s="22"/>
      <c r="L175" s="21">
        <f t="shared" si="54"/>
        <v>0</v>
      </c>
      <c r="M175" s="22">
        <f t="shared" si="55"/>
        <v>549328</v>
      </c>
      <c r="N175" s="22">
        <f t="shared" si="56"/>
        <v>549328</v>
      </c>
      <c r="O175" s="22">
        <f t="shared" si="57"/>
        <v>0</v>
      </c>
      <c r="P175" s="22">
        <f t="shared" si="58"/>
        <v>0</v>
      </c>
    </row>
    <row r="176" spans="2:16" ht="19" customHeight="1" x14ac:dyDescent="0.2">
      <c r="B176" s="18" t="s">
        <v>375</v>
      </c>
      <c r="C176" s="7" t="s">
        <v>376</v>
      </c>
      <c r="D176" s="7"/>
      <c r="E176" s="22"/>
      <c r="F176" s="53"/>
      <c r="G176" s="22"/>
      <c r="H176" s="21"/>
      <c r="I176" s="22">
        <v>549328</v>
      </c>
      <c r="J176" s="51">
        <v>549328</v>
      </c>
      <c r="K176" s="22"/>
      <c r="L176" s="21">
        <f t="shared" si="54"/>
        <v>0</v>
      </c>
      <c r="M176" s="22">
        <f t="shared" si="55"/>
        <v>549328</v>
      </c>
      <c r="N176" s="22">
        <f t="shared" si="56"/>
        <v>549328</v>
      </c>
      <c r="O176" s="22">
        <f t="shared" si="57"/>
        <v>0</v>
      </c>
      <c r="P176" s="22">
        <f t="shared" si="58"/>
        <v>0</v>
      </c>
    </row>
    <row r="177" spans="2:16" ht="30" customHeight="1" x14ac:dyDescent="0.2">
      <c r="B177" s="54" t="s">
        <v>377</v>
      </c>
      <c r="C177" s="26" t="s">
        <v>378</v>
      </c>
      <c r="D177" s="26" t="s">
        <v>379</v>
      </c>
      <c r="E177" s="22"/>
      <c r="F177" s="53"/>
      <c r="G177" s="22"/>
      <c r="H177" s="21"/>
      <c r="I177" s="22">
        <v>549328</v>
      </c>
      <c r="J177" s="51">
        <v>549328</v>
      </c>
      <c r="K177" s="22"/>
      <c r="L177" s="21">
        <f t="shared" si="54"/>
        <v>0</v>
      </c>
      <c r="M177" s="22">
        <f t="shared" si="55"/>
        <v>549328</v>
      </c>
      <c r="N177" s="22">
        <f t="shared" si="56"/>
        <v>549328</v>
      </c>
      <c r="O177" s="22">
        <f t="shared" si="57"/>
        <v>0</v>
      </c>
      <c r="P177" s="22">
        <f t="shared" si="58"/>
        <v>0</v>
      </c>
    </row>
    <row r="178" spans="2:16" ht="24.5" customHeight="1" x14ac:dyDescent="0.2">
      <c r="B178" s="18" t="s">
        <v>380</v>
      </c>
      <c r="C178" s="7" t="s">
        <v>381</v>
      </c>
      <c r="D178" s="7" t="s">
        <v>0</v>
      </c>
      <c r="E178" s="22">
        <v>1000000</v>
      </c>
      <c r="F178" s="51">
        <v>1000000</v>
      </c>
      <c r="G178" s="22">
        <v>994922.68</v>
      </c>
      <c r="H178" s="21">
        <f t="shared" si="53"/>
        <v>99.49226800000001</v>
      </c>
      <c r="I178" s="22"/>
      <c r="J178" s="53"/>
      <c r="K178" s="22"/>
      <c r="L178" s="21"/>
      <c r="M178" s="22">
        <f t="shared" si="55"/>
        <v>1000000</v>
      </c>
      <c r="N178" s="22">
        <f t="shared" si="56"/>
        <v>1000000</v>
      </c>
      <c r="O178" s="22">
        <f t="shared" si="57"/>
        <v>994922.68</v>
      </c>
      <c r="P178" s="22">
        <f t="shared" si="58"/>
        <v>99.49226800000001</v>
      </c>
    </row>
    <row r="179" spans="2:16" ht="28.5" customHeight="1" x14ac:dyDescent="0.2">
      <c r="B179" s="18" t="s">
        <v>382</v>
      </c>
      <c r="C179" s="7" t="s">
        <v>383</v>
      </c>
      <c r="D179" s="7" t="s">
        <v>0</v>
      </c>
      <c r="E179" s="22">
        <v>1000000</v>
      </c>
      <c r="F179" s="51">
        <v>1000000</v>
      </c>
      <c r="G179" s="22">
        <v>994922.68</v>
      </c>
      <c r="H179" s="21">
        <f t="shared" si="53"/>
        <v>99.49226800000001</v>
      </c>
      <c r="I179" s="22"/>
      <c r="J179" s="53"/>
      <c r="K179" s="22"/>
      <c r="L179" s="21"/>
      <c r="M179" s="22">
        <f t="shared" si="55"/>
        <v>1000000</v>
      </c>
      <c r="N179" s="22">
        <f t="shared" si="56"/>
        <v>1000000</v>
      </c>
      <c r="O179" s="22">
        <f t="shared" si="57"/>
        <v>994922.68</v>
      </c>
      <c r="P179" s="22">
        <f t="shared" si="58"/>
        <v>99.49226800000001</v>
      </c>
    </row>
    <row r="180" spans="2:16" ht="33" customHeight="1" x14ac:dyDescent="0.2">
      <c r="B180" s="54" t="s">
        <v>384</v>
      </c>
      <c r="C180" s="26" t="s">
        <v>385</v>
      </c>
      <c r="D180" s="26" t="s">
        <v>386</v>
      </c>
      <c r="E180" s="22">
        <v>1000000</v>
      </c>
      <c r="F180" s="51">
        <v>1000000</v>
      </c>
      <c r="G180" s="22">
        <v>994922.68</v>
      </c>
      <c r="H180" s="21">
        <f t="shared" si="53"/>
        <v>99.49226800000001</v>
      </c>
      <c r="I180" s="22"/>
      <c r="J180" s="53"/>
      <c r="K180" s="22"/>
      <c r="L180" s="21"/>
      <c r="M180" s="22">
        <f t="shared" si="55"/>
        <v>1000000</v>
      </c>
      <c r="N180" s="22">
        <f t="shared" si="56"/>
        <v>1000000</v>
      </c>
      <c r="O180" s="22">
        <f t="shared" si="57"/>
        <v>994922.68</v>
      </c>
      <c r="P180" s="22">
        <f t="shared" si="58"/>
        <v>99.49226800000001</v>
      </c>
    </row>
    <row r="181" spans="2:16" ht="25.5" customHeight="1" x14ac:dyDescent="0.2">
      <c r="B181" s="18" t="s">
        <v>387</v>
      </c>
      <c r="C181" s="7" t="s">
        <v>388</v>
      </c>
      <c r="D181" s="7" t="s">
        <v>0</v>
      </c>
      <c r="E181" s="22">
        <v>195500</v>
      </c>
      <c r="F181" s="51">
        <f>F182+F184</f>
        <v>110500</v>
      </c>
      <c r="G181" s="22">
        <v>97839.13</v>
      </c>
      <c r="H181" s="21">
        <f t="shared" si="53"/>
        <v>88.542199095022625</v>
      </c>
      <c r="I181" s="22"/>
      <c r="J181" s="53"/>
      <c r="K181" s="22"/>
      <c r="L181" s="21"/>
      <c r="M181" s="22">
        <f t="shared" si="55"/>
        <v>195500</v>
      </c>
      <c r="N181" s="22">
        <f t="shared" si="56"/>
        <v>110500</v>
      </c>
      <c r="O181" s="22">
        <f t="shared" si="57"/>
        <v>97839.13</v>
      </c>
      <c r="P181" s="22">
        <f t="shared" si="58"/>
        <v>88.542199095022625</v>
      </c>
    </row>
    <row r="182" spans="2:16" ht="28.5" customHeight="1" x14ac:dyDescent="0.2">
      <c r="B182" s="52" t="s">
        <v>389</v>
      </c>
      <c r="C182" s="7" t="s">
        <v>390</v>
      </c>
      <c r="D182" s="7" t="s">
        <v>391</v>
      </c>
      <c r="E182" s="22">
        <v>10500</v>
      </c>
      <c r="F182" s="51">
        <v>10500</v>
      </c>
      <c r="G182" s="22"/>
      <c r="H182" s="21">
        <f t="shared" si="53"/>
        <v>0</v>
      </c>
      <c r="I182" s="22"/>
      <c r="J182" s="53"/>
      <c r="K182" s="22"/>
      <c r="L182" s="21"/>
      <c r="M182" s="22">
        <f t="shared" si="55"/>
        <v>10500</v>
      </c>
      <c r="N182" s="22">
        <f t="shared" si="56"/>
        <v>10500</v>
      </c>
      <c r="O182" s="22">
        <f t="shared" si="57"/>
        <v>0</v>
      </c>
      <c r="P182" s="22">
        <f t="shared" si="58"/>
        <v>0</v>
      </c>
    </row>
    <row r="183" spans="2:16" ht="29" customHeight="1" x14ac:dyDescent="0.2">
      <c r="B183" s="52" t="s">
        <v>392</v>
      </c>
      <c r="C183" s="7" t="s">
        <v>393</v>
      </c>
      <c r="D183" s="7" t="s">
        <v>394</v>
      </c>
      <c r="E183" s="22">
        <v>85000</v>
      </c>
      <c r="F183" s="53"/>
      <c r="G183" s="22"/>
      <c r="H183" s="21"/>
      <c r="I183" s="22"/>
      <c r="J183" s="53"/>
      <c r="K183" s="22"/>
      <c r="L183" s="21"/>
      <c r="M183" s="22">
        <f t="shared" si="55"/>
        <v>85000</v>
      </c>
      <c r="N183" s="22">
        <f t="shared" si="56"/>
        <v>0</v>
      </c>
      <c r="O183" s="22">
        <f t="shared" si="57"/>
        <v>0</v>
      </c>
      <c r="P183" s="22"/>
    </row>
    <row r="184" spans="2:16" ht="15" customHeight="1" x14ac:dyDescent="0.2">
      <c r="B184" s="18" t="s">
        <v>395</v>
      </c>
      <c r="C184" s="7" t="s">
        <v>396</v>
      </c>
      <c r="D184" s="7" t="s">
        <v>0</v>
      </c>
      <c r="E184" s="22">
        <v>100000</v>
      </c>
      <c r="F184" s="51">
        <v>100000</v>
      </c>
      <c r="G184" s="22">
        <v>97839.13</v>
      </c>
      <c r="H184" s="21">
        <f t="shared" si="53"/>
        <v>97.839130000000011</v>
      </c>
      <c r="I184" s="22"/>
      <c r="J184" s="53"/>
      <c r="K184" s="22"/>
      <c r="L184" s="21"/>
      <c r="M184" s="22">
        <f t="shared" si="55"/>
        <v>100000</v>
      </c>
      <c r="N184" s="22">
        <f t="shared" si="56"/>
        <v>100000</v>
      </c>
      <c r="O184" s="22">
        <f t="shared" si="57"/>
        <v>97839.13</v>
      </c>
      <c r="P184" s="22">
        <f t="shared" si="58"/>
        <v>97.839130000000011</v>
      </c>
    </row>
    <row r="185" spans="2:16" ht="18.5" customHeight="1" x14ac:dyDescent="0.2">
      <c r="B185" s="54" t="s">
        <v>397</v>
      </c>
      <c r="C185" s="26" t="s">
        <v>398</v>
      </c>
      <c r="D185" s="26" t="s">
        <v>399</v>
      </c>
      <c r="E185" s="22">
        <v>100000</v>
      </c>
      <c r="F185" s="51">
        <v>100000</v>
      </c>
      <c r="G185" s="22">
        <v>97839.13</v>
      </c>
      <c r="H185" s="21">
        <f t="shared" si="53"/>
        <v>97.839130000000011</v>
      </c>
      <c r="I185" s="22"/>
      <c r="J185" s="53"/>
      <c r="K185" s="22"/>
      <c r="L185" s="21"/>
      <c r="M185" s="22">
        <f t="shared" si="55"/>
        <v>100000</v>
      </c>
      <c r="N185" s="22">
        <f t="shared" si="56"/>
        <v>100000</v>
      </c>
      <c r="O185" s="22">
        <f t="shared" si="57"/>
        <v>97839.13</v>
      </c>
      <c r="P185" s="22">
        <f t="shared" si="58"/>
        <v>97.839130000000011</v>
      </c>
    </row>
    <row r="186" spans="2:16" ht="13.5" customHeight="1" x14ac:dyDescent="0.2">
      <c r="B186" s="18" t="s">
        <v>400</v>
      </c>
      <c r="C186" s="7" t="s">
        <v>401</v>
      </c>
      <c r="D186" s="7" t="s">
        <v>0</v>
      </c>
      <c r="E186" s="22">
        <v>4358045</v>
      </c>
      <c r="F186" s="51">
        <f>F187+F189+F196</f>
        <v>4188507</v>
      </c>
      <c r="G186" s="22">
        <v>997056.94</v>
      </c>
      <c r="H186" s="21">
        <f t="shared" si="53"/>
        <v>23.804590513994604</v>
      </c>
      <c r="I186" s="22">
        <v>9894500</v>
      </c>
      <c r="J186" s="51">
        <f>J189+J193</f>
        <v>6761000</v>
      </c>
      <c r="K186" s="22">
        <v>2752632.17</v>
      </c>
      <c r="L186" s="21">
        <f t="shared" si="54"/>
        <v>40.713388108268006</v>
      </c>
      <c r="M186" s="22">
        <f t="shared" si="55"/>
        <v>14252545</v>
      </c>
      <c r="N186" s="22">
        <f t="shared" si="56"/>
        <v>10949507</v>
      </c>
      <c r="O186" s="22">
        <f t="shared" si="57"/>
        <v>3749689.11</v>
      </c>
      <c r="P186" s="22">
        <f t="shared" si="58"/>
        <v>34.245277983748487</v>
      </c>
    </row>
    <row r="187" spans="2:16" ht="17" customHeight="1" x14ac:dyDescent="0.2">
      <c r="B187" s="18" t="s">
        <v>402</v>
      </c>
      <c r="C187" s="7" t="s">
        <v>403</v>
      </c>
      <c r="D187" s="7" t="s">
        <v>0</v>
      </c>
      <c r="E187" s="22">
        <v>340000</v>
      </c>
      <c r="F187" s="51">
        <v>170462</v>
      </c>
      <c r="G187" s="22">
        <v>160758.04</v>
      </c>
      <c r="H187" s="21">
        <f t="shared" si="53"/>
        <v>94.307259095868886</v>
      </c>
      <c r="I187" s="22"/>
      <c r="J187" s="51"/>
      <c r="K187" s="22"/>
      <c r="L187" s="21"/>
      <c r="M187" s="22">
        <f t="shared" si="55"/>
        <v>340000</v>
      </c>
      <c r="N187" s="22">
        <f t="shared" si="56"/>
        <v>170462</v>
      </c>
      <c r="O187" s="22">
        <f t="shared" si="57"/>
        <v>160758.04</v>
      </c>
      <c r="P187" s="22">
        <f t="shared" ref="P187:P201" si="59">O187/N187%</f>
        <v>94.307259095868886</v>
      </c>
    </row>
    <row r="188" spans="2:16" ht="26.5" customHeight="1" x14ac:dyDescent="0.2">
      <c r="B188" s="52" t="s">
        <v>404</v>
      </c>
      <c r="C188" s="7" t="s">
        <v>405</v>
      </c>
      <c r="D188" s="7" t="s">
        <v>406</v>
      </c>
      <c r="E188" s="22">
        <v>340000</v>
      </c>
      <c r="F188" s="51">
        <v>170462</v>
      </c>
      <c r="G188" s="22">
        <v>160758.04</v>
      </c>
      <c r="H188" s="21">
        <f t="shared" si="53"/>
        <v>94.307259095868886</v>
      </c>
      <c r="I188" s="22"/>
      <c r="J188" s="51"/>
      <c r="K188" s="22"/>
      <c r="L188" s="21"/>
      <c r="M188" s="22">
        <f t="shared" si="55"/>
        <v>340000</v>
      </c>
      <c r="N188" s="22">
        <f t="shared" si="56"/>
        <v>170462</v>
      </c>
      <c r="O188" s="22">
        <f t="shared" si="57"/>
        <v>160758.04</v>
      </c>
      <c r="P188" s="22">
        <f t="shared" si="59"/>
        <v>94.307259095868886</v>
      </c>
    </row>
    <row r="189" spans="2:16" ht="15" customHeight="1" x14ac:dyDescent="0.2">
      <c r="B189" s="18" t="s">
        <v>407</v>
      </c>
      <c r="C189" s="7" t="s">
        <v>408</v>
      </c>
      <c r="D189" s="7" t="s">
        <v>0</v>
      </c>
      <c r="E189" s="22">
        <v>3018045</v>
      </c>
      <c r="F189" s="51">
        <v>3018045</v>
      </c>
      <c r="G189" s="22">
        <v>836298.9</v>
      </c>
      <c r="H189" s="21">
        <f t="shared" si="53"/>
        <v>27.709954622942998</v>
      </c>
      <c r="I189" s="22">
        <v>9830000</v>
      </c>
      <c r="J189" s="51">
        <f>J191+J192</f>
        <v>6730000</v>
      </c>
      <c r="K189" s="22">
        <v>2752632.17</v>
      </c>
      <c r="L189" s="21">
        <f t="shared" si="54"/>
        <v>40.900923774145618</v>
      </c>
      <c r="M189" s="22">
        <f t="shared" si="55"/>
        <v>12848045</v>
      </c>
      <c r="N189" s="22">
        <f t="shared" si="56"/>
        <v>9748045</v>
      </c>
      <c r="O189" s="22">
        <f t="shared" si="57"/>
        <v>3588931.07</v>
      </c>
      <c r="P189" s="22">
        <f t="shared" si="59"/>
        <v>36.816931702715777</v>
      </c>
    </row>
    <row r="190" spans="2:16" ht="24" customHeight="1" x14ac:dyDescent="0.2">
      <c r="B190" s="52" t="s">
        <v>409</v>
      </c>
      <c r="C190" s="7" t="s">
        <v>410</v>
      </c>
      <c r="D190" s="7" t="s">
        <v>411</v>
      </c>
      <c r="E190" s="22">
        <v>890000</v>
      </c>
      <c r="F190" s="51">
        <v>890000</v>
      </c>
      <c r="G190" s="22">
        <v>340950</v>
      </c>
      <c r="H190" s="21">
        <f t="shared" si="53"/>
        <v>38.30898876404494</v>
      </c>
      <c r="I190" s="22"/>
      <c r="J190" s="51"/>
      <c r="K190" s="22"/>
      <c r="L190" s="21"/>
      <c r="M190" s="22">
        <f t="shared" si="55"/>
        <v>890000</v>
      </c>
      <c r="N190" s="22">
        <f t="shared" si="56"/>
        <v>890000</v>
      </c>
      <c r="O190" s="22">
        <f t="shared" si="57"/>
        <v>340950</v>
      </c>
      <c r="P190" s="22">
        <f t="shared" si="59"/>
        <v>38.30898876404494</v>
      </c>
    </row>
    <row r="191" spans="2:16" ht="15" customHeight="1" x14ac:dyDescent="0.2">
      <c r="B191" s="52" t="s">
        <v>412</v>
      </c>
      <c r="C191" s="7" t="s">
        <v>413</v>
      </c>
      <c r="D191" s="7" t="s">
        <v>414</v>
      </c>
      <c r="E191" s="22"/>
      <c r="F191" s="51"/>
      <c r="G191" s="22"/>
      <c r="H191" s="21"/>
      <c r="I191" s="22">
        <v>150000</v>
      </c>
      <c r="J191" s="51">
        <v>150000</v>
      </c>
      <c r="K191" s="22"/>
      <c r="L191" s="21">
        <f t="shared" si="54"/>
        <v>0</v>
      </c>
      <c r="M191" s="22">
        <f t="shared" si="55"/>
        <v>150000</v>
      </c>
      <c r="N191" s="22">
        <f t="shared" si="56"/>
        <v>150000</v>
      </c>
      <c r="O191" s="22">
        <f t="shared" si="57"/>
        <v>0</v>
      </c>
      <c r="P191" s="22">
        <f t="shared" si="59"/>
        <v>0</v>
      </c>
    </row>
    <row r="192" spans="2:16" ht="17" customHeight="1" x14ac:dyDescent="0.2">
      <c r="B192" s="52" t="s">
        <v>415</v>
      </c>
      <c r="C192" s="7" t="s">
        <v>416</v>
      </c>
      <c r="D192" s="7" t="s">
        <v>417</v>
      </c>
      <c r="E192" s="22">
        <v>2128045</v>
      </c>
      <c r="F192" s="51">
        <v>2128045</v>
      </c>
      <c r="G192" s="22">
        <v>495348.9</v>
      </c>
      <c r="H192" s="21">
        <f t="shared" si="53"/>
        <v>23.277181638546178</v>
      </c>
      <c r="I192" s="22">
        <v>9680000</v>
      </c>
      <c r="J192" s="51">
        <v>6580000</v>
      </c>
      <c r="K192" s="22">
        <v>2752632.17</v>
      </c>
      <c r="L192" s="21">
        <f t="shared" si="54"/>
        <v>41.83331565349544</v>
      </c>
      <c r="M192" s="22">
        <f t="shared" si="55"/>
        <v>11808045</v>
      </c>
      <c r="N192" s="22">
        <f t="shared" si="56"/>
        <v>8708045</v>
      </c>
      <c r="O192" s="22">
        <f t="shared" si="57"/>
        <v>3247981.07</v>
      </c>
      <c r="P192" s="22">
        <f t="shared" si="59"/>
        <v>37.298625236778172</v>
      </c>
    </row>
    <row r="193" spans="2:16" ht="16.5" customHeight="1" x14ac:dyDescent="0.2">
      <c r="B193" s="18" t="s">
        <v>418</v>
      </c>
      <c r="C193" s="7" t="s">
        <v>419</v>
      </c>
      <c r="D193" s="7" t="s">
        <v>0</v>
      </c>
      <c r="E193" s="22"/>
      <c r="F193" s="53"/>
      <c r="G193" s="22"/>
      <c r="H193" s="21"/>
      <c r="I193" s="22">
        <v>64500</v>
      </c>
      <c r="J193" s="51">
        <v>31000</v>
      </c>
      <c r="K193" s="22"/>
      <c r="L193" s="21">
        <f t="shared" si="54"/>
        <v>0</v>
      </c>
      <c r="M193" s="22">
        <f t="shared" si="55"/>
        <v>64500</v>
      </c>
      <c r="N193" s="22">
        <f t="shared" si="56"/>
        <v>31000</v>
      </c>
      <c r="O193" s="22">
        <f t="shared" si="57"/>
        <v>0</v>
      </c>
      <c r="P193" s="22">
        <f t="shared" si="59"/>
        <v>0</v>
      </c>
    </row>
    <row r="194" spans="2:16" ht="26" customHeight="1" x14ac:dyDescent="0.2">
      <c r="B194" s="18" t="s">
        <v>420</v>
      </c>
      <c r="C194" s="7" t="s">
        <v>421</v>
      </c>
      <c r="D194" s="7" t="s">
        <v>0</v>
      </c>
      <c r="E194" s="22"/>
      <c r="F194" s="53"/>
      <c r="G194" s="22"/>
      <c r="H194" s="21"/>
      <c r="I194" s="22">
        <v>64500</v>
      </c>
      <c r="J194" s="51">
        <v>31000</v>
      </c>
      <c r="K194" s="22"/>
      <c r="L194" s="21">
        <f t="shared" si="54"/>
        <v>0</v>
      </c>
      <c r="M194" s="22">
        <f t="shared" si="55"/>
        <v>64500</v>
      </c>
      <c r="N194" s="22">
        <f t="shared" si="56"/>
        <v>31000</v>
      </c>
      <c r="O194" s="22">
        <f t="shared" si="57"/>
        <v>0</v>
      </c>
      <c r="P194" s="22">
        <f t="shared" si="59"/>
        <v>0</v>
      </c>
    </row>
    <row r="195" spans="2:16" ht="26" customHeight="1" x14ac:dyDescent="0.2">
      <c r="B195" s="54" t="s">
        <v>422</v>
      </c>
      <c r="C195" s="26" t="s">
        <v>423</v>
      </c>
      <c r="D195" s="26" t="s">
        <v>424</v>
      </c>
      <c r="E195" s="22"/>
      <c r="F195" s="53"/>
      <c r="G195" s="22"/>
      <c r="H195" s="21"/>
      <c r="I195" s="22">
        <v>64500</v>
      </c>
      <c r="J195" s="51">
        <v>31000</v>
      </c>
      <c r="K195" s="22"/>
      <c r="L195" s="21">
        <f t="shared" si="54"/>
        <v>0</v>
      </c>
      <c r="M195" s="22">
        <f t="shared" si="55"/>
        <v>64500</v>
      </c>
      <c r="N195" s="22">
        <f t="shared" si="56"/>
        <v>31000</v>
      </c>
      <c r="O195" s="22">
        <f t="shared" si="57"/>
        <v>0</v>
      </c>
      <c r="P195" s="22">
        <f t="shared" si="59"/>
        <v>0</v>
      </c>
    </row>
    <row r="196" spans="2:16" ht="17" customHeight="1" x14ac:dyDescent="0.2">
      <c r="B196" s="18" t="s">
        <v>425</v>
      </c>
      <c r="C196" s="7" t="s">
        <v>426</v>
      </c>
      <c r="D196" s="7" t="s">
        <v>0</v>
      </c>
      <c r="E196" s="22">
        <v>1000000</v>
      </c>
      <c r="F196" s="51">
        <v>1000000</v>
      </c>
      <c r="G196" s="22"/>
      <c r="H196" s="21">
        <f t="shared" si="53"/>
        <v>0</v>
      </c>
      <c r="I196" s="22"/>
      <c r="J196" s="53"/>
      <c r="K196" s="22"/>
      <c r="L196" s="21"/>
      <c r="M196" s="22">
        <f t="shared" si="55"/>
        <v>1000000</v>
      </c>
      <c r="N196" s="22">
        <f t="shared" si="56"/>
        <v>1000000</v>
      </c>
      <c r="O196" s="22">
        <f t="shared" si="57"/>
        <v>0</v>
      </c>
      <c r="P196" s="22">
        <f t="shared" si="59"/>
        <v>0</v>
      </c>
    </row>
    <row r="197" spans="2:16" ht="18" customHeight="1" x14ac:dyDescent="0.2">
      <c r="B197" s="52" t="s">
        <v>427</v>
      </c>
      <c r="C197" s="7" t="s">
        <v>428</v>
      </c>
      <c r="D197" s="7" t="s">
        <v>429</v>
      </c>
      <c r="E197" s="22">
        <v>1000000</v>
      </c>
      <c r="F197" s="51">
        <v>1000000</v>
      </c>
      <c r="G197" s="22"/>
      <c r="H197" s="21">
        <f t="shared" si="53"/>
        <v>0</v>
      </c>
      <c r="I197" s="22"/>
      <c r="J197" s="53"/>
      <c r="K197" s="22"/>
      <c r="L197" s="21"/>
      <c r="M197" s="22">
        <f t="shared" si="55"/>
        <v>1000000</v>
      </c>
      <c r="N197" s="22">
        <f t="shared" si="56"/>
        <v>1000000</v>
      </c>
      <c r="O197" s="22">
        <f t="shared" si="57"/>
        <v>0</v>
      </c>
      <c r="P197" s="22">
        <f t="shared" si="59"/>
        <v>0</v>
      </c>
    </row>
    <row r="198" spans="2:16" ht="27.5" customHeight="1" x14ac:dyDescent="0.2">
      <c r="B198" s="18" t="s">
        <v>430</v>
      </c>
      <c r="C198" s="7" t="s">
        <v>431</v>
      </c>
      <c r="D198" s="7" t="s">
        <v>0</v>
      </c>
      <c r="E198" s="22">
        <v>387785338</v>
      </c>
      <c r="F198" s="51">
        <f>F186+F174+F168+F161+F153+F138+F132+F113+F106</f>
        <v>233492892</v>
      </c>
      <c r="G198" s="22">
        <v>199388414.02000001</v>
      </c>
      <c r="H198" s="21">
        <f t="shared" si="53"/>
        <v>85.393783216321637</v>
      </c>
      <c r="I198" s="22">
        <v>20377188</v>
      </c>
      <c r="J198" s="51">
        <f>J186+J174+J168+J161+J153+J138+J132+J113+J106</f>
        <v>17043688</v>
      </c>
      <c r="K198" s="22">
        <v>11512483.08</v>
      </c>
      <c r="L198" s="21">
        <f t="shared" si="54"/>
        <v>67.546901116706664</v>
      </c>
      <c r="M198" s="22">
        <f t="shared" si="55"/>
        <v>408162526</v>
      </c>
      <c r="N198" s="22">
        <f t="shared" si="56"/>
        <v>250536580</v>
      </c>
      <c r="O198" s="22">
        <f t="shared" si="57"/>
        <v>210900897.10000002</v>
      </c>
      <c r="P198" s="22">
        <f t="shared" si="59"/>
        <v>84.179682304276696</v>
      </c>
    </row>
    <row r="199" spans="2:16" ht="41" customHeight="1" x14ac:dyDescent="0.2">
      <c r="B199" s="52" t="s">
        <v>432</v>
      </c>
      <c r="C199" s="7" t="s">
        <v>433</v>
      </c>
      <c r="D199" s="7" t="s">
        <v>434</v>
      </c>
      <c r="E199" s="22"/>
      <c r="F199" s="53"/>
      <c r="G199" s="22"/>
      <c r="H199" s="21"/>
      <c r="I199" s="22">
        <v>250000</v>
      </c>
      <c r="J199" s="51">
        <v>250000</v>
      </c>
      <c r="K199" s="22">
        <v>250000</v>
      </c>
      <c r="L199" s="21">
        <f t="shared" si="54"/>
        <v>100</v>
      </c>
      <c r="M199" s="22">
        <f t="shared" si="55"/>
        <v>250000</v>
      </c>
      <c r="N199" s="22">
        <f t="shared" si="56"/>
        <v>250000</v>
      </c>
      <c r="O199" s="22">
        <f t="shared" si="57"/>
        <v>250000</v>
      </c>
      <c r="P199" s="22">
        <f t="shared" si="59"/>
        <v>100</v>
      </c>
    </row>
    <row r="200" spans="2:16" ht="25.5" customHeight="1" x14ac:dyDescent="0.2">
      <c r="B200" s="18" t="s">
        <v>435</v>
      </c>
      <c r="C200" s="7" t="s">
        <v>436</v>
      </c>
      <c r="D200" s="7" t="s">
        <v>0</v>
      </c>
      <c r="E200" s="22">
        <v>387785338</v>
      </c>
      <c r="F200" s="51">
        <f>F198</f>
        <v>233492892</v>
      </c>
      <c r="G200" s="22">
        <v>199388414.02000001</v>
      </c>
      <c r="H200" s="21">
        <f t="shared" si="53"/>
        <v>85.393783216321637</v>
      </c>
      <c r="I200" s="22">
        <v>20627188</v>
      </c>
      <c r="J200" s="51">
        <f>J198+J199</f>
        <v>17293688</v>
      </c>
      <c r="K200" s="22">
        <v>11762483.08</v>
      </c>
      <c r="L200" s="21">
        <f t="shared" si="54"/>
        <v>68.016047704804208</v>
      </c>
      <c r="M200" s="22">
        <f t="shared" si="55"/>
        <v>408412526</v>
      </c>
      <c r="N200" s="22">
        <f t="shared" si="56"/>
        <v>250786580</v>
      </c>
      <c r="O200" s="22">
        <f t="shared" si="57"/>
        <v>211150897.10000002</v>
      </c>
      <c r="P200" s="22">
        <f t="shared" si="59"/>
        <v>84.19545300230979</v>
      </c>
    </row>
    <row r="201" spans="2:16" ht="41.5" customHeight="1" x14ac:dyDescent="0.2">
      <c r="B201" s="18" t="s">
        <v>437</v>
      </c>
      <c r="C201" s="7" t="s">
        <v>438</v>
      </c>
      <c r="D201" s="7" t="s">
        <v>0</v>
      </c>
      <c r="E201" s="22">
        <v>318800</v>
      </c>
      <c r="F201" s="51">
        <v>168900</v>
      </c>
      <c r="G201" s="22">
        <v>139860</v>
      </c>
      <c r="H201" s="21">
        <f t="shared" si="53"/>
        <v>82.806394316163406</v>
      </c>
      <c r="I201" s="22">
        <v>780000</v>
      </c>
      <c r="J201" s="51">
        <v>780000</v>
      </c>
      <c r="K201" s="22"/>
      <c r="L201" s="21">
        <f t="shared" si="54"/>
        <v>0</v>
      </c>
      <c r="M201" s="22">
        <f t="shared" si="55"/>
        <v>1098800</v>
      </c>
      <c r="N201" s="22">
        <f t="shared" si="56"/>
        <v>948900</v>
      </c>
      <c r="O201" s="22">
        <f t="shared" si="57"/>
        <v>139860</v>
      </c>
      <c r="P201" s="22">
        <f t="shared" si="59"/>
        <v>14.739171672462852</v>
      </c>
    </row>
    <row r="202" spans="2:16" ht="17" customHeight="1" x14ac:dyDescent="0.2">
      <c r="B202" s="7" t="s">
        <v>194</v>
      </c>
      <c r="C202" s="7" t="s">
        <v>439</v>
      </c>
      <c r="D202" s="7" t="s">
        <v>440</v>
      </c>
      <c r="E202" s="22">
        <v>318800</v>
      </c>
      <c r="F202" s="51">
        <v>168900</v>
      </c>
      <c r="G202" s="22">
        <v>139860</v>
      </c>
      <c r="H202" s="21">
        <f t="shared" ref="H202:H203" si="60">G202/F202%</f>
        <v>82.806394316163406</v>
      </c>
      <c r="I202" s="22">
        <v>780000</v>
      </c>
      <c r="J202" s="51">
        <v>780000</v>
      </c>
      <c r="K202" s="22"/>
      <c r="L202" s="21">
        <f t="shared" ref="L202:L203" si="61">K202/J202%</f>
        <v>0</v>
      </c>
      <c r="M202" s="22">
        <f t="shared" ref="M202:M203" si="62">E202+I202</f>
        <v>1098800</v>
      </c>
      <c r="N202" s="22">
        <f t="shared" ref="N202:N203" si="63">F202+J202</f>
        <v>948900</v>
      </c>
      <c r="O202" s="22">
        <f t="shared" ref="O202:O203" si="64">G202+K202</f>
        <v>139860</v>
      </c>
      <c r="P202" s="22">
        <f t="shared" ref="P202:P203" si="65">O202/N202%</f>
        <v>14.739171672462852</v>
      </c>
    </row>
    <row r="203" spans="2:16" ht="19" customHeight="1" x14ac:dyDescent="0.2">
      <c r="B203" s="55" t="s">
        <v>196</v>
      </c>
      <c r="C203" s="39" t="s">
        <v>441</v>
      </c>
      <c r="D203" s="39" t="s">
        <v>0</v>
      </c>
      <c r="E203" s="40">
        <v>388104138</v>
      </c>
      <c r="F203" s="56">
        <f>F200+F201</f>
        <v>233661792</v>
      </c>
      <c r="G203" s="40">
        <v>199528274.02000001</v>
      </c>
      <c r="H203" s="41">
        <f t="shared" si="60"/>
        <v>85.391912949122641</v>
      </c>
      <c r="I203" s="40">
        <v>21407188</v>
      </c>
      <c r="J203" s="56">
        <f>J200+J201</f>
        <v>18073688</v>
      </c>
      <c r="K203" s="40">
        <v>11762483.08</v>
      </c>
      <c r="L203" s="41">
        <f t="shared" si="61"/>
        <v>65.080702289427592</v>
      </c>
      <c r="M203" s="40">
        <f t="shared" si="62"/>
        <v>409511326</v>
      </c>
      <c r="N203" s="40">
        <f t="shared" si="63"/>
        <v>251735480</v>
      </c>
      <c r="O203" s="40">
        <f t="shared" si="64"/>
        <v>211290757.10000002</v>
      </c>
      <c r="P203" s="40">
        <f t="shared" si="65"/>
        <v>83.933642210466331</v>
      </c>
    </row>
    <row r="204" spans="2:16" ht="16" customHeight="1" x14ac:dyDescent="0.2">
      <c r="B204" s="11" t="s">
        <v>442</v>
      </c>
      <c r="C204" s="7" t="s">
        <v>0</v>
      </c>
      <c r="D204" s="12" t="s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22"/>
    </row>
    <row r="205" spans="2:16" ht="20" customHeight="1" x14ac:dyDescent="0.2">
      <c r="B205" s="55" t="s">
        <v>443</v>
      </c>
      <c r="C205" s="39" t="s">
        <v>0</v>
      </c>
      <c r="D205" s="39" t="s">
        <v>0</v>
      </c>
      <c r="E205" s="40">
        <f>E203-E104</f>
        <v>17959114</v>
      </c>
      <c r="F205" s="40">
        <f t="shared" ref="F205:O205" si="66">F203-F104</f>
        <v>25268257</v>
      </c>
      <c r="G205" s="40">
        <f t="shared" si="66"/>
        <v>-4439261.1799999774</v>
      </c>
      <c r="H205" s="40"/>
      <c r="I205" s="40">
        <f t="shared" si="66"/>
        <v>13018459</v>
      </c>
      <c r="J205" s="40">
        <f t="shared" si="66"/>
        <v>9918459</v>
      </c>
      <c r="K205" s="40">
        <f t="shared" si="66"/>
        <v>-2975217.5999999996</v>
      </c>
      <c r="L205" s="40"/>
      <c r="M205" s="40">
        <f t="shared" si="66"/>
        <v>30977573</v>
      </c>
      <c r="N205" s="40">
        <f t="shared" si="66"/>
        <v>35186716</v>
      </c>
      <c r="O205" s="40">
        <f t="shared" si="66"/>
        <v>-7414478.7799999714</v>
      </c>
      <c r="P205" s="40"/>
    </row>
    <row r="206" spans="2:16" ht="12.5" x14ac:dyDescent="0.25">
      <c r="B206" s="73" t="s">
        <v>0</v>
      </c>
      <c r="C206" s="73"/>
      <c r="D206" s="73"/>
      <c r="E206" s="73"/>
      <c r="F206" s="73"/>
      <c r="G206" s="74" t="s">
        <v>0</v>
      </c>
      <c r="H206" s="74"/>
      <c r="I206" s="74"/>
      <c r="J206" s="75" t="s">
        <v>0</v>
      </c>
      <c r="K206" s="75"/>
      <c r="L206" s="75"/>
      <c r="M206" s="75"/>
      <c r="N206" s="75"/>
      <c r="O206" s="75"/>
      <c r="P206" s="75"/>
    </row>
    <row r="207" spans="2:16" x14ac:dyDescent="0.2">
      <c r="B207" s="6" t="s">
        <v>452</v>
      </c>
      <c r="I207" s="59" t="s">
        <v>453</v>
      </c>
      <c r="J207" s="60"/>
      <c r="K207" s="60"/>
    </row>
    <row r="208" spans="2:16" x14ac:dyDescent="0.2"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</row>
  </sheetData>
  <mergeCells count="25">
    <mergeCell ref="N5:N6"/>
    <mergeCell ref="B206:F206"/>
    <mergeCell ref="G206:I206"/>
    <mergeCell ref="J206:P206"/>
    <mergeCell ref="C208:P208"/>
    <mergeCell ref="C4:D6"/>
    <mergeCell ref="L5:L6"/>
    <mergeCell ref="P5:P6"/>
    <mergeCell ref="O5:O6"/>
    <mergeCell ref="C2:L2"/>
    <mergeCell ref="I207:K207"/>
    <mergeCell ref="B1:N1"/>
    <mergeCell ref="C7:D7"/>
    <mergeCell ref="E4:H4"/>
    <mergeCell ref="I4:L4"/>
    <mergeCell ref="M4:P4"/>
    <mergeCell ref="B4:B6"/>
    <mergeCell ref="E5:E6"/>
    <mergeCell ref="F5:F6"/>
    <mergeCell ref="G5:G6"/>
    <mergeCell ref="H5:H6"/>
    <mergeCell ref="I5:I6"/>
    <mergeCell ref="J5:J6"/>
    <mergeCell ref="K5:K6"/>
    <mergeCell ref="M5:M6"/>
  </mergeCells>
  <pageMargins left="0.19685039370078741" right="0.19685039370078741" top="0.39370078740157483" bottom="0.39370078740157483" header="0" footer="0"/>
  <pageSetup paperSize="9" scale="80" orientation="landscape" horizontalDpi="360" verticalDpi="360" r:id="rId1"/>
  <rowBreaks count="1" manualBreakCount="1"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zved</vt:lpstr>
      <vt:lpstr>zved!Заголовки_для_печати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Катерина</cp:lastModifiedBy>
  <cp:lastPrinted>2024-07-25T06:14:15Z</cp:lastPrinted>
  <dcterms:created xsi:type="dcterms:W3CDTF">2009-06-17T07:33:19Z</dcterms:created>
  <dcterms:modified xsi:type="dcterms:W3CDTF">2024-07-25T14:11:06Z</dcterms:modified>
</cp:coreProperties>
</file>