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1\ВИКОНКОМ VІІІ скликання\2025\03.06.2025\"/>
    </mc:Choice>
  </mc:AlternateContent>
  <bookViews>
    <workbookView xWindow="0" yWindow="0" windowWidth="19965" windowHeight="10515"/>
  </bookViews>
  <sheets>
    <sheet name="zved" sheetId="1" r:id="rId1"/>
  </sheets>
  <calcPr calcId="162913" iterate="1"/>
</workbook>
</file>

<file path=xl/calcChain.xml><?xml version="1.0" encoding="utf-8"?>
<calcChain xmlns="http://schemas.openxmlformats.org/spreadsheetml/2006/main">
  <c r="L207" i="1" l="1"/>
  <c r="P207" i="1"/>
  <c r="H207" i="1"/>
  <c r="M108" i="1" l="1"/>
  <c r="J187" i="1"/>
  <c r="J200" i="1" s="1"/>
  <c r="L106" i="1"/>
  <c r="L107" i="1"/>
  <c r="L112" i="1"/>
  <c r="L113" i="1"/>
  <c r="L114" i="1"/>
  <c r="L116" i="1"/>
  <c r="L117" i="1"/>
  <c r="L136" i="1"/>
  <c r="L137" i="1"/>
  <c r="L145" i="1"/>
  <c r="L150" i="1"/>
  <c r="L151" i="1"/>
  <c r="L191" i="1"/>
  <c r="L194" i="1"/>
  <c r="H190" i="1"/>
  <c r="H194" i="1"/>
  <c r="H204" i="1"/>
  <c r="L200" i="1" l="1"/>
  <c r="J202" i="1"/>
  <c r="L187" i="1"/>
  <c r="F203" i="1"/>
  <c r="H203" i="1" s="1"/>
  <c r="F188" i="1"/>
  <c r="F191" i="1"/>
  <c r="H191" i="1" s="1"/>
  <c r="F175" i="1"/>
  <c r="F174" i="1" s="1"/>
  <c r="F169" i="1"/>
  <c r="F168" i="1" s="1"/>
  <c r="F164" i="1"/>
  <c r="F160" i="1" s="1"/>
  <c r="J205" i="1" l="1"/>
  <c r="L205" i="1" s="1"/>
  <c r="L202" i="1"/>
  <c r="F187" i="1"/>
  <c r="F146" i="1"/>
  <c r="F153" i="1"/>
  <c r="F150" i="1" s="1"/>
  <c r="F157" i="1"/>
  <c r="F106" i="1"/>
  <c r="F141" i="1"/>
  <c r="F143" i="1"/>
  <c r="F125" i="1"/>
  <c r="F115" i="1"/>
  <c r="F118" i="1"/>
  <c r="F122" i="1"/>
  <c r="F139" i="1" l="1"/>
  <c r="F200" i="1"/>
  <c r="M78" i="1"/>
  <c r="N78" i="1"/>
  <c r="P78" i="1" s="1"/>
  <c r="O78" i="1"/>
  <c r="M79" i="1"/>
  <c r="N79" i="1"/>
  <c r="O79" i="1"/>
  <c r="M80" i="1"/>
  <c r="N80" i="1"/>
  <c r="O80" i="1"/>
  <c r="M82" i="1"/>
  <c r="N82" i="1"/>
  <c r="O82" i="1"/>
  <c r="M83" i="1"/>
  <c r="N83" i="1"/>
  <c r="O83" i="1"/>
  <c r="L78" i="1"/>
  <c r="L79" i="1"/>
  <c r="F81" i="1"/>
  <c r="G81" i="1"/>
  <c r="I81" i="1"/>
  <c r="J81" i="1"/>
  <c r="K81" i="1"/>
  <c r="E81" i="1"/>
  <c r="F77" i="1"/>
  <c r="G77" i="1"/>
  <c r="I77" i="1"/>
  <c r="I76" i="1" s="1"/>
  <c r="J77" i="1"/>
  <c r="K77" i="1"/>
  <c r="E77" i="1"/>
  <c r="N81" i="1" l="1"/>
  <c r="F202" i="1"/>
  <c r="H200" i="1"/>
  <c r="P79" i="1"/>
  <c r="M81" i="1"/>
  <c r="O81" i="1"/>
  <c r="L53" i="1"/>
  <c r="L54" i="1"/>
  <c r="L55" i="1"/>
  <c r="L77" i="1"/>
  <c r="L89" i="1"/>
  <c r="L103" i="1"/>
  <c r="H13" i="1"/>
  <c r="H14" i="1"/>
  <c r="H15" i="1"/>
  <c r="H18" i="1"/>
  <c r="H21" i="1"/>
  <c r="H22" i="1"/>
  <c r="H24" i="1"/>
  <c r="H28" i="1"/>
  <c r="H30" i="1"/>
  <c r="H32" i="1"/>
  <c r="H33" i="1"/>
  <c r="H36" i="1"/>
  <c r="H37" i="1"/>
  <c r="H38" i="1"/>
  <c r="H39" i="1"/>
  <c r="H40" i="1"/>
  <c r="H41" i="1"/>
  <c r="H42" i="1"/>
  <c r="H43" i="1"/>
  <c r="H45" i="1"/>
  <c r="H46" i="1"/>
  <c r="H48" i="1"/>
  <c r="H49" i="1"/>
  <c r="H50" i="1"/>
  <c r="H59" i="1"/>
  <c r="H60" i="1"/>
  <c r="H64" i="1"/>
  <c r="H65" i="1"/>
  <c r="H66" i="1"/>
  <c r="H68" i="1"/>
  <c r="H70" i="1"/>
  <c r="H74" i="1"/>
  <c r="H94" i="1"/>
  <c r="H96" i="1"/>
  <c r="H97" i="1"/>
  <c r="H99" i="1"/>
  <c r="H102" i="1"/>
  <c r="H103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60" i="1"/>
  <c r="H161" i="1"/>
  <c r="H162" i="1"/>
  <c r="H163" i="1"/>
  <c r="H164" i="1"/>
  <c r="H165" i="1"/>
  <c r="H166" i="1"/>
  <c r="H168" i="1"/>
  <c r="H169" i="1"/>
  <c r="H170" i="1"/>
  <c r="H171" i="1"/>
  <c r="H172" i="1"/>
  <c r="H174" i="1"/>
  <c r="H175" i="1"/>
  <c r="H176" i="1"/>
  <c r="H177" i="1"/>
  <c r="H178" i="1"/>
  <c r="H187" i="1"/>
  <c r="H188" i="1"/>
  <c r="H189" i="1"/>
  <c r="F101" i="1"/>
  <c r="G101" i="1"/>
  <c r="I101" i="1"/>
  <c r="J101" i="1"/>
  <c r="N101" i="1" s="1"/>
  <c r="K101" i="1"/>
  <c r="E101" i="1"/>
  <c r="K95" i="1"/>
  <c r="F95" i="1"/>
  <c r="G95" i="1"/>
  <c r="I95" i="1"/>
  <c r="I92" i="1" s="1"/>
  <c r="I91" i="1" s="1"/>
  <c r="J95" i="1"/>
  <c r="F93" i="1"/>
  <c r="G93" i="1"/>
  <c r="J93" i="1"/>
  <c r="K93" i="1"/>
  <c r="E95" i="1"/>
  <c r="M95" i="1" s="1"/>
  <c r="E93" i="1"/>
  <c r="M93" i="1" s="1"/>
  <c r="F88" i="1"/>
  <c r="G88" i="1"/>
  <c r="I88" i="1"/>
  <c r="I87" i="1" s="1"/>
  <c r="J88" i="1"/>
  <c r="J87" i="1" s="1"/>
  <c r="K88" i="1"/>
  <c r="K87" i="1" s="1"/>
  <c r="L87" i="1" s="1"/>
  <c r="E88" i="1"/>
  <c r="E87" i="1" s="1"/>
  <c r="F85" i="1"/>
  <c r="G85" i="1"/>
  <c r="I85" i="1"/>
  <c r="J85" i="1"/>
  <c r="K85" i="1"/>
  <c r="E85" i="1"/>
  <c r="F76" i="1"/>
  <c r="G76" i="1"/>
  <c r="J76" i="1"/>
  <c r="K76" i="1"/>
  <c r="E76" i="1"/>
  <c r="F73" i="1"/>
  <c r="F72" i="1" s="1"/>
  <c r="G73" i="1"/>
  <c r="I73" i="1"/>
  <c r="I72" i="1" s="1"/>
  <c r="J73" i="1"/>
  <c r="J72" i="1" s="1"/>
  <c r="K73" i="1"/>
  <c r="K72" i="1" s="1"/>
  <c r="E73" i="1"/>
  <c r="E72" i="1" s="1"/>
  <c r="K67" i="1"/>
  <c r="F69" i="1"/>
  <c r="G69" i="1"/>
  <c r="H69" i="1" s="1"/>
  <c r="I69" i="1"/>
  <c r="J69" i="1"/>
  <c r="K69" i="1"/>
  <c r="F67" i="1"/>
  <c r="G67" i="1"/>
  <c r="I67" i="1"/>
  <c r="J67" i="1"/>
  <c r="F63" i="1"/>
  <c r="G63" i="1"/>
  <c r="G62" i="1" s="1"/>
  <c r="I63" i="1"/>
  <c r="J63" i="1"/>
  <c r="K63" i="1"/>
  <c r="O63" i="1" s="1"/>
  <c r="E69" i="1"/>
  <c r="E67" i="1"/>
  <c r="E63" i="1"/>
  <c r="E62" i="1"/>
  <c r="F58" i="1"/>
  <c r="F57" i="1" s="1"/>
  <c r="G58" i="1"/>
  <c r="G57" i="1" s="1"/>
  <c r="I58" i="1"/>
  <c r="I57" i="1" s="1"/>
  <c r="J58" i="1"/>
  <c r="J57" i="1" s="1"/>
  <c r="K58" i="1"/>
  <c r="K57" i="1" s="1"/>
  <c r="E58" i="1"/>
  <c r="E57" i="1" s="1"/>
  <c r="F52" i="1"/>
  <c r="F51" i="1" s="1"/>
  <c r="G52" i="1"/>
  <c r="G51" i="1" s="1"/>
  <c r="I52" i="1"/>
  <c r="I51" i="1" s="1"/>
  <c r="J52" i="1"/>
  <c r="K52" i="1"/>
  <c r="K51" i="1" s="1"/>
  <c r="E52" i="1"/>
  <c r="E51" i="1" s="1"/>
  <c r="F47" i="1"/>
  <c r="G47" i="1"/>
  <c r="I47" i="1"/>
  <c r="J47" i="1"/>
  <c r="K47" i="1"/>
  <c r="E47" i="1"/>
  <c r="F44" i="1"/>
  <c r="G44" i="1"/>
  <c r="I44" i="1"/>
  <c r="J44" i="1"/>
  <c r="K44" i="1"/>
  <c r="E44" i="1"/>
  <c r="F35" i="1"/>
  <c r="G35" i="1"/>
  <c r="H35" i="1" s="1"/>
  <c r="I35" i="1"/>
  <c r="J35" i="1"/>
  <c r="K35" i="1"/>
  <c r="K34" i="1" s="1"/>
  <c r="E35" i="1"/>
  <c r="F31" i="1"/>
  <c r="G31" i="1"/>
  <c r="H31" i="1" s="1"/>
  <c r="I31" i="1"/>
  <c r="J31" i="1"/>
  <c r="N31" i="1" s="1"/>
  <c r="K31" i="1"/>
  <c r="O31" i="1" s="1"/>
  <c r="E31" i="1"/>
  <c r="F29" i="1"/>
  <c r="G29" i="1"/>
  <c r="H29" i="1" s="1"/>
  <c r="I29" i="1"/>
  <c r="J29" i="1"/>
  <c r="K29" i="1"/>
  <c r="F27" i="1"/>
  <c r="G27" i="1"/>
  <c r="G26" i="1" s="1"/>
  <c r="I27" i="1"/>
  <c r="J27" i="1"/>
  <c r="K27" i="1"/>
  <c r="E29" i="1"/>
  <c r="E27" i="1"/>
  <c r="F23" i="1"/>
  <c r="G23" i="1"/>
  <c r="I23" i="1"/>
  <c r="M23" i="1" s="1"/>
  <c r="J23" i="1"/>
  <c r="K23" i="1"/>
  <c r="E23" i="1"/>
  <c r="F20" i="1"/>
  <c r="G20" i="1"/>
  <c r="I20" i="1"/>
  <c r="I19" i="1" s="1"/>
  <c r="J20" i="1"/>
  <c r="K20" i="1"/>
  <c r="K19" i="1" s="1"/>
  <c r="E20" i="1"/>
  <c r="F17" i="1"/>
  <c r="G17" i="1"/>
  <c r="H17" i="1" s="1"/>
  <c r="I17" i="1"/>
  <c r="J17" i="1"/>
  <c r="K17" i="1"/>
  <c r="F12" i="1"/>
  <c r="G12" i="1"/>
  <c r="I12" i="1"/>
  <c r="J12" i="1"/>
  <c r="K12" i="1"/>
  <c r="E17" i="1"/>
  <c r="E12" i="1"/>
  <c r="E11" i="1" s="1"/>
  <c r="M13" i="1"/>
  <c r="N13" i="1"/>
  <c r="O13" i="1"/>
  <c r="M14" i="1"/>
  <c r="N14" i="1"/>
  <c r="O14" i="1"/>
  <c r="M15" i="1"/>
  <c r="N15" i="1"/>
  <c r="O15" i="1"/>
  <c r="M16" i="1"/>
  <c r="N16" i="1"/>
  <c r="O16" i="1"/>
  <c r="M18" i="1"/>
  <c r="N18" i="1"/>
  <c r="O18" i="1"/>
  <c r="O20" i="1"/>
  <c r="M21" i="1"/>
  <c r="N21" i="1"/>
  <c r="O21" i="1"/>
  <c r="M22" i="1"/>
  <c r="N22" i="1"/>
  <c r="O22" i="1"/>
  <c r="M24" i="1"/>
  <c r="N24" i="1"/>
  <c r="O24" i="1"/>
  <c r="M25" i="1"/>
  <c r="N25" i="1"/>
  <c r="O25" i="1"/>
  <c r="M28" i="1"/>
  <c r="N28" i="1"/>
  <c r="O28" i="1"/>
  <c r="O29" i="1"/>
  <c r="M30" i="1"/>
  <c r="N30" i="1"/>
  <c r="O30" i="1"/>
  <c r="M32" i="1"/>
  <c r="N32" i="1"/>
  <c r="O32" i="1"/>
  <c r="M33" i="1"/>
  <c r="N33" i="1"/>
  <c r="O33" i="1"/>
  <c r="M36" i="1"/>
  <c r="N36" i="1"/>
  <c r="O36" i="1"/>
  <c r="M37" i="1"/>
  <c r="N37" i="1"/>
  <c r="O37" i="1"/>
  <c r="M38" i="1"/>
  <c r="N38" i="1"/>
  <c r="O38" i="1"/>
  <c r="M39" i="1"/>
  <c r="N39" i="1"/>
  <c r="O39" i="1"/>
  <c r="M40" i="1"/>
  <c r="N40" i="1"/>
  <c r="O40" i="1"/>
  <c r="M41" i="1"/>
  <c r="N41" i="1"/>
  <c r="O41" i="1"/>
  <c r="M42" i="1"/>
  <c r="N42" i="1"/>
  <c r="O42" i="1"/>
  <c r="M43" i="1"/>
  <c r="N43" i="1"/>
  <c r="O43" i="1"/>
  <c r="M45" i="1"/>
  <c r="N45" i="1"/>
  <c r="O45" i="1"/>
  <c r="M46" i="1"/>
  <c r="N46" i="1"/>
  <c r="O46" i="1"/>
  <c r="O47" i="1"/>
  <c r="M48" i="1"/>
  <c r="N48" i="1"/>
  <c r="O48" i="1"/>
  <c r="M49" i="1"/>
  <c r="N49" i="1"/>
  <c r="O49" i="1"/>
  <c r="M50" i="1"/>
  <c r="N50" i="1"/>
  <c r="O50" i="1"/>
  <c r="O52" i="1"/>
  <c r="M53" i="1"/>
  <c r="N53" i="1"/>
  <c r="O53" i="1"/>
  <c r="M54" i="1"/>
  <c r="N54" i="1"/>
  <c r="O54" i="1"/>
  <c r="M55" i="1"/>
  <c r="N55" i="1"/>
  <c r="O55" i="1"/>
  <c r="M59" i="1"/>
  <c r="N59" i="1"/>
  <c r="O59" i="1"/>
  <c r="M60" i="1"/>
  <c r="N60" i="1"/>
  <c r="O60" i="1"/>
  <c r="M61" i="1"/>
  <c r="N61" i="1"/>
  <c r="O61" i="1"/>
  <c r="M64" i="1"/>
  <c r="N64" i="1"/>
  <c r="O64" i="1"/>
  <c r="M65" i="1"/>
  <c r="N65" i="1"/>
  <c r="O65" i="1"/>
  <c r="M66" i="1"/>
  <c r="N66" i="1"/>
  <c r="O66" i="1"/>
  <c r="M68" i="1"/>
  <c r="N68" i="1"/>
  <c r="O68" i="1"/>
  <c r="O69" i="1"/>
  <c r="M70" i="1"/>
  <c r="N70" i="1"/>
  <c r="O70" i="1"/>
  <c r="M71" i="1"/>
  <c r="N71" i="1"/>
  <c r="O71" i="1"/>
  <c r="M73" i="1"/>
  <c r="N73" i="1"/>
  <c r="M74" i="1"/>
  <c r="N74" i="1"/>
  <c r="O74" i="1"/>
  <c r="M75" i="1"/>
  <c r="N75" i="1"/>
  <c r="O75" i="1"/>
  <c r="M77" i="1"/>
  <c r="N77" i="1"/>
  <c r="O77" i="1"/>
  <c r="M86" i="1"/>
  <c r="N86" i="1"/>
  <c r="O86" i="1"/>
  <c r="M89" i="1"/>
  <c r="N89" i="1"/>
  <c r="O89" i="1"/>
  <c r="O93" i="1"/>
  <c r="M94" i="1"/>
  <c r="N94" i="1"/>
  <c r="O94" i="1"/>
  <c r="M96" i="1"/>
  <c r="N96" i="1"/>
  <c r="O96" i="1"/>
  <c r="M97" i="1"/>
  <c r="N97" i="1"/>
  <c r="O97" i="1"/>
  <c r="M98" i="1"/>
  <c r="N98" i="1"/>
  <c r="O98" i="1"/>
  <c r="M99" i="1"/>
  <c r="N99" i="1"/>
  <c r="O99" i="1"/>
  <c r="M102" i="1"/>
  <c r="N102" i="1"/>
  <c r="O102" i="1"/>
  <c r="M103" i="1"/>
  <c r="N103" i="1"/>
  <c r="O103" i="1"/>
  <c r="M106" i="1"/>
  <c r="N106" i="1"/>
  <c r="O106" i="1"/>
  <c r="M107" i="1"/>
  <c r="N107" i="1"/>
  <c r="O107" i="1"/>
  <c r="N108" i="1"/>
  <c r="O108" i="1"/>
  <c r="M109" i="1"/>
  <c r="N109" i="1"/>
  <c r="O109" i="1"/>
  <c r="M110" i="1"/>
  <c r="N110" i="1"/>
  <c r="O110" i="1"/>
  <c r="M111" i="1"/>
  <c r="N111" i="1"/>
  <c r="O111" i="1"/>
  <c r="M112" i="1"/>
  <c r="N112" i="1"/>
  <c r="O112" i="1"/>
  <c r="M113" i="1"/>
  <c r="N113" i="1"/>
  <c r="O113" i="1"/>
  <c r="M114" i="1"/>
  <c r="N114" i="1"/>
  <c r="O114" i="1"/>
  <c r="M115" i="1"/>
  <c r="N115" i="1"/>
  <c r="O115" i="1"/>
  <c r="M116" i="1"/>
  <c r="N116" i="1"/>
  <c r="O116" i="1"/>
  <c r="M117" i="1"/>
  <c r="N117" i="1"/>
  <c r="O117" i="1"/>
  <c r="M118" i="1"/>
  <c r="N118" i="1"/>
  <c r="O118" i="1"/>
  <c r="M119" i="1"/>
  <c r="N119" i="1"/>
  <c r="O119" i="1"/>
  <c r="M120" i="1"/>
  <c r="N120" i="1"/>
  <c r="O120" i="1"/>
  <c r="M121" i="1"/>
  <c r="N121" i="1"/>
  <c r="O121" i="1"/>
  <c r="M122" i="1"/>
  <c r="N122" i="1"/>
  <c r="O122" i="1"/>
  <c r="M123" i="1"/>
  <c r="N123" i="1"/>
  <c r="O123" i="1"/>
  <c r="M124" i="1"/>
  <c r="N124" i="1"/>
  <c r="O124" i="1"/>
  <c r="M125" i="1"/>
  <c r="N125" i="1"/>
  <c r="O125" i="1"/>
  <c r="M126" i="1"/>
  <c r="N126" i="1"/>
  <c r="O126" i="1"/>
  <c r="M127" i="1"/>
  <c r="N127" i="1"/>
  <c r="O127" i="1"/>
  <c r="M128" i="1"/>
  <c r="N128" i="1"/>
  <c r="O128" i="1"/>
  <c r="M129" i="1"/>
  <c r="N129" i="1"/>
  <c r="O129" i="1"/>
  <c r="M130" i="1"/>
  <c r="N130" i="1"/>
  <c r="O130" i="1"/>
  <c r="M131" i="1"/>
  <c r="N131" i="1"/>
  <c r="O131" i="1"/>
  <c r="M132" i="1"/>
  <c r="N132" i="1"/>
  <c r="O132" i="1"/>
  <c r="M133" i="1"/>
  <c r="N133" i="1"/>
  <c r="O133" i="1"/>
  <c r="M134" i="1"/>
  <c r="N134" i="1"/>
  <c r="O134" i="1"/>
  <c r="M135" i="1"/>
  <c r="N135" i="1"/>
  <c r="O135" i="1"/>
  <c r="M136" i="1"/>
  <c r="N136" i="1"/>
  <c r="O136" i="1"/>
  <c r="M137" i="1"/>
  <c r="N137" i="1"/>
  <c r="O137" i="1"/>
  <c r="M138" i="1"/>
  <c r="N138" i="1"/>
  <c r="O138" i="1"/>
  <c r="M139" i="1"/>
  <c r="N139" i="1"/>
  <c r="O139" i="1"/>
  <c r="M140" i="1"/>
  <c r="N140" i="1"/>
  <c r="O140" i="1"/>
  <c r="M141" i="1"/>
  <c r="N141" i="1"/>
  <c r="O141" i="1"/>
  <c r="M142" i="1"/>
  <c r="N142" i="1"/>
  <c r="O142" i="1"/>
  <c r="M143" i="1"/>
  <c r="N143" i="1"/>
  <c r="O143" i="1"/>
  <c r="M144" i="1"/>
  <c r="N144" i="1"/>
  <c r="O144" i="1"/>
  <c r="M145" i="1"/>
  <c r="N145" i="1"/>
  <c r="O145" i="1"/>
  <c r="M146" i="1"/>
  <c r="N146" i="1"/>
  <c r="O146" i="1"/>
  <c r="M147" i="1"/>
  <c r="N147" i="1"/>
  <c r="O147" i="1"/>
  <c r="M148" i="1"/>
  <c r="N148" i="1"/>
  <c r="O148" i="1"/>
  <c r="M149" i="1"/>
  <c r="N149" i="1"/>
  <c r="O149" i="1"/>
  <c r="M150" i="1"/>
  <c r="N150" i="1"/>
  <c r="O150" i="1"/>
  <c r="M151" i="1"/>
  <c r="N151" i="1"/>
  <c r="O151" i="1"/>
  <c r="M152" i="1"/>
  <c r="N152" i="1"/>
  <c r="O152" i="1"/>
  <c r="P152" i="1" s="1"/>
  <c r="M153" i="1"/>
  <c r="N153" i="1"/>
  <c r="O153" i="1"/>
  <c r="M154" i="1"/>
  <c r="N154" i="1"/>
  <c r="O154" i="1"/>
  <c r="M155" i="1"/>
  <c r="N155" i="1"/>
  <c r="O155" i="1"/>
  <c r="M156" i="1"/>
  <c r="N156" i="1"/>
  <c r="O156" i="1"/>
  <c r="M157" i="1"/>
  <c r="N157" i="1"/>
  <c r="O157" i="1"/>
  <c r="M158" i="1"/>
  <c r="N158" i="1"/>
  <c r="O158" i="1"/>
  <c r="M159" i="1"/>
  <c r="N159" i="1"/>
  <c r="O159" i="1"/>
  <c r="M160" i="1"/>
  <c r="N160" i="1"/>
  <c r="O160" i="1"/>
  <c r="M161" i="1"/>
  <c r="N161" i="1"/>
  <c r="O161" i="1"/>
  <c r="M162" i="1"/>
  <c r="N162" i="1"/>
  <c r="O162" i="1"/>
  <c r="M163" i="1"/>
  <c r="N163" i="1"/>
  <c r="O163" i="1"/>
  <c r="M164" i="1"/>
  <c r="N164" i="1"/>
  <c r="O164" i="1"/>
  <c r="P164" i="1" s="1"/>
  <c r="M165" i="1"/>
  <c r="N165" i="1"/>
  <c r="O165" i="1"/>
  <c r="M166" i="1"/>
  <c r="N166" i="1"/>
  <c r="O166" i="1"/>
  <c r="M167" i="1"/>
  <c r="N167" i="1"/>
  <c r="O167" i="1"/>
  <c r="M168" i="1"/>
  <c r="N168" i="1"/>
  <c r="O168" i="1"/>
  <c r="M169" i="1"/>
  <c r="N169" i="1"/>
  <c r="O169" i="1"/>
  <c r="M170" i="1"/>
  <c r="N170" i="1"/>
  <c r="O170" i="1"/>
  <c r="M171" i="1"/>
  <c r="N171" i="1"/>
  <c r="O171" i="1"/>
  <c r="M172" i="1"/>
  <c r="N172" i="1"/>
  <c r="O172" i="1"/>
  <c r="M173" i="1"/>
  <c r="N173" i="1"/>
  <c r="O173" i="1"/>
  <c r="M174" i="1"/>
  <c r="N174" i="1"/>
  <c r="O174" i="1"/>
  <c r="M175" i="1"/>
  <c r="N175" i="1"/>
  <c r="O175" i="1"/>
  <c r="M176" i="1"/>
  <c r="N176" i="1"/>
  <c r="O176" i="1"/>
  <c r="M177" i="1"/>
  <c r="N177" i="1"/>
  <c r="O177" i="1"/>
  <c r="M178" i="1"/>
  <c r="N178" i="1"/>
  <c r="O178" i="1"/>
  <c r="M179" i="1"/>
  <c r="N179" i="1"/>
  <c r="O179" i="1"/>
  <c r="M180" i="1"/>
  <c r="N180" i="1"/>
  <c r="O180" i="1"/>
  <c r="M181" i="1"/>
  <c r="N181" i="1"/>
  <c r="O181" i="1"/>
  <c r="M182" i="1"/>
  <c r="N182" i="1"/>
  <c r="O182" i="1"/>
  <c r="M183" i="1"/>
  <c r="N183" i="1"/>
  <c r="O183" i="1"/>
  <c r="M184" i="1"/>
  <c r="N184" i="1"/>
  <c r="O184" i="1"/>
  <c r="M185" i="1"/>
  <c r="N185" i="1"/>
  <c r="O185" i="1"/>
  <c r="M186" i="1"/>
  <c r="N186" i="1"/>
  <c r="O186" i="1"/>
  <c r="M187" i="1"/>
  <c r="N187" i="1"/>
  <c r="O187" i="1"/>
  <c r="M188" i="1"/>
  <c r="N188" i="1"/>
  <c r="O188" i="1"/>
  <c r="M189" i="1"/>
  <c r="N189" i="1"/>
  <c r="O189" i="1"/>
  <c r="M190" i="1"/>
  <c r="N190" i="1"/>
  <c r="O190" i="1"/>
  <c r="M191" i="1"/>
  <c r="N191" i="1"/>
  <c r="O191" i="1"/>
  <c r="M192" i="1"/>
  <c r="N192" i="1"/>
  <c r="O192" i="1"/>
  <c r="M193" i="1"/>
  <c r="N193" i="1"/>
  <c r="O193" i="1"/>
  <c r="M194" i="1"/>
  <c r="N194" i="1"/>
  <c r="O194" i="1"/>
  <c r="M195" i="1"/>
  <c r="N195" i="1"/>
  <c r="O195" i="1"/>
  <c r="M196" i="1"/>
  <c r="N196" i="1"/>
  <c r="O196" i="1"/>
  <c r="M197" i="1"/>
  <c r="N197" i="1"/>
  <c r="O197" i="1"/>
  <c r="M198" i="1"/>
  <c r="N198" i="1"/>
  <c r="O198" i="1"/>
  <c r="M199" i="1"/>
  <c r="N199" i="1"/>
  <c r="O199" i="1"/>
  <c r="M200" i="1"/>
  <c r="N200" i="1"/>
  <c r="O200" i="1"/>
  <c r="M201" i="1"/>
  <c r="N201" i="1"/>
  <c r="O201" i="1"/>
  <c r="M202" i="1"/>
  <c r="N202" i="1"/>
  <c r="O202" i="1"/>
  <c r="M203" i="1"/>
  <c r="N203" i="1"/>
  <c r="O203" i="1"/>
  <c r="M204" i="1"/>
  <c r="N204" i="1"/>
  <c r="O204" i="1"/>
  <c r="M205" i="1"/>
  <c r="O205" i="1"/>
  <c r="O88" i="1" l="1"/>
  <c r="P200" i="1"/>
  <c r="P199" i="1"/>
  <c r="P194" i="1"/>
  <c r="P163" i="1"/>
  <c r="M47" i="1"/>
  <c r="H57" i="1"/>
  <c r="F205" i="1"/>
  <c r="H202" i="1"/>
  <c r="P176" i="1"/>
  <c r="M31" i="1"/>
  <c r="P158" i="1"/>
  <c r="P197" i="1"/>
  <c r="P189" i="1"/>
  <c r="P173" i="1"/>
  <c r="P172" i="1"/>
  <c r="P167" i="1"/>
  <c r="P159" i="1"/>
  <c r="P193" i="1"/>
  <c r="P188" i="1"/>
  <c r="P149" i="1"/>
  <c r="P134" i="1"/>
  <c r="E19" i="1"/>
  <c r="H47" i="1"/>
  <c r="O58" i="1"/>
  <c r="L101" i="1"/>
  <c r="P148" i="1"/>
  <c r="H20" i="1"/>
  <c r="H44" i="1"/>
  <c r="H67" i="1"/>
  <c r="O73" i="1"/>
  <c r="P196" i="1"/>
  <c r="P202" i="1"/>
  <c r="P191" i="1"/>
  <c r="P187" i="1"/>
  <c r="P170" i="1"/>
  <c r="P161" i="1"/>
  <c r="P48" i="1"/>
  <c r="P38" i="1"/>
  <c r="G11" i="1"/>
  <c r="M17" i="1"/>
  <c r="E34" i="1"/>
  <c r="O51" i="1"/>
  <c r="M67" i="1"/>
  <c r="O67" i="1"/>
  <c r="H27" i="1"/>
  <c r="P60" i="1"/>
  <c r="O85" i="1"/>
  <c r="J92" i="1"/>
  <c r="J91" i="1" s="1"/>
  <c r="M101" i="1"/>
  <c r="H12" i="1"/>
  <c r="P203" i="1"/>
  <c r="P195" i="1"/>
  <c r="P165" i="1"/>
  <c r="P155" i="1"/>
  <c r="P151" i="1"/>
  <c r="P146" i="1"/>
  <c r="P15" i="1"/>
  <c r="O17" i="1"/>
  <c r="G19" i="1"/>
  <c r="H73" i="1"/>
  <c r="L52" i="1"/>
  <c r="J11" i="1"/>
  <c r="E92" i="1"/>
  <c r="E91" i="1" s="1"/>
  <c r="M91" i="1" s="1"/>
  <c r="G92" i="1"/>
  <c r="O101" i="1"/>
  <c r="H101" i="1"/>
  <c r="H63" i="1"/>
  <c r="H58" i="1"/>
  <c r="H23" i="1"/>
  <c r="L88" i="1"/>
  <c r="P201" i="1"/>
  <c r="P204" i="1"/>
  <c r="P198" i="1"/>
  <c r="P192" i="1"/>
  <c r="P190" i="1"/>
  <c r="P174" i="1"/>
  <c r="P178" i="1"/>
  <c r="P177" i="1"/>
  <c r="P175" i="1"/>
  <c r="P168" i="1"/>
  <c r="P171" i="1"/>
  <c r="P169" i="1"/>
  <c r="P160" i="1"/>
  <c r="P162" i="1"/>
  <c r="P166" i="1"/>
  <c r="P145" i="1"/>
  <c r="P150" i="1"/>
  <c r="P153" i="1"/>
  <c r="P157" i="1"/>
  <c r="P156" i="1"/>
  <c r="P154" i="1"/>
  <c r="P147" i="1"/>
  <c r="P144" i="1"/>
  <c r="P122" i="1"/>
  <c r="P119" i="1"/>
  <c r="P118" i="1"/>
  <c r="P110" i="1"/>
  <c r="P109" i="1"/>
  <c r="P108" i="1"/>
  <c r="L76" i="1"/>
  <c r="O76" i="1"/>
  <c r="P143" i="1"/>
  <c r="P141" i="1"/>
  <c r="P139" i="1"/>
  <c r="P125" i="1"/>
  <c r="P123" i="1"/>
  <c r="P121" i="1"/>
  <c r="P30" i="1"/>
  <c r="P128" i="1"/>
  <c r="P116" i="1"/>
  <c r="P132" i="1"/>
  <c r="P130" i="1"/>
  <c r="P113" i="1"/>
  <c r="P111" i="1"/>
  <c r="P24" i="1"/>
  <c r="P120" i="1"/>
  <c r="P107" i="1"/>
  <c r="P39" i="1"/>
  <c r="P37" i="1"/>
  <c r="P137" i="1"/>
  <c r="P131" i="1"/>
  <c r="P129" i="1"/>
  <c r="P127" i="1"/>
  <c r="P114" i="1"/>
  <c r="P112" i="1"/>
  <c r="P140" i="1"/>
  <c r="P138" i="1"/>
  <c r="P136" i="1"/>
  <c r="P117" i="1"/>
  <c r="P45" i="1"/>
  <c r="P42" i="1"/>
  <c r="P36" i="1"/>
  <c r="P142" i="1"/>
  <c r="P133" i="1"/>
  <c r="P124" i="1"/>
  <c r="P115" i="1"/>
  <c r="P106" i="1"/>
  <c r="P89" i="1"/>
  <c r="P103" i="1"/>
  <c r="P97" i="1"/>
  <c r="P94" i="1"/>
  <c r="P49" i="1"/>
  <c r="P68" i="1"/>
  <c r="P65" i="1"/>
  <c r="P46" i="1"/>
  <c r="P28" i="1"/>
  <c r="P135" i="1"/>
  <c r="P126" i="1"/>
  <c r="P77" i="1"/>
  <c r="P102" i="1"/>
  <c r="P98" i="1"/>
  <c r="N88" i="1"/>
  <c r="P88" i="1" s="1"/>
  <c r="N76" i="1"/>
  <c r="P76" i="1" s="1"/>
  <c r="P50" i="1"/>
  <c r="O44" i="1"/>
  <c r="N44" i="1"/>
  <c r="O35" i="1"/>
  <c r="P33" i="1"/>
  <c r="I26" i="1"/>
  <c r="K26" i="1"/>
  <c r="O26" i="1" s="1"/>
  <c r="O27" i="1"/>
  <c r="P21" i="1"/>
  <c r="O19" i="1"/>
  <c r="P18" i="1"/>
  <c r="K11" i="1"/>
  <c r="O11" i="1" s="1"/>
  <c r="I11" i="1"/>
  <c r="P14" i="1"/>
  <c r="M12" i="1"/>
  <c r="N12" i="1"/>
  <c r="P13" i="1"/>
  <c r="O12" i="1"/>
  <c r="H95" i="1"/>
  <c r="O95" i="1"/>
  <c r="P99" i="1"/>
  <c r="P96" i="1"/>
  <c r="F92" i="1"/>
  <c r="H92" i="1" s="1"/>
  <c r="H93" i="1"/>
  <c r="N93" i="1"/>
  <c r="P93" i="1" s="1"/>
  <c r="P54" i="1"/>
  <c r="N85" i="1"/>
  <c r="P73" i="1"/>
  <c r="P74" i="1"/>
  <c r="P70" i="1"/>
  <c r="N69" i="1"/>
  <c r="P69" i="1" s="1"/>
  <c r="N67" i="1"/>
  <c r="P67" i="1" s="1"/>
  <c r="F62" i="1"/>
  <c r="H62" i="1" s="1"/>
  <c r="N63" i="1"/>
  <c r="P63" i="1" s="1"/>
  <c r="P66" i="1"/>
  <c r="P64" i="1"/>
  <c r="P55" i="1"/>
  <c r="P53" i="1"/>
  <c r="P59" i="1"/>
  <c r="N52" i="1"/>
  <c r="P52" i="1" s="1"/>
  <c r="N47" i="1"/>
  <c r="P47" i="1" s="1"/>
  <c r="P43" i="1"/>
  <c r="P41" i="1"/>
  <c r="P40" i="1"/>
  <c r="N35" i="1"/>
  <c r="P32" i="1"/>
  <c r="F26" i="1"/>
  <c r="H26" i="1" s="1"/>
  <c r="N29" i="1"/>
  <c r="P29" i="1" s="1"/>
  <c r="N27" i="1"/>
  <c r="O23" i="1"/>
  <c r="P25" i="1"/>
  <c r="N23" i="1"/>
  <c r="F19" i="1"/>
  <c r="P22" i="1"/>
  <c r="P101" i="1"/>
  <c r="K92" i="1"/>
  <c r="K91" i="1" s="1"/>
  <c r="N95" i="1"/>
  <c r="G91" i="1"/>
  <c r="M92" i="1"/>
  <c r="G87" i="1"/>
  <c r="O87" i="1" s="1"/>
  <c r="K84" i="1"/>
  <c r="M87" i="1"/>
  <c r="F87" i="1"/>
  <c r="N87" i="1" s="1"/>
  <c r="I84" i="1"/>
  <c r="J84" i="1"/>
  <c r="M88" i="1"/>
  <c r="E84" i="1"/>
  <c r="M85" i="1"/>
  <c r="M76" i="1"/>
  <c r="N72" i="1"/>
  <c r="M72" i="1"/>
  <c r="G72" i="1"/>
  <c r="K62" i="1"/>
  <c r="O62" i="1" s="1"/>
  <c r="M69" i="1"/>
  <c r="I62" i="1"/>
  <c r="M62" i="1" s="1"/>
  <c r="J62" i="1"/>
  <c r="J56" i="1" s="1"/>
  <c r="M63" i="1"/>
  <c r="G56" i="1"/>
  <c r="E56" i="1"/>
  <c r="N58" i="1"/>
  <c r="P58" i="1" s="1"/>
  <c r="M57" i="1"/>
  <c r="M58" i="1"/>
  <c r="J51" i="1"/>
  <c r="N51" i="1" s="1"/>
  <c r="P51" i="1" s="1"/>
  <c r="M51" i="1"/>
  <c r="M52" i="1"/>
  <c r="I34" i="1"/>
  <c r="M34" i="1" s="1"/>
  <c r="G34" i="1"/>
  <c r="F34" i="1"/>
  <c r="M44" i="1"/>
  <c r="J34" i="1"/>
  <c r="M35" i="1"/>
  <c r="P31" i="1"/>
  <c r="M29" i="1"/>
  <c r="J26" i="1"/>
  <c r="K10" i="1"/>
  <c r="E26" i="1"/>
  <c r="M27" i="1"/>
  <c r="J19" i="1"/>
  <c r="N19" i="1" s="1"/>
  <c r="N20" i="1"/>
  <c r="P20" i="1" s="1"/>
  <c r="M20" i="1"/>
  <c r="M19" i="1"/>
  <c r="N17" i="1"/>
  <c r="P17" i="1" s="1"/>
  <c r="F11" i="1"/>
  <c r="M11" i="1"/>
  <c r="H205" i="1" l="1"/>
  <c r="N205" i="1"/>
  <c r="P205" i="1" s="1"/>
  <c r="I56" i="1"/>
  <c r="O72" i="1"/>
  <c r="H72" i="1"/>
  <c r="H11" i="1"/>
  <c r="F84" i="1"/>
  <c r="P23" i="1"/>
  <c r="L51" i="1"/>
  <c r="O34" i="1"/>
  <c r="H34" i="1"/>
  <c r="N84" i="1"/>
  <c r="L84" i="1"/>
  <c r="H19" i="1"/>
  <c r="P95" i="1"/>
  <c r="P44" i="1"/>
  <c r="P72" i="1"/>
  <c r="P27" i="1"/>
  <c r="P12" i="1"/>
  <c r="P87" i="1"/>
  <c r="N62" i="1"/>
  <c r="P62" i="1" s="1"/>
  <c r="K56" i="1"/>
  <c r="L56" i="1" s="1"/>
  <c r="I10" i="1"/>
  <c r="I90" i="1" s="1"/>
  <c r="I100" i="1" s="1"/>
  <c r="I104" i="1" s="1"/>
  <c r="I207" i="1" s="1"/>
  <c r="P35" i="1"/>
  <c r="M26" i="1"/>
  <c r="P19" i="1"/>
  <c r="F91" i="1"/>
  <c r="N91" i="1" s="1"/>
  <c r="N92" i="1"/>
  <c r="F56" i="1"/>
  <c r="N56" i="1" s="1"/>
  <c r="N26" i="1"/>
  <c r="P26" i="1" s="1"/>
  <c r="O91" i="1"/>
  <c r="O92" i="1"/>
  <c r="G84" i="1"/>
  <c r="O84" i="1" s="1"/>
  <c r="P84" i="1" s="1"/>
  <c r="M84" i="1"/>
  <c r="M56" i="1"/>
  <c r="N57" i="1"/>
  <c r="O57" i="1"/>
  <c r="G10" i="1"/>
  <c r="N34" i="1"/>
  <c r="P34" i="1" s="1"/>
  <c r="J10" i="1"/>
  <c r="J90" i="1" s="1"/>
  <c r="J100" i="1" s="1"/>
  <c r="J104" i="1" s="1"/>
  <c r="J207" i="1" s="1"/>
  <c r="E10" i="1"/>
  <c r="M10" i="1" s="1"/>
  <c r="N11" i="1"/>
  <c r="P11" i="1" s="1"/>
  <c r="F10" i="1"/>
  <c r="N10" i="1" s="1"/>
  <c r="L10" i="1" l="1"/>
  <c r="O10" i="1"/>
  <c r="P10" i="1" s="1"/>
  <c r="H10" i="1"/>
  <c r="K90" i="1"/>
  <c r="K100" i="1" s="1"/>
  <c r="H56" i="1"/>
  <c r="O56" i="1"/>
  <c r="P56" i="1" s="1"/>
  <c r="P57" i="1"/>
  <c r="P92" i="1"/>
  <c r="H91" i="1"/>
  <c r="P91" i="1"/>
  <c r="G90" i="1"/>
  <c r="F90" i="1"/>
  <c r="N90" i="1" s="1"/>
  <c r="E90" i="1"/>
  <c r="O90" i="1" l="1"/>
  <c r="L90" i="1"/>
  <c r="H90" i="1"/>
  <c r="G100" i="1"/>
  <c r="G104" i="1" s="1"/>
  <c r="G207" i="1" s="1"/>
  <c r="K104" i="1"/>
  <c r="L100" i="1"/>
  <c r="F100" i="1"/>
  <c r="F104" i="1" s="1"/>
  <c r="F207" i="1" s="1"/>
  <c r="P90" i="1"/>
  <c r="E100" i="1"/>
  <c r="M90" i="1"/>
  <c r="L104" i="1" l="1"/>
  <c r="K207" i="1"/>
  <c r="O104" i="1"/>
  <c r="O207" i="1" s="1"/>
  <c r="O100" i="1"/>
  <c r="N104" i="1"/>
  <c r="H104" i="1"/>
  <c r="N100" i="1"/>
  <c r="H100" i="1"/>
  <c r="E104" i="1"/>
  <c r="M100" i="1"/>
  <c r="M104" i="1" l="1"/>
  <c r="M207" i="1" s="1"/>
  <c r="E207" i="1"/>
  <c r="P104" i="1"/>
  <c r="N207" i="1"/>
  <c r="P100" i="1"/>
</calcChain>
</file>

<file path=xl/sharedStrings.xml><?xml version="1.0" encoding="utf-8"?>
<sst xmlns="http://schemas.openxmlformats.org/spreadsheetml/2006/main" count="641" uniqueCount="457">
  <si>
    <t/>
  </si>
  <si>
    <t>Найменування показника</t>
  </si>
  <si>
    <t>Код бюджетної класифікації</t>
  </si>
  <si>
    <t>Загальний фонд</t>
  </si>
  <si>
    <t>Спеціальний фонд</t>
  </si>
  <si>
    <t>Разом</t>
  </si>
  <si>
    <t>затверджено  місцевими радами на звітний рік з урахуванням змін***</t>
  </si>
  <si>
    <t>1</t>
  </si>
  <si>
    <t>І. Доходи</t>
  </si>
  <si>
    <t>Податкові надходження</t>
  </si>
  <si>
    <t>10000000</t>
  </si>
  <si>
    <t>Податки на доходи, податки на прибуток, податки на збільшення ринкової вартості  </t>
  </si>
  <si>
    <t>11000000</t>
  </si>
  <si>
    <t>Податок та збір на доходи фізичних осіб</t>
  </si>
  <si>
    <t>11010000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</si>
  <si>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</si>
  <si>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11010100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</si>
  <si>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</si>
  <si>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11010400</t>
  </si>
  <si>
    <t>Податок на доходи фізичних осіб, що сплачується фізичними особами за результатами річного декларування</t>
  </si>
  <si>
    <t>11010500</t>
  </si>
  <si>
    <t>Податок на доходи фізичних осіб у вигляді мінімального податкового зобов'язання, що підлягає сплаті фізичними особами</t>
  </si>
  <si>
    <t>11011300</t>
  </si>
  <si>
    <t>Податок на прибуток підприємств  </t>
  </si>
  <si>
    <t>11020000</t>
  </si>
  <si>
    <t>Податок на прибуток підприємств та фінансових установ комунальної власності </t>
  </si>
  <si>
    <t>11020200</t>
  </si>
  <si>
    <t>Рентна плата та плата за використання інших природних ресурсів </t>
  </si>
  <si>
    <t>13000000</t>
  </si>
  <si>
    <t>Рентна плата за спеціальне використання лісових ресурсів </t>
  </si>
  <si>
    <t>13010000</t>
  </si>
  <si>
    <t>Рентна плата за спеціальне використання лісових ресурсів в частині деревини, заготовленої в порядку рубок головного користування </t>
  </si>
  <si>
    <t>13010100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</si>
  <si>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 </t>
  </si>
  <si>
    <t>13010200</t>
  </si>
  <si>
    <t>Рентна плата за користування надрами загальнодержавного значення</t>
  </si>
  <si>
    <t>13030000</t>
  </si>
  <si>
    <t>Рентна плата за користування надрами для видобування інших корисних копалин загальнодержавного значення </t>
  </si>
  <si>
    <t>13030100</t>
  </si>
  <si>
    <t>Рентна плата за користування надрами для видобування бурштину</t>
  </si>
  <si>
    <t>13031000</t>
  </si>
  <si>
    <t>Внутрішні податки на товари та послуги  </t>
  </si>
  <si>
    <t>14000000</t>
  </si>
  <si>
    <t>Акцизний податок з вироблених в Україні підакцизних товарів (продукції) </t>
  </si>
  <si>
    <t>14020000</t>
  </si>
  <si>
    <t>Пальне</t>
  </si>
  <si>
    <t>14021900</t>
  </si>
  <si>
    <t>Акцизний податок з ввезених на митну територію України підакцизних товарів (продукції) </t>
  </si>
  <si>
    <t>14030000</t>
  </si>
  <si>
    <t>14031900</t>
  </si>
  <si>
    <t>Акцизний податок з реалізації суб’єктами господарювання роздрібної торгівлі підакцизних товарів</t>
  </si>
  <si>
    <t>14040000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</si>
  <si>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213.1.14 пункту 213.1 статті 213 Податкового кодексу України</t>
  </si>
  <si>
    <t>14040100</t>
  </si>
  <si>
    <t>Акцизний податок з реалізації суб’єктами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</si>
  <si>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14040200</t>
  </si>
  <si>
    <t>Місцеві податки та збори, що сплачуються (перераховуються) згідно з Податковим кодексом України</t>
  </si>
  <si>
    <t>18000000</t>
  </si>
  <si>
    <t>Податок на майно</t>
  </si>
  <si>
    <t>18010000</t>
  </si>
  <si>
    <t>Податок на нерухоме майно, відмінне від земельної ділянки, сплачений юридичними особами, які є власниками об'єктів житлової нерухомості</t>
  </si>
  <si>
    <t>18010100</t>
  </si>
  <si>
    <t>Податок на нерухоме майно, відмінне від земельної ділянки, сплачений фізичними особами, які є власниками об'єктів житлової нерухомості</t>
  </si>
  <si>
    <t>18010200</t>
  </si>
  <si>
    <t>Податок на нерухоме майно, відмінне від земельної ділянки, сплачений фізичними особами, які є власниками об'єктів нежитлової нерухомості</t>
  </si>
  <si>
    <t>18010300</t>
  </si>
  <si>
    <t>Податок на нерухоме майно, відмінне від земельної ділянки, сплачений  юридичними особами, які є власниками об'єктів нежитлової нерухомості</t>
  </si>
  <si>
    <t>18010400</t>
  </si>
  <si>
    <t>Земельний податок з юридичних осіб </t>
  </si>
  <si>
    <t>18010500</t>
  </si>
  <si>
    <t>Орендна плата з юридичних осіб </t>
  </si>
  <si>
    <t>18010600</t>
  </si>
  <si>
    <t>Земельний податок з фізичних осіб </t>
  </si>
  <si>
    <t>18010700</t>
  </si>
  <si>
    <t>Орендна плата з фізичних осіб </t>
  </si>
  <si>
    <t>18010900</t>
  </si>
  <si>
    <t>Туристичний збір </t>
  </si>
  <si>
    <t>18030000</t>
  </si>
  <si>
    <t>Туристичний збір, сплачений юридичними особами </t>
  </si>
  <si>
    <t>18030100</t>
  </si>
  <si>
    <t>Туристичний збір, сплачений фізичними особами </t>
  </si>
  <si>
    <t>18030200</t>
  </si>
  <si>
    <t>Єдиний податок  </t>
  </si>
  <si>
    <t>18050000</t>
  </si>
  <si>
    <t>Єдиний податок з юридичних осіб </t>
  </si>
  <si>
    <t>18050300</t>
  </si>
  <si>
    <t>Єдиний податок з фізичних осіб </t>
  </si>
  <si>
    <t>18050400</t>
  </si>
  <si>
    <t>Єдиний податок з сільськогосподарських товаровиробників,  у яких частка сільськогосподарського товаровиробництва за попередній податковий (звітний) рік дорівнює або перевищує 75 відсотків</t>
  </si>
  <si>
    <t>18050500</t>
  </si>
  <si>
    <t>Інші податки та збори</t>
  </si>
  <si>
    <t>19000000</t>
  </si>
  <si>
    <t>Екологічний податок</t>
  </si>
  <si>
    <t>19010000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</si>
  <si>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</si>
  <si>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19010100</t>
  </si>
  <si>
    <t>Надходження від скидів забруднюючих речовин безпосередньо у водні об'єкти </t>
  </si>
  <si>
    <t>19010200</t>
  </si>
  <si>
    <t>Надходження від розміщення відходів у спеціально відведених для цього місцях чи на об'єктах, крім розміщення окремих видів відходів як вторинної сировини </t>
  </si>
  <si>
    <t>19010300</t>
  </si>
  <si>
    <t>Неподаткові надходження</t>
  </si>
  <si>
    <t>20000000</t>
  </si>
  <si>
    <t>Доходи від власності та підприємницької діяльності</t>
  </si>
  <si>
    <t>21000000</t>
  </si>
  <si>
    <t>Інші надходження  </t>
  </si>
  <si>
    <t>21080000</t>
  </si>
  <si>
    <t>Адміністративні штрафи та інші санкції </t>
  </si>
  <si>
    <t>21081100</t>
  </si>
  <si>
    <t>Штрафні санкції, що застосовуються відповідно до Закону України "Про державне регулювання виробництва і обігу спирту етилового, спиртових дистилятів, біоетанолу, алкогольних напоїв, тютюнових виробів, тютюнової сировини, рідин, що використовуються в електронних сигаретах, та пального"</t>
  </si>
  <si>
    <t>21081500</t>
  </si>
  <si>
    <t>Кошти гарантійного та реєстраційного внесків, що визначені Законом України "Про оренду державного та комунального майна", які підлягають перерахуванню оператором електронного майданчика до відповідного бюджету</t>
  </si>
  <si>
    <t>21082400</t>
  </si>
  <si>
    <t>Адміністративні збори та платежі, доходи від некомерційної господарської діяльності </t>
  </si>
  <si>
    <t>22000000</t>
  </si>
  <si>
    <t>Плата за надання адміністративних послуг</t>
  </si>
  <si>
    <t>22010000</t>
  </si>
  <si>
    <t>Адміністративний збір, що справляється відповідно до Закону України "Про державну реєстрацію юридичних осіб, фізичних осіб - підприємців та громадських формувань"</t>
  </si>
  <si>
    <t>22010300</t>
  </si>
  <si>
    <t>Плата за надання інших адміністративних послуг</t>
  </si>
  <si>
    <t>22012500</t>
  </si>
  <si>
    <t>Адміністративний збір за державну реєстрацію речових прав на нерухоме майно та їх обтяжень </t>
  </si>
  <si>
    <t>22012600</t>
  </si>
  <si>
    <t>Надходження від орендної плати за користування єдиним майновим комплексом та іншим державним майном</t>
  </si>
  <si>
    <t>22080000</t>
  </si>
  <si>
    <t>Надходження від орендної плати за користування майновим комплексом та іншим майном, що перебуває в комунальній власності</t>
  </si>
  <si>
    <t>22080400</t>
  </si>
  <si>
    <t>Державне мито  </t>
  </si>
  <si>
    <t>22090000</t>
  </si>
  <si>
    <t>Державне мито, що сплачується за місцем розгляду та оформлення документів, у тому числі за оформлення документів на спадщину і дарування  </t>
  </si>
  <si>
    <t>22090100</t>
  </si>
  <si>
    <t>Державне мито, пов'язане з видачею та оформленням закордонних паспортів (посвідок) та паспортів громадян України  </t>
  </si>
  <si>
    <t>22090400</t>
  </si>
  <si>
    <t>Інші неподаткові надходження</t>
  </si>
  <si>
    <t>24000000</t>
  </si>
  <si>
    <t>24060000</t>
  </si>
  <si>
    <t>24060300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</si>
  <si>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 </t>
  </si>
  <si>
    <t>24062100</t>
  </si>
  <si>
    <t>Власні надходження бюджетних установ</t>
  </si>
  <si>
    <t>25000000</t>
  </si>
  <si>
    <t>Надходження від плати за послуги, що надаються бюджетними установами згідно із законодавством </t>
  </si>
  <si>
    <t>25010000</t>
  </si>
  <si>
    <t>Інші джерела власних надходжень бюджетних установ  </t>
  </si>
  <si>
    <t>25020000</t>
  </si>
  <si>
    <t>Доходи від операцій з капіталом  </t>
  </si>
  <si>
    <t>30000000</t>
  </si>
  <si>
    <t>Надходження від продажу основного капіталу  </t>
  </si>
  <si>
    <t>31000000</t>
  </si>
  <si>
    <t>Кошти від відчуження майна, що належить Автономній Республіці Крим та майна, що перебуває в комунальній власності  </t>
  </si>
  <si>
    <t>31030000</t>
  </si>
  <si>
    <t>Кошти від продажу землі і нематеріальних активів </t>
  </si>
  <si>
    <t>33000000</t>
  </si>
  <si>
    <t>Кошти від продажу землі </t>
  </si>
  <si>
    <t>33010000</t>
  </si>
  <si>
    <t>Кошти від продажу земельних ділянок несільськогосподарського призначення, що перебувають у державній або комунальній власності, та земельних ділянок, які знаходяться на території Автономної Республіки Крим</t>
  </si>
  <si>
    <t>33010100</t>
  </si>
  <si>
    <t>Разом доходів (без урахування міжбюджетних трансфертів)</t>
  </si>
  <si>
    <t>90010100</t>
  </si>
  <si>
    <t>Офіційні трансферти  </t>
  </si>
  <si>
    <t>40000000</t>
  </si>
  <si>
    <t>Від органів державного управління  </t>
  </si>
  <si>
    <t>41000000</t>
  </si>
  <si>
    <t>Дотації</t>
  </si>
  <si>
    <t>41020000</t>
  </si>
  <si>
    <t>Базова дотація</t>
  </si>
  <si>
    <t>41020100</t>
  </si>
  <si>
    <t>Субвенції</t>
  </si>
  <si>
    <t>41030000</t>
  </si>
  <si>
    <t>Освітня субвенція з державного бюджету місцевим бюджетам</t>
  </si>
  <si>
    <t>41033900</t>
  </si>
  <si>
    <t>Субвенція з державного бюджету місцевим бюджетам на надання державної підтримки особам з особливими освітніми потребами</t>
  </si>
  <si>
    <t>41035400</t>
  </si>
  <si>
    <t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«Нова українська школа»</t>
  </si>
  <si>
    <t>41036000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</si>
  <si>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</si>
  <si>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41036300</t>
  </si>
  <si>
    <t>Усього доходів з урахуванням міжбюджетних трансфертів з державного бюджету</t>
  </si>
  <si>
    <t>90010200</t>
  </si>
  <si>
    <t>Субвенції з місцевих бюджетів іншим місцевим бюджетам</t>
  </si>
  <si>
    <t>41050000</t>
  </si>
  <si>
    <t>Субвенція з місцевого бюджету на здійснення переданих видатків у сфері освіти за рахунок коштів освітньої субвенції</t>
  </si>
  <si>
    <t>41051000</t>
  </si>
  <si>
    <t>Інші субвенції з місцевого бюджету</t>
  </si>
  <si>
    <t>41053900</t>
  </si>
  <si>
    <t>Усього</t>
  </si>
  <si>
    <t>90010300</t>
  </si>
  <si>
    <t>ІІ. Видатки</t>
  </si>
  <si>
    <t>Державне управління</t>
  </si>
  <si>
    <t>0100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</si>
  <si>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</si>
  <si>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0150</t>
  </si>
  <si>
    <t>0110150</t>
  </si>
  <si>
    <t>Керівництво і управління у відповідній сфері у містах (місті Києві), селищах, селах, територіальних громадах</t>
  </si>
  <si>
    <t>0160</t>
  </si>
  <si>
    <t>0610160</t>
  </si>
  <si>
    <t>0910160</t>
  </si>
  <si>
    <t>1010160</t>
  </si>
  <si>
    <t>3710160</t>
  </si>
  <si>
    <t>Інша діяльність у сфері державного управління</t>
  </si>
  <si>
    <t>0180</t>
  </si>
  <si>
    <t>0110180</t>
  </si>
  <si>
    <t>Освіта</t>
  </si>
  <si>
    <t>1000</t>
  </si>
  <si>
    <t>Надання дошкільної освіти</t>
  </si>
  <si>
    <t>1010</t>
  </si>
  <si>
    <t>0111010</t>
  </si>
  <si>
    <t>Надання загальної середньої освіти за рахунок коштів місцевого бюджету</t>
  </si>
  <si>
    <t>1020</t>
  </si>
  <si>
    <t>Надання загальної середньої освіти закладами загальної середньої освіти за рахунок коштів місцевого бюджету</t>
  </si>
  <si>
    <t>1021</t>
  </si>
  <si>
    <t>0611021</t>
  </si>
  <si>
    <t>Надання загальної середньої освіти міжшкільними ресурсними центрами за рахунок коштів місцевого бюджету</t>
  </si>
  <si>
    <t>1026</t>
  </si>
  <si>
    <t>0611026</t>
  </si>
  <si>
    <t>Надання загальної середньої освіти за рахунок освітньої субвенції</t>
  </si>
  <si>
    <t>1030</t>
  </si>
  <si>
    <t>Надання загальної середньої освіти закладами загальної середньої освіти за рахунок освітньої субвенції</t>
  </si>
  <si>
    <t>1031</t>
  </si>
  <si>
    <t>0611031</t>
  </si>
  <si>
    <t>Надання позашкільної освіти закладами позашкільної освіти, заходи із позашкільної роботи з дітьми</t>
  </si>
  <si>
    <t>1070</t>
  </si>
  <si>
    <t>0611070</t>
  </si>
  <si>
    <t>Надання спеціалізованої освіти мистецькими школами</t>
  </si>
  <si>
    <t>1080</t>
  </si>
  <si>
    <t>1011080</t>
  </si>
  <si>
    <t>Інші програми, заклади та заходи у сфері освіти</t>
  </si>
  <si>
    <t>1140</t>
  </si>
  <si>
    <t>Забезпечення діяльності інших закладів у сфері освіти</t>
  </si>
  <si>
    <t>1141</t>
  </si>
  <si>
    <t>0611141</t>
  </si>
  <si>
    <t>Інші програми та заходи у сфері освіти</t>
  </si>
  <si>
    <t>1142</t>
  </si>
  <si>
    <t>0611142</t>
  </si>
  <si>
    <t>Забезпечення діяльності інклюзивно-ресурсних центрів</t>
  </si>
  <si>
    <t>1150</t>
  </si>
  <si>
    <t>Забезпечення діяльності інклюзивно-ресурсних центрів за рахунок коштів місцевого бюджету</t>
  </si>
  <si>
    <t>1151</t>
  </si>
  <si>
    <t>0611151</t>
  </si>
  <si>
    <t>Забезпечення діяльності інклюзивно-ресурсних центрів за рахунок освітньої субвенції</t>
  </si>
  <si>
    <t>1152</t>
  </si>
  <si>
    <t>0611152</t>
  </si>
  <si>
    <t>Виконання заходів, спрямованих на забезпечення якісної, сучасної та доступної загальної середньої освіти «Нова українська школа»</t>
  </si>
  <si>
    <t>1180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</si>
  <si>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«Нова українська школа»</t>
  </si>
  <si>
    <t>1183</t>
  </si>
  <si>
    <t>0611183</t>
  </si>
  <si>
    <t>Виконання заходів, спрямованих на реалізацію публічного інвестиційного проекту на забезпечення якісної, сучасної та доступної загальної середньої освіти «Нова українська школа» за рахунок субвенції з державного бюджету місцевим бюджетам</t>
  </si>
  <si>
    <t>1184</t>
  </si>
  <si>
    <t>0611184</t>
  </si>
  <si>
    <t>Проведення (надання) додаткових психологопедагогічних і корекційно-розвиткових занять (послуг) за рахунок субвенції з державного бюджету місцевим бюджетам на надання державної підтримки особам з особливими освітніми потребами</t>
  </si>
  <si>
    <t>1200</t>
  </si>
  <si>
    <t>0611200</t>
  </si>
  <si>
    <t>Виконання заходів за рахунок залишку коштів за освітньою субвенцією на кінець бюджетного періоду, що мають цільове призначення, виділених відповідно до рішень Кабінету Міністрів України у попередніх бюджетних періодах (за спеціальним фондом державного бюджету)</t>
  </si>
  <si>
    <t>1290</t>
  </si>
  <si>
    <t>Співфінансування заходів, що реалізуються за рахунок залишку коштів за освітньою субвенцією на кінець бюджетного періоду, що мають цільове призначення, виділених відповідно до рішень Кабінету Міністрів України у попередніх бюджетних періодах (за спеціальним фондом державного бюджету)</t>
  </si>
  <si>
    <t>1291</t>
  </si>
  <si>
    <t>0611291</t>
  </si>
  <si>
    <t>Реалізація заходів за рахунок залишку коштів за освітньою субвенцією на кінець бюджетного періоду, що мають цільове призначення, виділених відповідно до рішень Кабінету Міністрів України у попередніх бюджетних періодах (за спеціальним фондом державного бюджету)</t>
  </si>
  <si>
    <t>1292</t>
  </si>
  <si>
    <t>0611292</t>
  </si>
  <si>
    <t>Будівництво 1 освітніх установ та закладів</t>
  </si>
  <si>
    <t>1300</t>
  </si>
  <si>
    <t>0611300</t>
  </si>
  <si>
    <t>Виконання заходів із задоволення потреб у забезпеченні безпечного освітнього середовища</t>
  </si>
  <si>
    <t>1400</t>
  </si>
  <si>
    <t>Забезпечення харчуванням учнів початкових класів закладів загальної середньої освіти за рахунок субвенції з державного бюджету місцевим бюджетам</t>
  </si>
  <si>
    <t>1403</t>
  </si>
  <si>
    <t>0611403</t>
  </si>
  <si>
    <t>Здійснення доплат педагогічним працівникам закладів загальної середньої освіти за рахунок субвенції з державного бюджету місцевим бюджетам</t>
  </si>
  <si>
    <t>1600</t>
  </si>
  <si>
    <t>0611600</t>
  </si>
  <si>
    <t>Охорона здоров'я</t>
  </si>
  <si>
    <t>2000</t>
  </si>
  <si>
    <t>Багатопрофільна стаціонарна медична допомога населенню</t>
  </si>
  <si>
    <t>2010</t>
  </si>
  <si>
    <t>0112010</t>
  </si>
  <si>
    <t>Первинна медична допомога населенню</t>
  </si>
  <si>
    <t>2110</t>
  </si>
  <si>
    <t>Первинна медична допомога населенню, що надається центрами первинної медичної (медико-санітарної) допомоги</t>
  </si>
  <si>
    <t>2111</t>
  </si>
  <si>
    <t>0112111</t>
  </si>
  <si>
    <t>Інші програми, заклади та заходи у сфері охорони здоров'я</t>
  </si>
  <si>
    <t>2150</t>
  </si>
  <si>
    <t>Інші програми та заходи у сфері охорони здоров'я</t>
  </si>
  <si>
    <t>2152</t>
  </si>
  <si>
    <t>0112152</t>
  </si>
  <si>
    <t>Соціальний захист та соціальне забезпечення</t>
  </si>
  <si>
    <t>3000</t>
  </si>
  <si>
    <t>Надання пільг з оплати послуг зв'язку, інших передбачених законодавством пільг окремим категоріям громадян та компенсації за пільговий проїзд окремих категорій громадян</t>
  </si>
  <si>
    <t>3030</t>
  </si>
  <si>
    <t>Компенсаційні виплати на пільговий проїзд автомобільним транспортом окремим категоріям громадян</t>
  </si>
  <si>
    <t>3033</t>
  </si>
  <si>
    <t>0113033</t>
  </si>
  <si>
    <t>Компенсаційні виплати за пільговий проїзд окремих категорій громадян на залізничному транспорті</t>
  </si>
  <si>
    <t>3035</t>
  </si>
  <si>
    <t>0113035</t>
  </si>
  <si>
    <t>Видатки на поховання учасників бойових дій та осіб з інвалідністю внаслідок війни</t>
  </si>
  <si>
    <t>3090</t>
  </si>
  <si>
    <t>0113090</t>
  </si>
  <si>
    <t>Надання соціальних та реабілітаційних послуг громадянам похилого віку, особам з інвалідністю, дітям з інвалідністю в установах соціального обслуговування</t>
  </si>
  <si>
    <t>3100</t>
  </si>
  <si>
    <t>Забезпечення соціальними послугами за місцем проживання громадян, які не здатні до самообслуговування у зв'язку з похилим віком, хворобою, інвалідністю</t>
  </si>
  <si>
    <t>3104</t>
  </si>
  <si>
    <t>0113104</t>
  </si>
  <si>
    <t>Надання реабілітаційних послуг особам з інвалідністю та дітям з інвалідністю</t>
  </si>
  <si>
    <t>3105</t>
  </si>
  <si>
    <t>0113105</t>
  </si>
  <si>
    <t>Здійснення соціальної роботи з вразливими категоріями населення</t>
  </si>
  <si>
    <t>3120</t>
  </si>
  <si>
    <t>Здійснення соціальної роботи та надання соціальних послуг центрами соціальних служб та центрами надання соціальних послуг особам/сім’ям, які належать до вразливих груп населення та/або перебувають у складних життєвих обставинах</t>
  </si>
  <si>
    <t>3121</t>
  </si>
  <si>
    <t>0113121</t>
  </si>
  <si>
    <t>Розвиток та надання послуг спеціалізованими службами підтримки осіб, які постраждали від домашнього насильства та/або насильства за ознакою статі</t>
  </si>
  <si>
    <t>3124</t>
  </si>
  <si>
    <t>0113124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</si>
  <si>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</si>
  <si>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3160</t>
  </si>
  <si>
    <t>0113160</t>
  </si>
  <si>
    <t>Інші заклади та заходи</t>
  </si>
  <si>
    <t>3240</t>
  </si>
  <si>
    <t>Інші заходи у сфері соціального захисту і соціального забезпечення</t>
  </si>
  <si>
    <t>3242</t>
  </si>
  <si>
    <t>0113242</t>
  </si>
  <si>
    <t>0913242</t>
  </si>
  <si>
    <t>Культура і мистецтво</t>
  </si>
  <si>
    <t>4000</t>
  </si>
  <si>
    <t>Забезпечення діяльності бібліотек</t>
  </si>
  <si>
    <t>4030</t>
  </si>
  <si>
    <t>1014030</t>
  </si>
  <si>
    <t>Забезпечення діяльності музеїв і виставок</t>
  </si>
  <si>
    <t>4040</t>
  </si>
  <si>
    <t>1014040</t>
  </si>
  <si>
    <t>Забезпечення діяльності палаців і будинків культури, клубів, центрів дозвілля та інших клубних закладів</t>
  </si>
  <si>
    <t>4060</t>
  </si>
  <si>
    <t>1014060</t>
  </si>
  <si>
    <t>Інші заклади та заходи в галузі культури і мистецтва</t>
  </si>
  <si>
    <t>4080</t>
  </si>
  <si>
    <t>Забезпечення діяльності інших закладів в галузі культури і мистецтва</t>
  </si>
  <si>
    <t>4081</t>
  </si>
  <si>
    <t>1014081</t>
  </si>
  <si>
    <t>Інші заходи в галузі культури і мистецтва</t>
  </si>
  <si>
    <t>4082</t>
  </si>
  <si>
    <t>0114082</t>
  </si>
  <si>
    <t>1014082</t>
  </si>
  <si>
    <t>Фізична культура і спорт</t>
  </si>
  <si>
    <t>5000</t>
  </si>
  <si>
    <t>Проведення спортивної роботи в регіоні</t>
  </si>
  <si>
    <t>5010</t>
  </si>
  <si>
    <t>Проведення навчально-тренувальних зборів і змагань з олімпійських видів спорту</t>
  </si>
  <si>
    <t>5011</t>
  </si>
  <si>
    <t>0615011</t>
  </si>
  <si>
    <t>Розвиток дитячо-юнацького та резервного спорту</t>
  </si>
  <si>
    <t>5030</t>
  </si>
  <si>
    <t>Розвиток здібностей у дітей та молоді з фізичної культури та спорту комунальними дитячоюнацькими спортивними школами</t>
  </si>
  <si>
    <t>5031</t>
  </si>
  <si>
    <t>0615031</t>
  </si>
  <si>
    <t>Будівництво 1 споруд, установ та закладів фізичної культури і спорту</t>
  </si>
  <si>
    <t>5070</t>
  </si>
  <si>
    <t>0615070</t>
  </si>
  <si>
    <t>Житлово-комунальне господарство</t>
  </si>
  <si>
    <t>6000</t>
  </si>
  <si>
    <t>Утримання та ефективна експлуатація об'єктів житлово-комунального господарства</t>
  </si>
  <si>
    <t>6010</t>
  </si>
  <si>
    <t>Забезпечення діяльності водопровідно-каналізаційного господарства</t>
  </si>
  <si>
    <t>6013</t>
  </si>
  <si>
    <t>0116013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</si>
  <si>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</si>
  <si>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6020</t>
  </si>
  <si>
    <t>0116020</t>
  </si>
  <si>
    <t>Організація благоустрою населених пунктів</t>
  </si>
  <si>
    <t>6030</t>
  </si>
  <si>
    <t>0116030</t>
  </si>
  <si>
    <t>Економічна діяльність</t>
  </si>
  <si>
    <t>7000</t>
  </si>
  <si>
    <t>Сільське, лісове, рибне господарство та мисливство</t>
  </si>
  <si>
    <t>7100</t>
  </si>
  <si>
    <t>Здійснення  заходів із землеустрою</t>
  </si>
  <si>
    <t>7130</t>
  </si>
  <si>
    <t>0117130</t>
  </si>
  <si>
    <t>Транспорт та транспортна інфраструктура, дорожнє господарство</t>
  </si>
  <si>
    <t>7400</t>
  </si>
  <si>
    <t>Утримання та розвиток автомобільних доріг та дорожньої інфраструктури</t>
  </si>
  <si>
    <t>7460</t>
  </si>
  <si>
    <t>Утримання та розвиток автомобільних доріг та дорожньої інфраструктури за рахунок коштів місцевого бюджету</t>
  </si>
  <si>
    <t>7461</t>
  </si>
  <si>
    <t>0117461</t>
  </si>
  <si>
    <t>Інші програми та заходи, пов'язані з економічною діяльністю</t>
  </si>
  <si>
    <t>7600</t>
  </si>
  <si>
    <t>Членські внески до асоціацій органів місцевого самоврядування</t>
  </si>
  <si>
    <t>7680</t>
  </si>
  <si>
    <t>0117680</t>
  </si>
  <si>
    <t>Інша діяльність</t>
  </si>
  <si>
    <t>8000</t>
  </si>
  <si>
    <t>Захист населення і територій від надзвичайних ситуацій</t>
  </si>
  <si>
    <t>8100</t>
  </si>
  <si>
    <t>Заходи із запобігання та ліквідації надзвичайних ситуацій та наслідків стихійного лиха</t>
  </si>
  <si>
    <t>8110</t>
  </si>
  <si>
    <t>0118110</t>
  </si>
  <si>
    <t>Забезпечення діяльності місцевої та добровільної пожежної охорони</t>
  </si>
  <si>
    <t>8130</t>
  </si>
  <si>
    <t>0118130</t>
  </si>
  <si>
    <t>Громадський порядок та безпека</t>
  </si>
  <si>
    <t>8200</t>
  </si>
  <si>
    <t>Заходи та роботи з мобілізаційної підготовки місцевого значення</t>
  </si>
  <si>
    <t>8220</t>
  </si>
  <si>
    <t>0118220</t>
  </si>
  <si>
    <t>Інші заходи громадського порядку та безпеки</t>
  </si>
  <si>
    <t>8230</t>
  </si>
  <si>
    <t>0118230</t>
  </si>
  <si>
    <t>Заходи та роботи з територіальної оборони</t>
  </si>
  <si>
    <t>8240</t>
  </si>
  <si>
    <t>0118240</t>
  </si>
  <si>
    <t>Охорона навколишнього природного середовища</t>
  </si>
  <si>
    <t>8300</t>
  </si>
  <si>
    <t>Запобігання та ліквідація забруднення навколишнього природного середовища</t>
  </si>
  <si>
    <t>8310</t>
  </si>
  <si>
    <t>Ліквідація іншого забруднення навколишнього природного середовища</t>
  </si>
  <si>
    <t>8313</t>
  </si>
  <si>
    <t>0118313</t>
  </si>
  <si>
    <t>Резервний фонд</t>
  </si>
  <si>
    <t>8700</t>
  </si>
  <si>
    <t>Резервний фонд місцевого бюджету</t>
  </si>
  <si>
    <t>8710</t>
  </si>
  <si>
    <t>3718710</t>
  </si>
  <si>
    <t>Усього видатків без урахування міжбюджетних трансфертів</t>
  </si>
  <si>
    <t>900201</t>
  </si>
  <si>
    <t>Субвенція з місцевого бюджету державному бюджету на виконання програм соціально-економічного розвитку регіонів</t>
  </si>
  <si>
    <t>9800</t>
  </si>
  <si>
    <t>3719800</t>
  </si>
  <si>
    <t>Усього видатків з трансфертами, що передаються до державного бюджету</t>
  </si>
  <si>
    <t>900202</t>
  </si>
  <si>
    <t>Субвенції з місцевого бюджету іншим місцевим бюджетам на здійснення програм та заходів за рахунок коштів місцевих бюджетів</t>
  </si>
  <si>
    <t>9700</t>
  </si>
  <si>
    <t>9770</t>
  </si>
  <si>
    <t>3719770</t>
  </si>
  <si>
    <t>900203</t>
  </si>
  <si>
    <t>IV. Фінансування</t>
  </si>
  <si>
    <t>Дефіцит (-) /профіцит (+)*</t>
  </si>
  <si>
    <t>Звіт 
про  виконання бюджету Олевської міської територіальної громади</t>
  </si>
  <si>
    <t xml:space="preserve">          за І квартал 2025 року</t>
  </si>
  <si>
    <t>грн.</t>
  </si>
  <si>
    <t>затверджено розписом на І квартал 2025р  з урахуванням змін</t>
  </si>
  <si>
    <t>виконано за звітний період (І квартал 2025р)</t>
  </si>
  <si>
    <t>відсоток виконання (%)</t>
  </si>
  <si>
    <t>Плата за послуги, що надаються бюджетними установами згідно з їх основною діяльністю </t>
  </si>
  <si>
    <t>Плата за оренду майна бюджетних установ, що здійснюється відповідно до Закону України "Про оренду державного та комунального майна"</t>
  </si>
  <si>
    <t>Надходження бюджетних установ від реалізації в установленому порядку майна (крім нерухомого майна) </t>
  </si>
  <si>
    <t>Благодійні внески, гранти та дарунки </t>
  </si>
  <si>
    <t>Надходження, що отримують бюджетні установи від підприємств, організацій, фізичних осіб та від інших бюджетних установ для виконання цільових заходів, у тому числі заходів з відчуження для суспільних потреб земельних ділянок та розміщених на них інших об'єктів нерухомого майна, що перебувають у приватній власності фізичних або юридичних осіб</t>
  </si>
  <si>
    <t>25010100</t>
  </si>
  <si>
    <t>25010300</t>
  </si>
  <si>
    <t>25010400</t>
  </si>
  <si>
    <t>25020100</t>
  </si>
  <si>
    <t>25020200</t>
  </si>
  <si>
    <t xml:space="preserve"> затверджено розписом на І квартал 2025р  з урахуванням змін</t>
  </si>
  <si>
    <t>Секретар ради</t>
  </si>
  <si>
    <t>Сергій МЕЛЬНИК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</si>
</sst>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;\-#,##0"/>
    <numFmt numFmtId="165" formatCode="#,##0.00;\-#,##0.00"/>
    <numFmt numFmtId="166" formatCode="0.0"/>
  </numFmts>
  <fonts count="20" x14ac:knownFonts="1">
    <font>
      <sz val="8"/>
      <color rgb="FF000000"/>
      <name val="Tahoma"/>
    </font>
    <font>
      <sz val="10"/>
      <color rgb="FF000000"/>
      <name val="Arial"/>
      <family val="2"/>
      <charset val="204"/>
    </font>
    <font>
      <sz val="5"/>
      <color rgb="FF000000"/>
      <name val="Times New Roman"/>
      <family val="1"/>
      <charset val="204"/>
    </font>
    <font>
      <b/>
      <sz val="7"/>
      <color rgb="FF000000"/>
      <name val="Times New Roman"/>
      <family val="1"/>
      <charset val="204"/>
    </font>
    <font>
      <b/>
      <sz val="6"/>
      <color rgb="FF000000"/>
      <name val="Times New Roman"/>
      <family val="1"/>
      <charset val="204"/>
    </font>
    <font>
      <b/>
      <sz val="5"/>
      <color rgb="FF000000"/>
      <name val="Times New Roman"/>
      <family val="1"/>
      <charset val="204"/>
    </font>
    <font>
      <b/>
      <sz val="5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8"/>
      <color rgb="FF000000"/>
      <name val="Tahoma"/>
      <family val="2"/>
      <charset val="204"/>
    </font>
    <font>
      <b/>
      <sz val="5"/>
      <name val="Times New Roman"/>
      <family val="1"/>
      <charset val="204"/>
    </font>
    <font>
      <sz val="10"/>
      <color rgb="FFFF0000"/>
      <name val="Arial"/>
      <family val="2"/>
      <charset val="204"/>
    </font>
    <font>
      <sz val="9"/>
      <color rgb="FFFF0000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sz val="8"/>
      <color rgb="FF000000"/>
      <name val="Arial"/>
      <family val="2"/>
      <charset val="204"/>
    </font>
    <font>
      <sz val="8"/>
      <color rgb="FF000000"/>
      <name val="Times New Roman"/>
      <family val="1"/>
      <charset val="204"/>
    </font>
    <font>
      <b/>
      <i/>
      <sz val="8"/>
      <color rgb="FF000000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b/>
      <i/>
      <sz val="8"/>
      <name val="Times New Roman"/>
      <family val="1"/>
      <charset val="204"/>
    </font>
    <font>
      <sz val="8"/>
      <name val="Arial"/>
      <family val="2"/>
      <charset val="204"/>
    </font>
  </fonts>
  <fills count="21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</fills>
  <borders count="30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8" fillId="0" borderId="17"/>
  </cellStyleXfs>
  <cellXfs count="79">
    <xf numFmtId="0" fontId="0" fillId="2" borderId="0" xfId="0" applyFill="1" applyAlignment="1">
      <alignment horizontal="left" vertical="top" wrapText="1"/>
    </xf>
    <xf numFmtId="164" fontId="6" fillId="8" borderId="5" xfId="0" applyNumberFormat="1" applyFont="1" applyFill="1" applyBorder="1" applyAlignment="1">
      <alignment horizontal="center" vertical="center" wrapText="1"/>
    </xf>
    <xf numFmtId="0" fontId="0" fillId="16" borderId="0" xfId="0" applyFill="1" applyAlignment="1">
      <alignment horizontal="left" vertical="top" wrapText="1"/>
    </xf>
    <xf numFmtId="164" fontId="6" fillId="8" borderId="26" xfId="0" applyNumberFormat="1" applyFont="1" applyFill="1" applyBorder="1" applyAlignment="1">
      <alignment horizontal="center" vertical="center" wrapText="1"/>
    </xf>
    <xf numFmtId="0" fontId="12" fillId="17" borderId="4" xfId="0" applyFont="1" applyFill="1" applyBorder="1" applyAlignment="1">
      <alignment horizontal="center" vertical="center" wrapText="1"/>
    </xf>
    <xf numFmtId="0" fontId="13" fillId="17" borderId="6" xfId="0" applyFont="1" applyFill="1" applyBorder="1" applyAlignment="1">
      <alignment horizontal="left" vertical="top" wrapText="1"/>
    </xf>
    <xf numFmtId="165" fontId="12" fillId="17" borderId="7" xfId="0" applyNumberFormat="1" applyFont="1" applyFill="1" applyBorder="1" applyAlignment="1">
      <alignment horizontal="right" vertical="center" wrapText="1"/>
    </xf>
    <xf numFmtId="165" fontId="14" fillId="17" borderId="8" xfId="0" applyNumberFormat="1" applyFont="1" applyFill="1" applyBorder="1" applyAlignment="1">
      <alignment horizontal="right" vertical="center" wrapText="1"/>
    </xf>
    <xf numFmtId="165" fontId="13" fillId="17" borderId="9" xfId="0" applyNumberFormat="1" applyFont="1" applyFill="1" applyBorder="1" applyAlignment="1">
      <alignment horizontal="right" vertical="center" wrapText="1"/>
    </xf>
    <xf numFmtId="0" fontId="12" fillId="7" borderId="4" xfId="0" applyFont="1" applyFill="1" applyBorder="1" applyAlignment="1">
      <alignment horizontal="center" vertical="center" wrapText="1"/>
    </xf>
    <xf numFmtId="4" fontId="14" fillId="9" borderId="10" xfId="0" applyNumberFormat="1" applyFont="1" applyFill="1" applyBorder="1" applyAlignment="1">
      <alignment horizontal="right" vertical="center" wrapText="1"/>
    </xf>
    <xf numFmtId="0" fontId="15" fillId="12" borderId="13" xfId="0" applyFont="1" applyFill="1" applyBorder="1" applyAlignment="1">
      <alignment horizontal="center" vertical="center" wrapText="1"/>
    </xf>
    <xf numFmtId="0" fontId="14" fillId="14" borderId="15" xfId="0" applyFont="1" applyFill="1" applyBorder="1" applyAlignment="1">
      <alignment horizontal="center" vertical="center" wrapText="1"/>
    </xf>
    <xf numFmtId="0" fontId="15" fillId="12" borderId="15" xfId="0" applyFont="1" applyFill="1" applyBorder="1" applyAlignment="1">
      <alignment horizontal="center" vertical="center" wrapText="1"/>
    </xf>
    <xf numFmtId="0" fontId="14" fillId="16" borderId="15" xfId="0" applyFont="1" applyFill="1" applyBorder="1" applyAlignment="1">
      <alignment horizontal="center" vertical="center" wrapText="1"/>
    </xf>
    <xf numFmtId="4" fontId="14" fillId="9" borderId="15" xfId="0" applyNumberFormat="1" applyFont="1" applyFill="1" applyBorder="1" applyAlignment="1">
      <alignment horizontal="right" vertical="center" wrapText="1"/>
    </xf>
    <xf numFmtId="165" fontId="14" fillId="16" borderId="15" xfId="0" applyNumberFormat="1" applyFont="1" applyFill="1" applyBorder="1" applyAlignment="1">
      <alignment horizontal="right" vertical="center" wrapText="1"/>
    </xf>
    <xf numFmtId="0" fontId="15" fillId="16" borderId="15" xfId="0" applyFont="1" applyFill="1" applyBorder="1" applyAlignment="1">
      <alignment horizontal="center" vertical="center" wrapText="1"/>
    </xf>
    <xf numFmtId="0" fontId="12" fillId="19" borderId="4" xfId="0" applyFont="1" applyFill="1" applyBorder="1" applyAlignment="1">
      <alignment horizontal="center" vertical="center" wrapText="1"/>
    </xf>
    <xf numFmtId="4" fontId="12" fillId="19" borderId="10" xfId="0" applyNumberFormat="1" applyFont="1" applyFill="1" applyBorder="1" applyAlignment="1">
      <alignment horizontal="right" vertical="center" wrapText="1"/>
    </xf>
    <xf numFmtId="4" fontId="14" fillId="19" borderId="10" xfId="0" applyNumberFormat="1" applyFont="1" applyFill="1" applyBorder="1" applyAlignment="1">
      <alignment horizontal="right" vertical="center" wrapText="1"/>
    </xf>
    <xf numFmtId="165" fontId="14" fillId="17" borderId="10" xfId="0" applyNumberFormat="1" applyFont="1" applyFill="1" applyBorder="1" applyAlignment="1">
      <alignment horizontal="right" vertical="center" wrapText="1"/>
    </xf>
    <xf numFmtId="0" fontId="16" fillId="7" borderId="4" xfId="0" applyFont="1" applyFill="1" applyBorder="1" applyAlignment="1">
      <alignment horizontal="center" vertical="center" wrapText="1"/>
    </xf>
    <xf numFmtId="165" fontId="17" fillId="9" borderId="10" xfId="0" applyNumberFormat="1" applyFont="1" applyFill="1" applyBorder="1" applyAlignment="1">
      <alignment horizontal="right" vertical="center" wrapText="1"/>
    </xf>
    <xf numFmtId="166" fontId="14" fillId="9" borderId="10" xfId="0" applyNumberFormat="1" applyFont="1" applyFill="1" applyBorder="1" applyAlignment="1">
      <alignment horizontal="right" vertical="center" wrapText="1"/>
    </xf>
    <xf numFmtId="4" fontId="17" fillId="9" borderId="10" xfId="0" applyNumberFormat="1" applyFont="1" applyFill="1" applyBorder="1" applyAlignment="1">
      <alignment horizontal="right" vertical="center" wrapText="1"/>
    </xf>
    <xf numFmtId="2" fontId="17" fillId="9" borderId="10" xfId="0" applyNumberFormat="1" applyFont="1" applyFill="1" applyBorder="1" applyAlignment="1">
      <alignment horizontal="right" vertical="center" wrapText="1"/>
    </xf>
    <xf numFmtId="0" fontId="18" fillId="12" borderId="13" xfId="0" applyFont="1" applyFill="1" applyBorder="1" applyAlignment="1">
      <alignment horizontal="center" vertical="center" wrapText="1"/>
    </xf>
    <xf numFmtId="166" fontId="17" fillId="9" borderId="10" xfId="0" applyNumberFormat="1" applyFont="1" applyFill="1" applyBorder="1" applyAlignment="1">
      <alignment horizontal="right" vertical="center" wrapText="1"/>
    </xf>
    <xf numFmtId="0" fontId="16" fillId="18" borderId="4" xfId="0" applyFont="1" applyFill="1" applyBorder="1" applyAlignment="1">
      <alignment horizontal="center" vertical="center" wrapText="1"/>
    </xf>
    <xf numFmtId="165" fontId="17" fillId="18" borderId="10" xfId="0" applyNumberFormat="1" applyFont="1" applyFill="1" applyBorder="1" applyAlignment="1">
      <alignment horizontal="right" vertical="center" wrapText="1"/>
    </xf>
    <xf numFmtId="166" fontId="17" fillId="18" borderId="10" xfId="0" applyNumberFormat="1" applyFont="1" applyFill="1" applyBorder="1" applyAlignment="1">
      <alignment horizontal="right" vertical="center" wrapText="1"/>
    </xf>
    <xf numFmtId="4" fontId="17" fillId="18" borderId="10" xfId="0" applyNumberFormat="1" applyFont="1" applyFill="1" applyBorder="1" applyAlignment="1">
      <alignment horizontal="right" vertical="center" wrapText="1"/>
    </xf>
    <xf numFmtId="0" fontId="16" fillId="17" borderId="4" xfId="0" applyFont="1" applyFill="1" applyBorder="1" applyAlignment="1">
      <alignment horizontal="center" vertical="center" wrapText="1"/>
    </xf>
    <xf numFmtId="0" fontId="19" fillId="17" borderId="6" xfId="0" applyFont="1" applyFill="1" applyBorder="1" applyAlignment="1">
      <alignment horizontal="left" vertical="top" wrapText="1"/>
    </xf>
    <xf numFmtId="165" fontId="16" fillId="17" borderId="7" xfId="0" applyNumberFormat="1" applyFont="1" applyFill="1" applyBorder="1" applyAlignment="1">
      <alignment horizontal="right" vertical="center" wrapText="1"/>
    </xf>
    <xf numFmtId="165" fontId="16" fillId="18" borderId="7" xfId="0" applyNumberFormat="1" applyFont="1" applyFill="1" applyBorder="1" applyAlignment="1">
      <alignment horizontal="right" vertical="center" wrapText="1"/>
    </xf>
    <xf numFmtId="0" fontId="16" fillId="0" borderId="4" xfId="0" applyFont="1" applyFill="1" applyBorder="1" applyAlignment="1">
      <alignment horizontal="center" vertical="center" wrapText="1"/>
    </xf>
    <xf numFmtId="165" fontId="17" fillId="0" borderId="10" xfId="0" applyNumberFormat="1" applyFont="1" applyFill="1" applyBorder="1" applyAlignment="1">
      <alignment horizontal="right" vertical="center" wrapText="1"/>
    </xf>
    <xf numFmtId="166" fontId="17" fillId="0" borderId="10" xfId="0" applyNumberFormat="1" applyFont="1" applyFill="1" applyBorder="1" applyAlignment="1">
      <alignment horizontal="right" vertical="center" wrapText="1"/>
    </xf>
    <xf numFmtId="4" fontId="17" fillId="0" borderId="10" xfId="0" applyNumberFormat="1" applyFont="1" applyFill="1" applyBorder="1" applyAlignment="1">
      <alignment horizontal="right" vertical="center" wrapText="1"/>
    </xf>
    <xf numFmtId="0" fontId="12" fillId="20" borderId="4" xfId="0" applyFont="1" applyFill="1" applyBorder="1" applyAlignment="1">
      <alignment horizontal="center" vertical="center" wrapText="1"/>
    </xf>
    <xf numFmtId="4" fontId="12" fillId="20" borderId="10" xfId="0" applyNumberFormat="1" applyFont="1" applyFill="1" applyBorder="1" applyAlignment="1">
      <alignment horizontal="right" vertical="center" wrapText="1"/>
    </xf>
    <xf numFmtId="4" fontId="14" fillId="20" borderId="10" xfId="0" applyNumberFormat="1" applyFont="1" applyFill="1" applyBorder="1" applyAlignment="1">
      <alignment horizontal="right" vertical="center" wrapText="1"/>
    </xf>
    <xf numFmtId="0" fontId="11" fillId="15" borderId="16" xfId="0" applyFont="1" applyFill="1" applyBorder="1" applyAlignment="1">
      <alignment horizontal="left" wrapText="1"/>
    </xf>
    <xf numFmtId="0" fontId="10" fillId="3" borderId="1" xfId="0" applyFont="1" applyFill="1" applyBorder="1" applyAlignment="1">
      <alignment horizontal="left" vertical="top" wrapText="1"/>
    </xf>
    <xf numFmtId="0" fontId="14" fillId="16" borderId="15" xfId="0" applyFont="1" applyFill="1" applyBorder="1" applyAlignment="1">
      <alignment horizontal="left" vertical="center" wrapText="1"/>
    </xf>
    <xf numFmtId="0" fontId="0" fillId="2" borderId="0" xfId="0" applyFill="1" applyAlignment="1">
      <alignment horizontal="left" vertical="top" wrapText="1"/>
    </xf>
    <xf numFmtId="0" fontId="16" fillId="7" borderId="4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6" borderId="3" xfId="0" applyFont="1" applyFill="1" applyBorder="1" applyAlignment="1">
      <alignment horizontal="center" vertical="center" wrapText="1"/>
    </xf>
    <xf numFmtId="0" fontId="16" fillId="18" borderId="3" xfId="0" applyFont="1" applyFill="1" applyBorder="1" applyAlignment="1">
      <alignment horizontal="center" vertical="center" wrapText="1"/>
    </xf>
    <xf numFmtId="0" fontId="16" fillId="17" borderId="3" xfId="0" applyFont="1" applyFill="1" applyBorder="1" applyAlignment="1">
      <alignment horizontal="center" vertical="center" wrapText="1"/>
    </xf>
    <xf numFmtId="0" fontId="18" fillId="12" borderId="13" xfId="0" applyFont="1" applyFill="1" applyBorder="1" applyAlignment="1">
      <alignment horizontal="center" vertical="center" wrapText="1"/>
    </xf>
    <xf numFmtId="0" fontId="14" fillId="13" borderId="14" xfId="0" applyFont="1" applyFill="1" applyBorder="1" applyAlignment="1">
      <alignment horizontal="left" vertical="center" wrapText="1"/>
    </xf>
    <xf numFmtId="0" fontId="12" fillId="6" borderId="3" xfId="0" applyFont="1" applyFill="1" applyBorder="1" applyAlignment="1">
      <alignment horizontal="center" vertical="center" wrapText="1"/>
    </xf>
    <xf numFmtId="0" fontId="15" fillId="11" borderId="12" xfId="0" applyFont="1" applyFill="1" applyBorder="1" applyAlignment="1">
      <alignment horizontal="left" vertical="center" wrapText="1"/>
    </xf>
    <xf numFmtId="0" fontId="12" fillId="19" borderId="3" xfId="0" applyFont="1" applyFill="1" applyBorder="1" applyAlignment="1">
      <alignment horizontal="center" vertical="center" wrapText="1"/>
    </xf>
    <xf numFmtId="0" fontId="12" fillId="17" borderId="3" xfId="0" applyFont="1" applyFill="1" applyBorder="1" applyAlignment="1">
      <alignment horizontal="center" vertical="center" wrapText="1"/>
    </xf>
    <xf numFmtId="0" fontId="12" fillId="10" borderId="11" xfId="0" applyFont="1" applyFill="1" applyBorder="1" applyAlignment="1">
      <alignment horizontal="left" vertical="center" wrapText="1"/>
    </xf>
    <xf numFmtId="0" fontId="15" fillId="16" borderId="15" xfId="0" applyFont="1" applyFill="1" applyBorder="1" applyAlignment="1">
      <alignment horizontal="left" vertical="center" wrapText="1"/>
    </xf>
    <xf numFmtId="0" fontId="12" fillId="20" borderId="3" xfId="0" applyFont="1" applyFill="1" applyBorder="1" applyAlignment="1">
      <alignment horizontal="center" vertical="center" wrapText="1"/>
    </xf>
    <xf numFmtId="0" fontId="15" fillId="0" borderId="28" xfId="0" applyFont="1" applyFill="1" applyBorder="1" applyAlignment="1">
      <alignment horizontal="left" vertical="center" wrapText="1"/>
    </xf>
    <xf numFmtId="0" fontId="15" fillId="0" borderId="29" xfId="0" applyFont="1" applyFill="1" applyBorder="1" applyAlignment="1">
      <alignment horizontal="left" vertical="center" wrapText="1"/>
    </xf>
    <xf numFmtId="0" fontId="5" fillId="7" borderId="4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top" wrapText="1"/>
    </xf>
    <xf numFmtId="0" fontId="2" fillId="4" borderId="18" xfId="0" applyFont="1" applyFill="1" applyBorder="1" applyAlignment="1">
      <alignment horizontal="right" vertical="top" wrapText="1"/>
    </xf>
    <xf numFmtId="0" fontId="7" fillId="16" borderId="17" xfId="0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center" wrapText="1"/>
    </xf>
    <xf numFmtId="0" fontId="4" fillId="6" borderId="25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9" fillId="16" borderId="27" xfId="1" applyFont="1" applyFill="1" applyBorder="1" applyAlignment="1">
      <alignment horizontal="center" vertical="center" wrapText="1"/>
    </xf>
    <xf numFmtId="0" fontId="3" fillId="5" borderId="19" xfId="0" applyFont="1" applyFill="1" applyBorder="1" applyAlignment="1">
      <alignment horizontal="center" vertical="center" wrapText="1"/>
    </xf>
    <xf numFmtId="0" fontId="3" fillId="5" borderId="20" xfId="0" applyFont="1" applyFill="1" applyBorder="1" applyAlignment="1">
      <alignment horizontal="center" vertical="center" wrapText="1"/>
    </xf>
    <xf numFmtId="0" fontId="3" fillId="5" borderId="21" xfId="0" applyFont="1" applyFill="1" applyBorder="1" applyAlignment="1">
      <alignment horizontal="center" vertical="center" wrapText="1"/>
    </xf>
    <xf numFmtId="0" fontId="3" fillId="5" borderId="22" xfId="0" applyFont="1" applyFill="1" applyBorder="1" applyAlignment="1">
      <alignment horizontal="center" vertical="center" wrapText="1"/>
    </xf>
    <xf numFmtId="0" fontId="3" fillId="5" borderId="23" xfId="0" applyFont="1" applyFill="1" applyBorder="1" applyAlignment="1">
      <alignment horizontal="center" vertical="center" wrapText="1"/>
    </xf>
    <xf numFmtId="0" fontId="3" fillId="5" borderId="24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09"/>
  <sheetViews>
    <sheetView tabSelected="1" topLeftCell="A4" zoomScaleNormal="100" workbookViewId="0">
      <pane xSplit="4" ySplit="4" topLeftCell="E8" activePane="bottomRight" state="frozen"/>
      <selection activeCell="A4" sqref="A4"/>
      <selection pane="topRight" activeCell="E4" sqref="E4"/>
      <selection pane="bottomLeft" activeCell="A8" sqref="A8"/>
      <selection pane="bottomRight" activeCell="O140" sqref="O140"/>
    </sheetView>
  </sheetViews>
  <sheetFormatPr defaultRowHeight="10.5" x14ac:dyDescent="0.15"/>
  <cols>
    <col min="1" max="1" width="15" customWidth="1"/>
    <col min="2" max="2" width="16.5" customWidth="1"/>
    <col min="3" max="3" width="7.1640625" customWidth="1"/>
    <col min="4" max="4" width="8.1640625" customWidth="1"/>
    <col min="5" max="5" width="13.5" customWidth="1"/>
    <col min="6" max="6" width="14" customWidth="1"/>
    <col min="7" max="7" width="13.33203125" customWidth="1"/>
    <col min="8" max="8" width="6.83203125" customWidth="1"/>
    <col min="9" max="9" width="12.5" customWidth="1"/>
    <col min="10" max="11" width="12.6640625" customWidth="1"/>
    <col min="12" max="12" width="9" customWidth="1"/>
    <col min="13" max="13" width="13.83203125" customWidth="1"/>
    <col min="14" max="14" width="15.33203125" customWidth="1"/>
    <col min="15" max="15" width="15.5" customWidth="1"/>
    <col min="16" max="16" width="15.1640625" customWidth="1"/>
  </cols>
  <sheetData>
    <row r="1" spans="1:16" ht="12.75" x14ac:dyDescent="0.15">
      <c r="A1" s="66" t="s">
        <v>0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 t="s">
        <v>0</v>
      </c>
      <c r="P1" s="66"/>
    </row>
    <row r="2" spans="1:16" s="2" customFormat="1" ht="32.25" customHeight="1" x14ac:dyDescent="0.15">
      <c r="A2" s="68" t="s">
        <v>438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</row>
    <row r="3" spans="1:16" s="2" customFormat="1" ht="15.75" x14ac:dyDescent="0.15">
      <c r="B3" s="68" t="s">
        <v>439</v>
      </c>
      <c r="C3" s="68"/>
      <c r="D3" s="68"/>
      <c r="E3" s="68"/>
      <c r="F3" s="68"/>
      <c r="G3" s="68"/>
      <c r="H3" s="68"/>
      <c r="I3" s="68"/>
    </row>
    <row r="4" spans="1:16" x14ac:dyDescent="0.15">
      <c r="A4" s="67" t="s">
        <v>440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16" ht="13.7" customHeight="1" x14ac:dyDescent="0.15">
      <c r="A5" s="71" t="s">
        <v>1</v>
      </c>
      <c r="B5" s="71"/>
      <c r="C5" s="73" t="s">
        <v>2</v>
      </c>
      <c r="D5" s="74"/>
      <c r="E5" s="69" t="s">
        <v>3</v>
      </c>
      <c r="F5" s="69"/>
      <c r="G5" s="69"/>
      <c r="H5" s="69"/>
      <c r="I5" s="69" t="s">
        <v>4</v>
      </c>
      <c r="J5" s="69"/>
      <c r="K5" s="69"/>
      <c r="L5" s="70"/>
      <c r="M5" s="69" t="s">
        <v>5</v>
      </c>
      <c r="N5" s="69"/>
      <c r="O5" s="69"/>
      <c r="P5" s="69"/>
    </row>
    <row r="6" spans="1:16" ht="27.4" customHeight="1" x14ac:dyDescent="0.15">
      <c r="A6" s="71"/>
      <c r="B6" s="71"/>
      <c r="C6" s="75"/>
      <c r="D6" s="76"/>
      <c r="E6" s="65" t="s">
        <v>6</v>
      </c>
      <c r="F6" s="65" t="s">
        <v>454</v>
      </c>
      <c r="G6" s="65" t="s">
        <v>442</v>
      </c>
      <c r="H6" s="72" t="s">
        <v>443</v>
      </c>
      <c r="I6" s="65" t="s">
        <v>6</v>
      </c>
      <c r="J6" s="65" t="s">
        <v>441</v>
      </c>
      <c r="K6" s="65" t="s">
        <v>442</v>
      </c>
      <c r="L6" s="72" t="s">
        <v>443</v>
      </c>
      <c r="M6" s="65" t="s">
        <v>6</v>
      </c>
      <c r="N6" s="65" t="s">
        <v>441</v>
      </c>
      <c r="O6" s="65" t="s">
        <v>442</v>
      </c>
      <c r="P6" s="72" t="s">
        <v>443</v>
      </c>
    </row>
    <row r="7" spans="1:16" ht="55.5" customHeight="1" x14ac:dyDescent="0.15">
      <c r="A7" s="71"/>
      <c r="B7" s="71"/>
      <c r="C7" s="77"/>
      <c r="D7" s="78"/>
      <c r="E7" s="65"/>
      <c r="F7" s="65"/>
      <c r="G7" s="65"/>
      <c r="H7" s="72"/>
      <c r="I7" s="65"/>
      <c r="J7" s="65"/>
      <c r="K7" s="65"/>
      <c r="L7" s="72"/>
      <c r="M7" s="65"/>
      <c r="N7" s="65"/>
      <c r="O7" s="65"/>
      <c r="P7" s="72"/>
    </row>
    <row r="8" spans="1:16" ht="13.7" customHeight="1" x14ac:dyDescent="0.15">
      <c r="A8" s="65" t="s">
        <v>7</v>
      </c>
      <c r="B8" s="65"/>
      <c r="C8" s="65"/>
      <c r="D8" s="65"/>
      <c r="E8" s="1">
        <v>3</v>
      </c>
      <c r="F8" s="1">
        <v>4</v>
      </c>
      <c r="G8" s="1">
        <v>6</v>
      </c>
      <c r="H8" s="1"/>
      <c r="I8" s="1">
        <v>7</v>
      </c>
      <c r="J8" s="1">
        <v>8</v>
      </c>
      <c r="K8" s="1">
        <v>10</v>
      </c>
      <c r="L8" s="3">
        <v>11</v>
      </c>
      <c r="M8" s="1">
        <v>12</v>
      </c>
      <c r="N8" s="1">
        <v>13</v>
      </c>
      <c r="O8" s="1">
        <v>14</v>
      </c>
      <c r="P8" s="1">
        <v>15</v>
      </c>
    </row>
    <row r="9" spans="1:16" ht="9.4" customHeight="1" x14ac:dyDescent="0.15">
      <c r="A9" s="59" t="s">
        <v>8</v>
      </c>
      <c r="B9" s="59"/>
      <c r="C9" s="4" t="s">
        <v>0</v>
      </c>
      <c r="D9" s="5" t="s">
        <v>0</v>
      </c>
      <c r="E9" s="6" t="s">
        <v>0</v>
      </c>
      <c r="F9" s="6" t="s">
        <v>0</v>
      </c>
      <c r="G9" s="7" t="s">
        <v>0</v>
      </c>
      <c r="H9" s="7"/>
      <c r="I9" s="7" t="s">
        <v>0</v>
      </c>
      <c r="J9" s="7" t="s">
        <v>0</v>
      </c>
      <c r="K9" s="7" t="s">
        <v>0</v>
      </c>
      <c r="L9" s="8" t="s">
        <v>0</v>
      </c>
      <c r="M9" s="8" t="s">
        <v>0</v>
      </c>
      <c r="N9" s="8" t="s">
        <v>0</v>
      </c>
      <c r="O9" s="8" t="s">
        <v>0</v>
      </c>
      <c r="P9" s="8" t="s">
        <v>0</v>
      </c>
    </row>
    <row r="10" spans="1:16" ht="9.4" customHeight="1" x14ac:dyDescent="0.15">
      <c r="A10" s="56" t="s">
        <v>9</v>
      </c>
      <c r="B10" s="56"/>
      <c r="C10" s="9" t="s">
        <v>0</v>
      </c>
      <c r="D10" s="9" t="s">
        <v>10</v>
      </c>
      <c r="E10" s="10">
        <f>E11+E19+E26+E34+E51</f>
        <v>180569000</v>
      </c>
      <c r="F10" s="10">
        <f t="shared" ref="F10:K10" si="0">F11+F19+F26+F34+F51</f>
        <v>45268648</v>
      </c>
      <c r="G10" s="10">
        <f t="shared" si="0"/>
        <v>44793135.299999997</v>
      </c>
      <c r="H10" s="10">
        <f>G10/F10%</f>
        <v>98.94957609513763</v>
      </c>
      <c r="I10" s="10">
        <f t="shared" si="0"/>
        <v>59000</v>
      </c>
      <c r="J10" s="10">
        <f t="shared" si="0"/>
        <v>14750</v>
      </c>
      <c r="K10" s="10">
        <f t="shared" si="0"/>
        <v>13106.769999999999</v>
      </c>
      <c r="L10" s="10">
        <f>K10/J10%</f>
        <v>88.85945762711863</v>
      </c>
      <c r="M10" s="10">
        <f>E10+I10</f>
        <v>180628000</v>
      </c>
      <c r="N10" s="10">
        <f>F10+J10</f>
        <v>45283398</v>
      </c>
      <c r="O10" s="10">
        <f>G10+K10</f>
        <v>44806242.07</v>
      </c>
      <c r="P10" s="10">
        <f>O10/N10%</f>
        <v>98.946289476774695</v>
      </c>
    </row>
    <row r="11" spans="1:16" ht="32.1" customHeight="1" x14ac:dyDescent="0.15">
      <c r="A11" s="60" t="s">
        <v>11</v>
      </c>
      <c r="B11" s="60"/>
      <c r="C11" s="9" t="s">
        <v>0</v>
      </c>
      <c r="D11" s="9" t="s">
        <v>12</v>
      </c>
      <c r="E11" s="10">
        <f>E12+E17</f>
        <v>87005000</v>
      </c>
      <c r="F11" s="10">
        <f t="shared" ref="F11:K11" si="1">F12+F17</f>
        <v>22237398</v>
      </c>
      <c r="G11" s="10">
        <f t="shared" si="1"/>
        <v>20822791.849999998</v>
      </c>
      <c r="H11" s="10">
        <f t="shared" ref="H11:H74" si="2">G11/F11%</f>
        <v>93.638616577353147</v>
      </c>
      <c r="I11" s="10">
        <f t="shared" si="1"/>
        <v>0</v>
      </c>
      <c r="J11" s="10">
        <f t="shared" si="1"/>
        <v>0</v>
      </c>
      <c r="K11" s="10">
        <f t="shared" si="1"/>
        <v>0</v>
      </c>
      <c r="L11" s="10">
        <v>0</v>
      </c>
      <c r="M11" s="10">
        <f t="shared" ref="M11:M74" si="3">E11+I11</f>
        <v>87005000</v>
      </c>
      <c r="N11" s="10">
        <f t="shared" ref="N11:N74" si="4">F11+J11</f>
        <v>22237398</v>
      </c>
      <c r="O11" s="10">
        <f t="shared" ref="O11:O74" si="5">G11+K11</f>
        <v>20822791.849999998</v>
      </c>
      <c r="P11" s="10">
        <f t="shared" ref="P11:P74" si="6">O11/N11%</f>
        <v>93.638616577353147</v>
      </c>
    </row>
    <row r="12" spans="1:16" ht="18.95" customHeight="1" x14ac:dyDescent="0.15">
      <c r="A12" s="57" t="s">
        <v>13</v>
      </c>
      <c r="B12" s="57"/>
      <c r="C12" s="11" t="s">
        <v>0</v>
      </c>
      <c r="D12" s="11" t="s">
        <v>14</v>
      </c>
      <c r="E12" s="10">
        <f>SUM(E13:E16)</f>
        <v>86993000</v>
      </c>
      <c r="F12" s="10">
        <f t="shared" ref="F12:K12" si="7">SUM(F13:F16)</f>
        <v>22231398</v>
      </c>
      <c r="G12" s="10">
        <f t="shared" si="7"/>
        <v>20812791.849999998</v>
      </c>
      <c r="H12" s="10">
        <f t="shared" si="2"/>
        <v>93.618907142051967</v>
      </c>
      <c r="I12" s="10">
        <f t="shared" si="7"/>
        <v>0</v>
      </c>
      <c r="J12" s="10">
        <f t="shared" si="7"/>
        <v>0</v>
      </c>
      <c r="K12" s="10">
        <f t="shared" si="7"/>
        <v>0</v>
      </c>
      <c r="L12" s="10">
        <v>0</v>
      </c>
      <c r="M12" s="10">
        <f t="shared" si="3"/>
        <v>86993000</v>
      </c>
      <c r="N12" s="10">
        <f t="shared" si="4"/>
        <v>22231398</v>
      </c>
      <c r="O12" s="10">
        <f t="shared" si="5"/>
        <v>20812791.849999998</v>
      </c>
      <c r="P12" s="10">
        <f t="shared" si="6"/>
        <v>93.618907142051967</v>
      </c>
    </row>
    <row r="13" spans="1:16" ht="44.45" customHeight="1" x14ac:dyDescent="0.15">
      <c r="A13" s="55" t="s">
        <v>15</v>
      </c>
      <c r="B13" s="55"/>
      <c r="C13" s="12" t="s">
        <v>0</v>
      </c>
      <c r="D13" s="12" t="s">
        <v>16</v>
      </c>
      <c r="E13" s="10">
        <v>79371000</v>
      </c>
      <c r="F13" s="10">
        <v>20835398</v>
      </c>
      <c r="G13" s="10">
        <v>20238227.27</v>
      </c>
      <c r="H13" s="10">
        <f t="shared" si="2"/>
        <v>97.133864541488478</v>
      </c>
      <c r="I13" s="10">
        <v>0</v>
      </c>
      <c r="J13" s="10">
        <v>0</v>
      </c>
      <c r="K13" s="10">
        <v>0</v>
      </c>
      <c r="L13" s="10">
        <v>0</v>
      </c>
      <c r="M13" s="10">
        <f t="shared" si="3"/>
        <v>79371000</v>
      </c>
      <c r="N13" s="10">
        <f t="shared" si="4"/>
        <v>20835398</v>
      </c>
      <c r="O13" s="10">
        <f t="shared" si="5"/>
        <v>20238227.27</v>
      </c>
      <c r="P13" s="10">
        <f t="shared" si="6"/>
        <v>97.133864541488478</v>
      </c>
    </row>
    <row r="14" spans="1:16" ht="42.95" customHeight="1" x14ac:dyDescent="0.15">
      <c r="A14" s="55" t="s">
        <v>17</v>
      </c>
      <c r="B14" s="55"/>
      <c r="C14" s="12" t="s">
        <v>0</v>
      </c>
      <c r="D14" s="12" t="s">
        <v>18</v>
      </c>
      <c r="E14" s="10">
        <v>6384000</v>
      </c>
      <c r="F14" s="10">
        <v>1096000</v>
      </c>
      <c r="G14" s="10">
        <v>270517.03999999998</v>
      </c>
      <c r="H14" s="10">
        <f t="shared" si="2"/>
        <v>24.682211678832115</v>
      </c>
      <c r="I14" s="10">
        <v>0</v>
      </c>
      <c r="J14" s="10">
        <v>0</v>
      </c>
      <c r="K14" s="10">
        <v>0</v>
      </c>
      <c r="L14" s="10">
        <v>0</v>
      </c>
      <c r="M14" s="10">
        <f t="shared" si="3"/>
        <v>6384000</v>
      </c>
      <c r="N14" s="10">
        <f t="shared" si="4"/>
        <v>1096000</v>
      </c>
      <c r="O14" s="10">
        <f t="shared" si="5"/>
        <v>270517.03999999998</v>
      </c>
      <c r="P14" s="10">
        <f t="shared" si="6"/>
        <v>24.682211678832115</v>
      </c>
    </row>
    <row r="15" spans="1:16" ht="38.1" customHeight="1" x14ac:dyDescent="0.15">
      <c r="A15" s="55" t="s">
        <v>19</v>
      </c>
      <c r="B15" s="55"/>
      <c r="C15" s="12" t="s">
        <v>0</v>
      </c>
      <c r="D15" s="12" t="s">
        <v>20</v>
      </c>
      <c r="E15" s="10">
        <v>1238000</v>
      </c>
      <c r="F15" s="10">
        <v>300000</v>
      </c>
      <c r="G15" s="10">
        <v>302815.53999999998</v>
      </c>
      <c r="H15" s="10">
        <f t="shared" si="2"/>
        <v>100.93851333333333</v>
      </c>
      <c r="I15" s="10">
        <v>0</v>
      </c>
      <c r="J15" s="10">
        <v>0</v>
      </c>
      <c r="K15" s="10">
        <v>0</v>
      </c>
      <c r="L15" s="10">
        <v>0</v>
      </c>
      <c r="M15" s="10">
        <f t="shared" si="3"/>
        <v>1238000</v>
      </c>
      <c r="N15" s="10">
        <f t="shared" si="4"/>
        <v>300000</v>
      </c>
      <c r="O15" s="10">
        <f t="shared" si="5"/>
        <v>302815.53999999998</v>
      </c>
      <c r="P15" s="10">
        <f t="shared" si="6"/>
        <v>100.93851333333333</v>
      </c>
    </row>
    <row r="16" spans="1:16" ht="34.5" customHeight="1" x14ac:dyDescent="0.15">
      <c r="A16" s="55" t="s">
        <v>21</v>
      </c>
      <c r="B16" s="55"/>
      <c r="C16" s="12" t="s">
        <v>0</v>
      </c>
      <c r="D16" s="12" t="s">
        <v>22</v>
      </c>
      <c r="E16" s="10">
        <v>0</v>
      </c>
      <c r="F16" s="10">
        <v>0</v>
      </c>
      <c r="G16" s="10">
        <v>1232</v>
      </c>
      <c r="H16" s="10">
        <v>0</v>
      </c>
      <c r="I16" s="10">
        <v>0</v>
      </c>
      <c r="J16" s="10">
        <v>0</v>
      </c>
      <c r="K16" s="10">
        <v>0</v>
      </c>
      <c r="L16" s="10">
        <v>0</v>
      </c>
      <c r="M16" s="10">
        <f t="shared" si="3"/>
        <v>0</v>
      </c>
      <c r="N16" s="10">
        <f t="shared" si="4"/>
        <v>0</v>
      </c>
      <c r="O16" s="10">
        <f t="shared" si="5"/>
        <v>1232</v>
      </c>
      <c r="P16" s="10">
        <v>0</v>
      </c>
    </row>
    <row r="17" spans="1:16" ht="15.6" customHeight="1" x14ac:dyDescent="0.15">
      <c r="A17" s="57" t="s">
        <v>23</v>
      </c>
      <c r="B17" s="57"/>
      <c r="C17" s="11" t="s">
        <v>0</v>
      </c>
      <c r="D17" s="11" t="s">
        <v>24</v>
      </c>
      <c r="E17" s="10">
        <f>E18</f>
        <v>12000</v>
      </c>
      <c r="F17" s="10">
        <f t="shared" ref="F17:K17" si="8">F18</f>
        <v>6000</v>
      </c>
      <c r="G17" s="10">
        <f t="shared" si="8"/>
        <v>10000</v>
      </c>
      <c r="H17" s="10">
        <f t="shared" si="2"/>
        <v>166.66666666666666</v>
      </c>
      <c r="I17" s="10">
        <f t="shared" si="8"/>
        <v>0</v>
      </c>
      <c r="J17" s="10">
        <f t="shared" si="8"/>
        <v>0</v>
      </c>
      <c r="K17" s="10">
        <f t="shared" si="8"/>
        <v>0</v>
      </c>
      <c r="L17" s="10">
        <v>0</v>
      </c>
      <c r="M17" s="10">
        <f t="shared" si="3"/>
        <v>12000</v>
      </c>
      <c r="N17" s="10">
        <f t="shared" si="4"/>
        <v>6000</v>
      </c>
      <c r="O17" s="10">
        <f t="shared" si="5"/>
        <v>10000</v>
      </c>
      <c r="P17" s="10">
        <f t="shared" si="6"/>
        <v>166.66666666666666</v>
      </c>
    </row>
    <row r="18" spans="1:16" ht="24.6" customHeight="1" x14ac:dyDescent="0.15">
      <c r="A18" s="55" t="s">
        <v>25</v>
      </c>
      <c r="B18" s="55"/>
      <c r="C18" s="12" t="s">
        <v>0</v>
      </c>
      <c r="D18" s="12" t="s">
        <v>26</v>
      </c>
      <c r="E18" s="10">
        <v>12000</v>
      </c>
      <c r="F18" s="10">
        <v>6000</v>
      </c>
      <c r="G18" s="10">
        <v>10000</v>
      </c>
      <c r="H18" s="10">
        <f t="shared" si="2"/>
        <v>166.66666666666666</v>
      </c>
      <c r="I18" s="10">
        <v>0</v>
      </c>
      <c r="J18" s="10">
        <v>0</v>
      </c>
      <c r="K18" s="10">
        <v>0</v>
      </c>
      <c r="L18" s="10">
        <v>0</v>
      </c>
      <c r="M18" s="10">
        <f t="shared" si="3"/>
        <v>12000</v>
      </c>
      <c r="N18" s="10">
        <f t="shared" si="4"/>
        <v>6000</v>
      </c>
      <c r="O18" s="10">
        <f t="shared" si="5"/>
        <v>10000</v>
      </c>
      <c r="P18" s="10">
        <f t="shared" si="6"/>
        <v>166.66666666666666</v>
      </c>
    </row>
    <row r="19" spans="1:16" ht="24" customHeight="1" x14ac:dyDescent="0.15">
      <c r="A19" s="60" t="s">
        <v>27</v>
      </c>
      <c r="B19" s="60"/>
      <c r="C19" s="9" t="s">
        <v>0</v>
      </c>
      <c r="D19" s="9" t="s">
        <v>28</v>
      </c>
      <c r="E19" s="10">
        <f>E20+E23</f>
        <v>13159400</v>
      </c>
      <c r="F19" s="10">
        <f t="shared" ref="F19:K19" si="9">F20+F23</f>
        <v>4300600</v>
      </c>
      <c r="G19" s="10">
        <f t="shared" si="9"/>
        <v>4313813.04</v>
      </c>
      <c r="H19" s="10">
        <f t="shared" si="2"/>
        <v>100.30723712970283</v>
      </c>
      <c r="I19" s="10">
        <f t="shared" si="9"/>
        <v>0</v>
      </c>
      <c r="J19" s="10">
        <f t="shared" si="9"/>
        <v>0</v>
      </c>
      <c r="K19" s="10">
        <f t="shared" si="9"/>
        <v>0</v>
      </c>
      <c r="L19" s="10">
        <v>0</v>
      </c>
      <c r="M19" s="10">
        <f t="shared" si="3"/>
        <v>13159400</v>
      </c>
      <c r="N19" s="10">
        <f t="shared" si="4"/>
        <v>4300600</v>
      </c>
      <c r="O19" s="10">
        <f t="shared" si="5"/>
        <v>4313813.04</v>
      </c>
      <c r="P19" s="10">
        <f t="shared" si="6"/>
        <v>100.30723712970283</v>
      </c>
    </row>
    <row r="20" spans="1:16" ht="27.95" customHeight="1" x14ac:dyDescent="0.15">
      <c r="A20" s="57" t="s">
        <v>29</v>
      </c>
      <c r="B20" s="57"/>
      <c r="C20" s="11" t="s">
        <v>0</v>
      </c>
      <c r="D20" s="11" t="s">
        <v>30</v>
      </c>
      <c r="E20" s="10">
        <f>E21+E22</f>
        <v>12700000</v>
      </c>
      <c r="F20" s="10">
        <f t="shared" ref="F20:K20" si="10">F21+F22</f>
        <v>4300000</v>
      </c>
      <c r="G20" s="10">
        <f t="shared" si="10"/>
        <v>4313158.29</v>
      </c>
      <c r="H20" s="10">
        <f t="shared" si="2"/>
        <v>100.30600674418605</v>
      </c>
      <c r="I20" s="10">
        <f t="shared" si="10"/>
        <v>0</v>
      </c>
      <c r="J20" s="10">
        <f t="shared" si="10"/>
        <v>0</v>
      </c>
      <c r="K20" s="10">
        <f t="shared" si="10"/>
        <v>0</v>
      </c>
      <c r="L20" s="10">
        <v>0</v>
      </c>
      <c r="M20" s="10">
        <f t="shared" si="3"/>
        <v>12700000</v>
      </c>
      <c r="N20" s="10">
        <f t="shared" si="4"/>
        <v>4300000</v>
      </c>
      <c r="O20" s="10">
        <f t="shared" si="5"/>
        <v>4313158.29</v>
      </c>
      <c r="P20" s="10">
        <f t="shared" si="6"/>
        <v>100.30600674418605</v>
      </c>
    </row>
    <row r="21" spans="1:16" ht="45.6" customHeight="1" x14ac:dyDescent="0.15">
      <c r="A21" s="55" t="s">
        <v>31</v>
      </c>
      <c r="B21" s="55"/>
      <c r="C21" s="12" t="s">
        <v>0</v>
      </c>
      <c r="D21" s="12" t="s">
        <v>32</v>
      </c>
      <c r="E21" s="10">
        <v>6000000</v>
      </c>
      <c r="F21" s="10">
        <v>2540800</v>
      </c>
      <c r="G21" s="10">
        <v>2553952.0099999998</v>
      </c>
      <c r="H21" s="10">
        <f t="shared" si="2"/>
        <v>100.51763263539041</v>
      </c>
      <c r="I21" s="10">
        <v>0</v>
      </c>
      <c r="J21" s="10">
        <v>0</v>
      </c>
      <c r="K21" s="10">
        <v>0</v>
      </c>
      <c r="L21" s="10">
        <v>0</v>
      </c>
      <c r="M21" s="10">
        <f t="shared" si="3"/>
        <v>6000000</v>
      </c>
      <c r="N21" s="10">
        <f t="shared" si="4"/>
        <v>2540800</v>
      </c>
      <c r="O21" s="10">
        <f t="shared" si="5"/>
        <v>2553952.0099999998</v>
      </c>
      <c r="P21" s="10">
        <f t="shared" si="6"/>
        <v>100.51763263539041</v>
      </c>
    </row>
    <row r="22" spans="1:16" ht="56.1" customHeight="1" x14ac:dyDescent="0.15">
      <c r="A22" s="55" t="s">
        <v>33</v>
      </c>
      <c r="B22" s="55"/>
      <c r="C22" s="12" t="s">
        <v>0</v>
      </c>
      <c r="D22" s="12" t="s">
        <v>34</v>
      </c>
      <c r="E22" s="10">
        <v>6700000</v>
      </c>
      <c r="F22" s="10">
        <v>1759200</v>
      </c>
      <c r="G22" s="10">
        <v>1759206.28</v>
      </c>
      <c r="H22" s="10">
        <f t="shared" si="2"/>
        <v>100.00035698044566</v>
      </c>
      <c r="I22" s="10">
        <v>0</v>
      </c>
      <c r="J22" s="10">
        <v>0</v>
      </c>
      <c r="K22" s="10">
        <v>0</v>
      </c>
      <c r="L22" s="10">
        <v>0</v>
      </c>
      <c r="M22" s="10">
        <f t="shared" si="3"/>
        <v>6700000</v>
      </c>
      <c r="N22" s="10">
        <f t="shared" si="4"/>
        <v>1759200</v>
      </c>
      <c r="O22" s="10">
        <f t="shared" si="5"/>
        <v>1759206.28</v>
      </c>
      <c r="P22" s="10">
        <f t="shared" si="6"/>
        <v>100.00035698044566</v>
      </c>
    </row>
    <row r="23" spans="1:16" ht="21.95" customHeight="1" x14ac:dyDescent="0.15">
      <c r="A23" s="57" t="s">
        <v>35</v>
      </c>
      <c r="B23" s="57"/>
      <c r="C23" s="11" t="s">
        <v>0</v>
      </c>
      <c r="D23" s="11" t="s">
        <v>36</v>
      </c>
      <c r="E23" s="10">
        <f>E24+E25</f>
        <v>459400</v>
      </c>
      <c r="F23" s="10">
        <f t="shared" ref="F23:K23" si="11">F24+F25</f>
        <v>600</v>
      </c>
      <c r="G23" s="10">
        <f t="shared" si="11"/>
        <v>654.75</v>
      </c>
      <c r="H23" s="10">
        <f t="shared" si="2"/>
        <v>109.125</v>
      </c>
      <c r="I23" s="10">
        <f t="shared" si="11"/>
        <v>0</v>
      </c>
      <c r="J23" s="10">
        <f t="shared" si="11"/>
        <v>0</v>
      </c>
      <c r="K23" s="10">
        <f t="shared" si="11"/>
        <v>0</v>
      </c>
      <c r="L23" s="10">
        <v>0</v>
      </c>
      <c r="M23" s="10">
        <f t="shared" si="3"/>
        <v>459400</v>
      </c>
      <c r="N23" s="10">
        <f t="shared" si="4"/>
        <v>600</v>
      </c>
      <c r="O23" s="10">
        <f t="shared" si="5"/>
        <v>654.75</v>
      </c>
      <c r="P23" s="10">
        <f t="shared" si="6"/>
        <v>109.125</v>
      </c>
    </row>
    <row r="24" spans="1:16" ht="40.5" customHeight="1" x14ac:dyDescent="0.15">
      <c r="A24" s="55" t="s">
        <v>37</v>
      </c>
      <c r="B24" s="55"/>
      <c r="C24" s="12" t="s">
        <v>0</v>
      </c>
      <c r="D24" s="12" t="s">
        <v>38</v>
      </c>
      <c r="E24" s="10">
        <v>2400</v>
      </c>
      <c r="F24" s="10">
        <v>600</v>
      </c>
      <c r="G24" s="10">
        <v>654.75</v>
      </c>
      <c r="H24" s="10">
        <f t="shared" si="2"/>
        <v>109.125</v>
      </c>
      <c r="I24" s="10">
        <v>0</v>
      </c>
      <c r="J24" s="10">
        <v>0</v>
      </c>
      <c r="K24" s="10">
        <v>0</v>
      </c>
      <c r="L24" s="10">
        <v>0</v>
      </c>
      <c r="M24" s="10">
        <f t="shared" si="3"/>
        <v>2400</v>
      </c>
      <c r="N24" s="10">
        <f t="shared" si="4"/>
        <v>600</v>
      </c>
      <c r="O24" s="10">
        <f t="shared" si="5"/>
        <v>654.75</v>
      </c>
      <c r="P24" s="10">
        <f t="shared" si="6"/>
        <v>109.125</v>
      </c>
    </row>
    <row r="25" spans="1:16" ht="27.6" customHeight="1" x14ac:dyDescent="0.15">
      <c r="A25" s="55" t="s">
        <v>39</v>
      </c>
      <c r="B25" s="55"/>
      <c r="C25" s="12" t="s">
        <v>0</v>
      </c>
      <c r="D25" s="12" t="s">
        <v>40</v>
      </c>
      <c r="E25" s="10">
        <v>457000</v>
      </c>
      <c r="F25" s="10">
        <v>0</v>
      </c>
      <c r="G25" s="10">
        <v>0</v>
      </c>
      <c r="H25" s="10">
        <v>0</v>
      </c>
      <c r="I25" s="10">
        <v>0</v>
      </c>
      <c r="J25" s="10">
        <v>0</v>
      </c>
      <c r="K25" s="10">
        <v>0</v>
      </c>
      <c r="L25" s="10">
        <v>0</v>
      </c>
      <c r="M25" s="10">
        <f t="shared" si="3"/>
        <v>457000</v>
      </c>
      <c r="N25" s="10">
        <f t="shared" si="4"/>
        <v>0</v>
      </c>
      <c r="O25" s="10">
        <f t="shared" si="5"/>
        <v>0</v>
      </c>
      <c r="P25" s="10" t="e">
        <f t="shared" si="6"/>
        <v>#DIV/0!</v>
      </c>
    </row>
    <row r="26" spans="1:16" ht="15" customHeight="1" x14ac:dyDescent="0.15">
      <c r="A26" s="60" t="s">
        <v>41</v>
      </c>
      <c r="B26" s="60"/>
      <c r="C26" s="9" t="s">
        <v>0</v>
      </c>
      <c r="D26" s="9" t="s">
        <v>42</v>
      </c>
      <c r="E26" s="10">
        <f>E27+E29+E31</f>
        <v>18764000</v>
      </c>
      <c r="F26" s="10">
        <f t="shared" ref="F26:K26" si="12">F27+F29+F31</f>
        <v>4189750</v>
      </c>
      <c r="G26" s="10">
        <f t="shared" si="12"/>
        <v>4396060.7</v>
      </c>
      <c r="H26" s="10">
        <f t="shared" si="2"/>
        <v>104.92417686019452</v>
      </c>
      <c r="I26" s="10">
        <f t="shared" si="12"/>
        <v>0</v>
      </c>
      <c r="J26" s="10">
        <f t="shared" si="12"/>
        <v>0</v>
      </c>
      <c r="K26" s="10">
        <f t="shared" si="12"/>
        <v>0</v>
      </c>
      <c r="L26" s="10">
        <v>0</v>
      </c>
      <c r="M26" s="10">
        <f t="shared" si="3"/>
        <v>18764000</v>
      </c>
      <c r="N26" s="10">
        <f t="shared" si="4"/>
        <v>4189750</v>
      </c>
      <c r="O26" s="10">
        <f t="shared" si="5"/>
        <v>4396060.7</v>
      </c>
      <c r="P26" s="10">
        <f t="shared" si="6"/>
        <v>104.92417686019452</v>
      </c>
    </row>
    <row r="27" spans="1:16" ht="24" customHeight="1" x14ac:dyDescent="0.15">
      <c r="A27" s="57" t="s">
        <v>43</v>
      </c>
      <c r="B27" s="57"/>
      <c r="C27" s="11" t="s">
        <v>0</v>
      </c>
      <c r="D27" s="11" t="s">
        <v>44</v>
      </c>
      <c r="E27" s="10">
        <f>E28</f>
        <v>1200000</v>
      </c>
      <c r="F27" s="10">
        <f t="shared" ref="F27:K27" si="13">F28</f>
        <v>399000</v>
      </c>
      <c r="G27" s="10">
        <f t="shared" si="13"/>
        <v>503843.96</v>
      </c>
      <c r="H27" s="10">
        <f t="shared" si="2"/>
        <v>126.27668170426065</v>
      </c>
      <c r="I27" s="10">
        <f t="shared" si="13"/>
        <v>0</v>
      </c>
      <c r="J27" s="10">
        <f t="shared" si="13"/>
        <v>0</v>
      </c>
      <c r="K27" s="10">
        <f t="shared" si="13"/>
        <v>0</v>
      </c>
      <c r="L27" s="10">
        <v>0</v>
      </c>
      <c r="M27" s="10">
        <f t="shared" si="3"/>
        <v>1200000</v>
      </c>
      <c r="N27" s="10">
        <f t="shared" si="4"/>
        <v>399000</v>
      </c>
      <c r="O27" s="10">
        <f t="shared" si="5"/>
        <v>503843.96</v>
      </c>
      <c r="P27" s="10">
        <f t="shared" si="6"/>
        <v>126.27668170426065</v>
      </c>
    </row>
    <row r="28" spans="1:16" ht="12" customHeight="1" x14ac:dyDescent="0.15">
      <c r="A28" s="55" t="s">
        <v>45</v>
      </c>
      <c r="B28" s="55"/>
      <c r="C28" s="12" t="s">
        <v>0</v>
      </c>
      <c r="D28" s="12" t="s">
        <v>46</v>
      </c>
      <c r="E28" s="10">
        <v>1200000</v>
      </c>
      <c r="F28" s="10">
        <v>399000</v>
      </c>
      <c r="G28" s="10">
        <v>503843.96</v>
      </c>
      <c r="H28" s="10">
        <f t="shared" si="2"/>
        <v>126.27668170426065</v>
      </c>
      <c r="I28" s="10">
        <v>0</v>
      </c>
      <c r="J28" s="10">
        <v>0</v>
      </c>
      <c r="K28" s="10">
        <v>0</v>
      </c>
      <c r="L28" s="10">
        <v>0</v>
      </c>
      <c r="M28" s="10">
        <f t="shared" si="3"/>
        <v>1200000</v>
      </c>
      <c r="N28" s="10">
        <f t="shared" si="4"/>
        <v>399000</v>
      </c>
      <c r="O28" s="10">
        <f t="shared" si="5"/>
        <v>503843.96</v>
      </c>
      <c r="P28" s="10">
        <f t="shared" si="6"/>
        <v>126.27668170426065</v>
      </c>
    </row>
    <row r="29" spans="1:16" ht="36.6" customHeight="1" x14ac:dyDescent="0.15">
      <c r="A29" s="57" t="s">
        <v>47</v>
      </c>
      <c r="B29" s="57"/>
      <c r="C29" s="11" t="s">
        <v>0</v>
      </c>
      <c r="D29" s="11" t="s">
        <v>48</v>
      </c>
      <c r="E29" s="10">
        <f>E30</f>
        <v>11081000</v>
      </c>
      <c r="F29" s="10">
        <f t="shared" ref="F29:K29" si="14">F30</f>
        <v>2210000</v>
      </c>
      <c r="G29" s="10">
        <f t="shared" si="14"/>
        <v>2310060.7200000002</v>
      </c>
      <c r="H29" s="10">
        <f t="shared" si="2"/>
        <v>104.52763438914027</v>
      </c>
      <c r="I29" s="10">
        <f t="shared" si="14"/>
        <v>0</v>
      </c>
      <c r="J29" s="10">
        <f t="shared" si="14"/>
        <v>0</v>
      </c>
      <c r="K29" s="10">
        <f t="shared" si="14"/>
        <v>0</v>
      </c>
      <c r="L29" s="10">
        <v>0</v>
      </c>
      <c r="M29" s="10">
        <f t="shared" si="3"/>
        <v>11081000</v>
      </c>
      <c r="N29" s="10">
        <f t="shared" si="4"/>
        <v>2210000</v>
      </c>
      <c r="O29" s="10">
        <f t="shared" si="5"/>
        <v>2310060.7200000002</v>
      </c>
      <c r="P29" s="10">
        <f t="shared" si="6"/>
        <v>104.52763438914027</v>
      </c>
    </row>
    <row r="30" spans="1:16" ht="13.5" customHeight="1" x14ac:dyDescent="0.15">
      <c r="A30" s="55" t="s">
        <v>45</v>
      </c>
      <c r="B30" s="55"/>
      <c r="C30" s="12" t="s">
        <v>0</v>
      </c>
      <c r="D30" s="12" t="s">
        <v>49</v>
      </c>
      <c r="E30" s="10">
        <v>11081000</v>
      </c>
      <c r="F30" s="10">
        <v>2210000</v>
      </c>
      <c r="G30" s="10">
        <v>2310060.7200000002</v>
      </c>
      <c r="H30" s="10">
        <f t="shared" si="2"/>
        <v>104.52763438914027</v>
      </c>
      <c r="I30" s="10">
        <v>0</v>
      </c>
      <c r="J30" s="10">
        <v>0</v>
      </c>
      <c r="K30" s="10">
        <v>0</v>
      </c>
      <c r="L30" s="10">
        <v>0</v>
      </c>
      <c r="M30" s="10">
        <f t="shared" si="3"/>
        <v>11081000</v>
      </c>
      <c r="N30" s="10">
        <f t="shared" si="4"/>
        <v>2210000</v>
      </c>
      <c r="O30" s="10">
        <f t="shared" si="5"/>
        <v>2310060.7200000002</v>
      </c>
      <c r="P30" s="10">
        <f t="shared" si="6"/>
        <v>104.52763438914027</v>
      </c>
    </row>
    <row r="31" spans="1:16" ht="36.6" customHeight="1" x14ac:dyDescent="0.15">
      <c r="A31" s="57" t="s">
        <v>50</v>
      </c>
      <c r="B31" s="57"/>
      <c r="C31" s="11" t="s">
        <v>0</v>
      </c>
      <c r="D31" s="11" t="s">
        <v>51</v>
      </c>
      <c r="E31" s="10">
        <f>E32+E33</f>
        <v>6483000</v>
      </c>
      <c r="F31" s="10">
        <f t="shared" ref="F31:K31" si="15">F32+F33</f>
        <v>1580750</v>
      </c>
      <c r="G31" s="10">
        <f t="shared" si="15"/>
        <v>1582156.02</v>
      </c>
      <c r="H31" s="10">
        <f t="shared" si="2"/>
        <v>100.08894638620907</v>
      </c>
      <c r="I31" s="10">
        <f t="shared" si="15"/>
        <v>0</v>
      </c>
      <c r="J31" s="10">
        <f t="shared" si="15"/>
        <v>0</v>
      </c>
      <c r="K31" s="10">
        <f t="shared" si="15"/>
        <v>0</v>
      </c>
      <c r="L31" s="10">
        <v>0</v>
      </c>
      <c r="M31" s="10">
        <f t="shared" si="3"/>
        <v>6483000</v>
      </c>
      <c r="N31" s="10">
        <f t="shared" si="4"/>
        <v>1580750</v>
      </c>
      <c r="O31" s="10">
        <f t="shared" si="5"/>
        <v>1582156.02</v>
      </c>
      <c r="P31" s="10">
        <f t="shared" si="6"/>
        <v>100.08894638620907</v>
      </c>
    </row>
    <row r="32" spans="1:16" ht="87" customHeight="1" x14ac:dyDescent="0.15">
      <c r="A32" s="55" t="s">
        <v>52</v>
      </c>
      <c r="B32" s="55"/>
      <c r="C32" s="12" t="s">
        <v>0</v>
      </c>
      <c r="D32" s="12" t="s">
        <v>53</v>
      </c>
      <c r="E32" s="10">
        <v>2733000</v>
      </c>
      <c r="F32" s="10">
        <v>883250</v>
      </c>
      <c r="G32" s="10">
        <v>884787</v>
      </c>
      <c r="H32" s="10">
        <f t="shared" si="2"/>
        <v>100.17401641664308</v>
      </c>
      <c r="I32" s="10">
        <v>0</v>
      </c>
      <c r="J32" s="10">
        <v>0</v>
      </c>
      <c r="K32" s="10">
        <v>0</v>
      </c>
      <c r="L32" s="10">
        <v>0</v>
      </c>
      <c r="M32" s="10">
        <f t="shared" si="3"/>
        <v>2733000</v>
      </c>
      <c r="N32" s="10">
        <f t="shared" si="4"/>
        <v>883250</v>
      </c>
      <c r="O32" s="10">
        <f t="shared" si="5"/>
        <v>884787</v>
      </c>
      <c r="P32" s="10">
        <f t="shared" si="6"/>
        <v>100.17401641664308</v>
      </c>
    </row>
    <row r="33" spans="1:16" ht="71.099999999999994" customHeight="1" x14ac:dyDescent="0.15">
      <c r="A33" s="55" t="s">
        <v>54</v>
      </c>
      <c r="B33" s="55"/>
      <c r="C33" s="12" t="s">
        <v>0</v>
      </c>
      <c r="D33" s="12" t="s">
        <v>55</v>
      </c>
      <c r="E33" s="10">
        <v>3750000</v>
      </c>
      <c r="F33" s="10">
        <v>697500</v>
      </c>
      <c r="G33" s="10">
        <v>697369.02</v>
      </c>
      <c r="H33" s="10">
        <f t="shared" si="2"/>
        <v>99.981221505376354</v>
      </c>
      <c r="I33" s="10">
        <v>0</v>
      </c>
      <c r="J33" s="10">
        <v>0</v>
      </c>
      <c r="K33" s="10">
        <v>0</v>
      </c>
      <c r="L33" s="10">
        <v>0</v>
      </c>
      <c r="M33" s="10">
        <f t="shared" si="3"/>
        <v>3750000</v>
      </c>
      <c r="N33" s="10">
        <f t="shared" si="4"/>
        <v>697500</v>
      </c>
      <c r="O33" s="10">
        <f t="shared" si="5"/>
        <v>697369.02</v>
      </c>
      <c r="P33" s="10">
        <f t="shared" si="6"/>
        <v>99.981221505376354</v>
      </c>
    </row>
    <row r="34" spans="1:16" ht="42" customHeight="1" x14ac:dyDescent="0.15">
      <c r="A34" s="60" t="s">
        <v>56</v>
      </c>
      <c r="B34" s="60"/>
      <c r="C34" s="9" t="s">
        <v>0</v>
      </c>
      <c r="D34" s="9" t="s">
        <v>57</v>
      </c>
      <c r="E34" s="10">
        <f>E35+E44+E47</f>
        <v>61640600</v>
      </c>
      <c r="F34" s="10">
        <f t="shared" ref="F34:K34" si="16">F35+F44+F47</f>
        <v>14540900</v>
      </c>
      <c r="G34" s="10">
        <f t="shared" si="16"/>
        <v>15260469.709999999</v>
      </c>
      <c r="H34" s="10">
        <f t="shared" si="2"/>
        <v>104.94859128389577</v>
      </c>
      <c r="I34" s="10">
        <f t="shared" si="16"/>
        <v>0</v>
      </c>
      <c r="J34" s="10">
        <f t="shared" si="16"/>
        <v>0</v>
      </c>
      <c r="K34" s="10">
        <f t="shared" si="16"/>
        <v>0</v>
      </c>
      <c r="L34" s="10">
        <v>0</v>
      </c>
      <c r="M34" s="10">
        <f t="shared" si="3"/>
        <v>61640600</v>
      </c>
      <c r="N34" s="10">
        <f t="shared" si="4"/>
        <v>14540900</v>
      </c>
      <c r="O34" s="10">
        <f t="shared" si="5"/>
        <v>15260469.709999999</v>
      </c>
      <c r="P34" s="10">
        <f t="shared" si="6"/>
        <v>104.94859128389577</v>
      </c>
    </row>
    <row r="35" spans="1:16" ht="15" customHeight="1" x14ac:dyDescent="0.15">
      <c r="A35" s="57" t="s">
        <v>58</v>
      </c>
      <c r="B35" s="57"/>
      <c r="C35" s="11" t="s">
        <v>0</v>
      </c>
      <c r="D35" s="11" t="s">
        <v>59</v>
      </c>
      <c r="E35" s="10">
        <f>SUM(E36:E43)</f>
        <v>23490600</v>
      </c>
      <c r="F35" s="10">
        <f t="shared" ref="F35:K35" si="17">SUM(F36:F43)</f>
        <v>5527000</v>
      </c>
      <c r="G35" s="10">
        <f t="shared" si="17"/>
        <v>6103754.1699999999</v>
      </c>
      <c r="H35" s="10">
        <f t="shared" si="2"/>
        <v>110.43521204993667</v>
      </c>
      <c r="I35" s="10">
        <f t="shared" si="17"/>
        <v>0</v>
      </c>
      <c r="J35" s="10">
        <f t="shared" si="17"/>
        <v>0</v>
      </c>
      <c r="K35" s="10">
        <f t="shared" si="17"/>
        <v>0</v>
      </c>
      <c r="L35" s="10">
        <v>0</v>
      </c>
      <c r="M35" s="10">
        <f t="shared" si="3"/>
        <v>23490600</v>
      </c>
      <c r="N35" s="10">
        <f t="shared" si="4"/>
        <v>5527000</v>
      </c>
      <c r="O35" s="10">
        <f t="shared" si="5"/>
        <v>6103754.1699999999</v>
      </c>
      <c r="P35" s="10">
        <f t="shared" si="6"/>
        <v>110.43521204993667</v>
      </c>
    </row>
    <row r="36" spans="1:16" ht="45" customHeight="1" x14ac:dyDescent="0.15">
      <c r="A36" s="55" t="s">
        <v>60</v>
      </c>
      <c r="B36" s="55"/>
      <c r="C36" s="12" t="s">
        <v>0</v>
      </c>
      <c r="D36" s="12" t="s">
        <v>61</v>
      </c>
      <c r="E36" s="10">
        <v>53000</v>
      </c>
      <c r="F36" s="10">
        <v>9460</v>
      </c>
      <c r="G36" s="10">
        <v>9462.2900000000009</v>
      </c>
      <c r="H36" s="10">
        <f t="shared" si="2"/>
        <v>100.02420718816069</v>
      </c>
      <c r="I36" s="10">
        <v>0</v>
      </c>
      <c r="J36" s="10">
        <v>0</v>
      </c>
      <c r="K36" s="10">
        <v>0</v>
      </c>
      <c r="L36" s="10">
        <v>0</v>
      </c>
      <c r="M36" s="10">
        <f t="shared" si="3"/>
        <v>53000</v>
      </c>
      <c r="N36" s="10">
        <f t="shared" si="4"/>
        <v>9460</v>
      </c>
      <c r="O36" s="10">
        <f t="shared" si="5"/>
        <v>9462.2900000000009</v>
      </c>
      <c r="P36" s="10">
        <f t="shared" si="6"/>
        <v>100.02420718816069</v>
      </c>
    </row>
    <row r="37" spans="1:16" ht="45" customHeight="1" x14ac:dyDescent="0.15">
      <c r="A37" s="55" t="s">
        <v>62</v>
      </c>
      <c r="B37" s="55"/>
      <c r="C37" s="12" t="s">
        <v>0</v>
      </c>
      <c r="D37" s="12" t="s">
        <v>63</v>
      </c>
      <c r="E37" s="10">
        <v>399000</v>
      </c>
      <c r="F37" s="10">
        <v>50100</v>
      </c>
      <c r="G37" s="10">
        <v>50128.89</v>
      </c>
      <c r="H37" s="10">
        <f t="shared" si="2"/>
        <v>100.05766467065868</v>
      </c>
      <c r="I37" s="10">
        <v>0</v>
      </c>
      <c r="J37" s="10">
        <v>0</v>
      </c>
      <c r="K37" s="10">
        <v>0</v>
      </c>
      <c r="L37" s="10">
        <v>0</v>
      </c>
      <c r="M37" s="10">
        <f t="shared" si="3"/>
        <v>399000</v>
      </c>
      <c r="N37" s="10">
        <f t="shared" si="4"/>
        <v>50100</v>
      </c>
      <c r="O37" s="10">
        <f t="shared" si="5"/>
        <v>50128.89</v>
      </c>
      <c r="P37" s="10">
        <f t="shared" si="6"/>
        <v>100.05766467065868</v>
      </c>
    </row>
    <row r="38" spans="1:16" ht="51" customHeight="1" x14ac:dyDescent="0.15">
      <c r="A38" s="55" t="s">
        <v>64</v>
      </c>
      <c r="B38" s="55"/>
      <c r="C38" s="12" t="s">
        <v>0</v>
      </c>
      <c r="D38" s="12" t="s">
        <v>65</v>
      </c>
      <c r="E38" s="10">
        <v>1625000</v>
      </c>
      <c r="F38" s="10">
        <v>60000</v>
      </c>
      <c r="G38" s="10">
        <v>354956.65</v>
      </c>
      <c r="H38" s="10">
        <f t="shared" si="2"/>
        <v>591.59441666666669</v>
      </c>
      <c r="I38" s="10">
        <v>0</v>
      </c>
      <c r="J38" s="10">
        <v>0</v>
      </c>
      <c r="K38" s="10">
        <v>0</v>
      </c>
      <c r="L38" s="10">
        <v>0</v>
      </c>
      <c r="M38" s="10">
        <f t="shared" si="3"/>
        <v>1625000</v>
      </c>
      <c r="N38" s="10">
        <f t="shared" si="4"/>
        <v>60000</v>
      </c>
      <c r="O38" s="10">
        <f t="shared" si="5"/>
        <v>354956.65</v>
      </c>
      <c r="P38" s="10">
        <f t="shared" si="6"/>
        <v>591.59441666666669</v>
      </c>
    </row>
    <row r="39" spans="1:16" ht="44.45" customHeight="1" x14ac:dyDescent="0.15">
      <c r="A39" s="55" t="s">
        <v>66</v>
      </c>
      <c r="B39" s="55"/>
      <c r="C39" s="12" t="s">
        <v>0</v>
      </c>
      <c r="D39" s="12" t="s">
        <v>67</v>
      </c>
      <c r="E39" s="10">
        <v>1381000</v>
      </c>
      <c r="F39" s="10">
        <v>348340</v>
      </c>
      <c r="G39" s="10">
        <v>383003.98</v>
      </c>
      <c r="H39" s="10">
        <f t="shared" si="2"/>
        <v>109.95119136475856</v>
      </c>
      <c r="I39" s="10">
        <v>0</v>
      </c>
      <c r="J39" s="10">
        <v>0</v>
      </c>
      <c r="K39" s="10">
        <v>0</v>
      </c>
      <c r="L39" s="10">
        <v>0</v>
      </c>
      <c r="M39" s="10">
        <f t="shared" si="3"/>
        <v>1381000</v>
      </c>
      <c r="N39" s="10">
        <f t="shared" si="4"/>
        <v>348340</v>
      </c>
      <c r="O39" s="10">
        <f t="shared" si="5"/>
        <v>383003.98</v>
      </c>
      <c r="P39" s="10">
        <f t="shared" si="6"/>
        <v>109.95119136475856</v>
      </c>
    </row>
    <row r="40" spans="1:16" ht="20.100000000000001" customHeight="1" x14ac:dyDescent="0.15">
      <c r="A40" s="55" t="s">
        <v>68</v>
      </c>
      <c r="B40" s="55"/>
      <c r="C40" s="12" t="s">
        <v>0</v>
      </c>
      <c r="D40" s="12" t="s">
        <v>69</v>
      </c>
      <c r="E40" s="10">
        <v>12031000</v>
      </c>
      <c r="F40" s="10">
        <v>2989500</v>
      </c>
      <c r="G40" s="10">
        <v>3003812.77</v>
      </c>
      <c r="H40" s="10">
        <f t="shared" si="2"/>
        <v>100.47876802140826</v>
      </c>
      <c r="I40" s="10">
        <v>0</v>
      </c>
      <c r="J40" s="10">
        <v>0</v>
      </c>
      <c r="K40" s="10">
        <v>0</v>
      </c>
      <c r="L40" s="10">
        <v>0</v>
      </c>
      <c r="M40" s="10">
        <f t="shared" si="3"/>
        <v>12031000</v>
      </c>
      <c r="N40" s="10">
        <f t="shared" si="4"/>
        <v>2989500</v>
      </c>
      <c r="O40" s="10">
        <f t="shared" si="5"/>
        <v>3003812.77</v>
      </c>
      <c r="P40" s="10">
        <f t="shared" si="6"/>
        <v>100.47876802140826</v>
      </c>
    </row>
    <row r="41" spans="1:16" ht="18.95" customHeight="1" x14ac:dyDescent="0.15">
      <c r="A41" s="55" t="s">
        <v>70</v>
      </c>
      <c r="B41" s="55"/>
      <c r="C41" s="12" t="s">
        <v>0</v>
      </c>
      <c r="D41" s="12" t="s">
        <v>71</v>
      </c>
      <c r="E41" s="10">
        <v>6600500</v>
      </c>
      <c r="F41" s="10">
        <v>1496600</v>
      </c>
      <c r="G41" s="10">
        <v>1618752.35</v>
      </c>
      <c r="H41" s="10">
        <f t="shared" si="2"/>
        <v>108.16199051182682</v>
      </c>
      <c r="I41" s="10">
        <v>0</v>
      </c>
      <c r="J41" s="10">
        <v>0</v>
      </c>
      <c r="K41" s="10">
        <v>0</v>
      </c>
      <c r="L41" s="10">
        <v>0</v>
      </c>
      <c r="M41" s="10">
        <f t="shared" si="3"/>
        <v>6600500</v>
      </c>
      <c r="N41" s="10">
        <f t="shared" si="4"/>
        <v>1496600</v>
      </c>
      <c r="O41" s="10">
        <f t="shared" si="5"/>
        <v>1618752.35</v>
      </c>
      <c r="P41" s="10">
        <f t="shared" si="6"/>
        <v>108.16199051182682</v>
      </c>
    </row>
    <row r="42" spans="1:16" ht="18" customHeight="1" x14ac:dyDescent="0.15">
      <c r="A42" s="55" t="s">
        <v>72</v>
      </c>
      <c r="B42" s="55"/>
      <c r="C42" s="12" t="s">
        <v>0</v>
      </c>
      <c r="D42" s="12" t="s">
        <v>73</v>
      </c>
      <c r="E42" s="10">
        <v>381100</v>
      </c>
      <c r="F42" s="10">
        <v>318000</v>
      </c>
      <c r="G42" s="10">
        <v>384774.11</v>
      </c>
      <c r="H42" s="10">
        <f t="shared" si="2"/>
        <v>120.99814779874214</v>
      </c>
      <c r="I42" s="10">
        <v>0</v>
      </c>
      <c r="J42" s="10">
        <v>0</v>
      </c>
      <c r="K42" s="10">
        <v>0</v>
      </c>
      <c r="L42" s="10">
        <v>0</v>
      </c>
      <c r="M42" s="10">
        <f t="shared" si="3"/>
        <v>381100</v>
      </c>
      <c r="N42" s="10">
        <f t="shared" si="4"/>
        <v>318000</v>
      </c>
      <c r="O42" s="10">
        <f t="shared" si="5"/>
        <v>384774.11</v>
      </c>
      <c r="P42" s="10">
        <f t="shared" si="6"/>
        <v>120.99814779874214</v>
      </c>
    </row>
    <row r="43" spans="1:16" ht="17.100000000000001" customHeight="1" x14ac:dyDescent="0.15">
      <c r="A43" s="55" t="s">
        <v>74</v>
      </c>
      <c r="B43" s="55"/>
      <c r="C43" s="12" t="s">
        <v>0</v>
      </c>
      <c r="D43" s="12" t="s">
        <v>75</v>
      </c>
      <c r="E43" s="10">
        <v>1020000</v>
      </c>
      <c r="F43" s="10">
        <v>255000</v>
      </c>
      <c r="G43" s="10">
        <v>298863.13</v>
      </c>
      <c r="H43" s="10">
        <f t="shared" si="2"/>
        <v>117.2012274509804</v>
      </c>
      <c r="I43" s="10">
        <v>0</v>
      </c>
      <c r="J43" s="10">
        <v>0</v>
      </c>
      <c r="K43" s="10">
        <v>0</v>
      </c>
      <c r="L43" s="10">
        <v>0</v>
      </c>
      <c r="M43" s="10">
        <f t="shared" si="3"/>
        <v>1020000</v>
      </c>
      <c r="N43" s="10">
        <f t="shared" si="4"/>
        <v>255000</v>
      </c>
      <c r="O43" s="10">
        <f t="shared" si="5"/>
        <v>298863.13</v>
      </c>
      <c r="P43" s="10">
        <f t="shared" si="6"/>
        <v>117.2012274509804</v>
      </c>
    </row>
    <row r="44" spans="1:16" ht="15" customHeight="1" x14ac:dyDescent="0.15">
      <c r="A44" s="57" t="s">
        <v>76</v>
      </c>
      <c r="B44" s="57"/>
      <c r="C44" s="11" t="s">
        <v>0</v>
      </c>
      <c r="D44" s="11" t="s">
        <v>77</v>
      </c>
      <c r="E44" s="10">
        <f>E45+E46</f>
        <v>22000</v>
      </c>
      <c r="F44" s="10">
        <f t="shared" ref="F44:K44" si="18">F45+F46</f>
        <v>3500</v>
      </c>
      <c r="G44" s="10">
        <f t="shared" si="18"/>
        <v>5254</v>
      </c>
      <c r="H44" s="10">
        <f t="shared" si="2"/>
        <v>150.11428571428573</v>
      </c>
      <c r="I44" s="10">
        <f t="shared" si="18"/>
        <v>0</v>
      </c>
      <c r="J44" s="10">
        <f t="shared" si="18"/>
        <v>0</v>
      </c>
      <c r="K44" s="10">
        <f t="shared" si="18"/>
        <v>0</v>
      </c>
      <c r="L44" s="10">
        <v>0</v>
      </c>
      <c r="M44" s="10">
        <f t="shared" si="3"/>
        <v>22000</v>
      </c>
      <c r="N44" s="10">
        <f t="shared" si="4"/>
        <v>3500</v>
      </c>
      <c r="O44" s="10">
        <f t="shared" si="5"/>
        <v>5254</v>
      </c>
      <c r="P44" s="10">
        <f t="shared" si="6"/>
        <v>150.11428571428573</v>
      </c>
    </row>
    <row r="45" spans="1:16" ht="24.95" customHeight="1" x14ac:dyDescent="0.15">
      <c r="A45" s="55" t="s">
        <v>78</v>
      </c>
      <c r="B45" s="55"/>
      <c r="C45" s="12" t="s">
        <v>0</v>
      </c>
      <c r="D45" s="12" t="s">
        <v>79</v>
      </c>
      <c r="E45" s="10">
        <v>13000</v>
      </c>
      <c r="F45" s="10">
        <v>550</v>
      </c>
      <c r="G45" s="10">
        <v>550.25</v>
      </c>
      <c r="H45" s="10">
        <f t="shared" si="2"/>
        <v>100.04545454545455</v>
      </c>
      <c r="I45" s="10">
        <v>0</v>
      </c>
      <c r="J45" s="10">
        <v>0</v>
      </c>
      <c r="K45" s="10">
        <v>0</v>
      </c>
      <c r="L45" s="10">
        <v>0</v>
      </c>
      <c r="M45" s="10">
        <f t="shared" si="3"/>
        <v>13000</v>
      </c>
      <c r="N45" s="10">
        <f t="shared" si="4"/>
        <v>550</v>
      </c>
      <c r="O45" s="10">
        <f t="shared" si="5"/>
        <v>550.25</v>
      </c>
      <c r="P45" s="10">
        <f t="shared" si="6"/>
        <v>100.04545454545455</v>
      </c>
    </row>
    <row r="46" spans="1:16" ht="24" customHeight="1" x14ac:dyDescent="0.15">
      <c r="A46" s="55" t="s">
        <v>80</v>
      </c>
      <c r="B46" s="55"/>
      <c r="C46" s="12" t="s">
        <v>0</v>
      </c>
      <c r="D46" s="12" t="s">
        <v>81</v>
      </c>
      <c r="E46" s="10">
        <v>9000</v>
      </c>
      <c r="F46" s="10">
        <v>2950</v>
      </c>
      <c r="G46" s="10">
        <v>4703.75</v>
      </c>
      <c r="H46" s="10">
        <f t="shared" si="2"/>
        <v>159.44915254237287</v>
      </c>
      <c r="I46" s="10">
        <v>0</v>
      </c>
      <c r="J46" s="10">
        <v>0</v>
      </c>
      <c r="K46" s="10">
        <v>0</v>
      </c>
      <c r="L46" s="10">
        <v>0</v>
      </c>
      <c r="M46" s="10">
        <f t="shared" si="3"/>
        <v>9000</v>
      </c>
      <c r="N46" s="10">
        <f t="shared" si="4"/>
        <v>2950</v>
      </c>
      <c r="O46" s="10">
        <f t="shared" si="5"/>
        <v>4703.75</v>
      </c>
      <c r="P46" s="10">
        <f t="shared" si="6"/>
        <v>159.44915254237287</v>
      </c>
    </row>
    <row r="47" spans="1:16" ht="22.5" customHeight="1" x14ac:dyDescent="0.15">
      <c r="A47" s="57" t="s">
        <v>82</v>
      </c>
      <c r="B47" s="57"/>
      <c r="C47" s="11" t="s">
        <v>0</v>
      </c>
      <c r="D47" s="11" t="s">
        <v>83</v>
      </c>
      <c r="E47" s="10">
        <f>E48+E49+E50</f>
        <v>38128000</v>
      </c>
      <c r="F47" s="10">
        <f t="shared" ref="F47:K47" si="19">F48+F49+F50</f>
        <v>9010400</v>
      </c>
      <c r="G47" s="10">
        <f t="shared" si="19"/>
        <v>9151461.5399999991</v>
      </c>
      <c r="H47" s="10">
        <f t="shared" si="2"/>
        <v>101.56554137441178</v>
      </c>
      <c r="I47" s="10">
        <f t="shared" si="19"/>
        <v>0</v>
      </c>
      <c r="J47" s="10">
        <f t="shared" si="19"/>
        <v>0</v>
      </c>
      <c r="K47" s="10">
        <f t="shared" si="19"/>
        <v>0</v>
      </c>
      <c r="L47" s="10">
        <v>0</v>
      </c>
      <c r="M47" s="10">
        <f t="shared" si="3"/>
        <v>38128000</v>
      </c>
      <c r="N47" s="10">
        <f t="shared" si="4"/>
        <v>9010400</v>
      </c>
      <c r="O47" s="10">
        <f t="shared" si="5"/>
        <v>9151461.5399999991</v>
      </c>
      <c r="P47" s="10">
        <f t="shared" si="6"/>
        <v>101.56554137441178</v>
      </c>
    </row>
    <row r="48" spans="1:16" ht="17.100000000000001" customHeight="1" x14ac:dyDescent="0.15">
      <c r="A48" s="55" t="s">
        <v>84</v>
      </c>
      <c r="B48" s="55"/>
      <c r="C48" s="12" t="s">
        <v>0</v>
      </c>
      <c r="D48" s="12" t="s">
        <v>85</v>
      </c>
      <c r="E48" s="10">
        <v>2447000</v>
      </c>
      <c r="F48" s="10">
        <v>519000</v>
      </c>
      <c r="G48" s="10">
        <v>540172.49</v>
      </c>
      <c r="H48" s="10">
        <f t="shared" si="2"/>
        <v>104.07947784200385</v>
      </c>
      <c r="I48" s="10">
        <v>0</v>
      </c>
      <c r="J48" s="10">
        <v>0</v>
      </c>
      <c r="K48" s="10">
        <v>0</v>
      </c>
      <c r="L48" s="10">
        <v>0</v>
      </c>
      <c r="M48" s="10">
        <f t="shared" si="3"/>
        <v>2447000</v>
      </c>
      <c r="N48" s="10">
        <f t="shared" si="4"/>
        <v>519000</v>
      </c>
      <c r="O48" s="10">
        <f t="shared" si="5"/>
        <v>540172.49</v>
      </c>
      <c r="P48" s="10">
        <f t="shared" si="6"/>
        <v>104.07947784200385</v>
      </c>
    </row>
    <row r="49" spans="1:16" ht="17.100000000000001" customHeight="1" x14ac:dyDescent="0.15">
      <c r="A49" s="55" t="s">
        <v>86</v>
      </c>
      <c r="B49" s="55"/>
      <c r="C49" s="12" t="s">
        <v>0</v>
      </c>
      <c r="D49" s="12" t="s">
        <v>87</v>
      </c>
      <c r="E49" s="10">
        <v>35067000</v>
      </c>
      <c r="F49" s="10">
        <v>8430000</v>
      </c>
      <c r="G49" s="10">
        <v>8519805.7599999998</v>
      </c>
      <c r="H49" s="10">
        <f t="shared" si="2"/>
        <v>101.06531150652431</v>
      </c>
      <c r="I49" s="10">
        <v>0</v>
      </c>
      <c r="J49" s="10">
        <v>0</v>
      </c>
      <c r="K49" s="10">
        <v>0</v>
      </c>
      <c r="L49" s="10">
        <v>0</v>
      </c>
      <c r="M49" s="10">
        <f t="shared" si="3"/>
        <v>35067000</v>
      </c>
      <c r="N49" s="10">
        <f t="shared" si="4"/>
        <v>8430000</v>
      </c>
      <c r="O49" s="10">
        <f t="shared" si="5"/>
        <v>8519805.7599999998</v>
      </c>
      <c r="P49" s="10">
        <f t="shared" si="6"/>
        <v>101.06531150652431</v>
      </c>
    </row>
    <row r="50" spans="1:16" ht="55.5" customHeight="1" x14ac:dyDescent="0.15">
      <c r="A50" s="55" t="s">
        <v>88</v>
      </c>
      <c r="B50" s="55"/>
      <c r="C50" s="12" t="s">
        <v>0</v>
      </c>
      <c r="D50" s="12" t="s">
        <v>89</v>
      </c>
      <c r="E50" s="10">
        <v>614000</v>
      </c>
      <c r="F50" s="10">
        <v>61400</v>
      </c>
      <c r="G50" s="10">
        <v>91483.29</v>
      </c>
      <c r="H50" s="10">
        <f t="shared" si="2"/>
        <v>148.99558631921823</v>
      </c>
      <c r="I50" s="10">
        <v>0</v>
      </c>
      <c r="J50" s="10">
        <v>0</v>
      </c>
      <c r="K50" s="10">
        <v>0</v>
      </c>
      <c r="L50" s="10">
        <v>0</v>
      </c>
      <c r="M50" s="10">
        <f t="shared" si="3"/>
        <v>614000</v>
      </c>
      <c r="N50" s="10">
        <f t="shared" si="4"/>
        <v>61400</v>
      </c>
      <c r="O50" s="10">
        <f t="shared" si="5"/>
        <v>91483.29</v>
      </c>
      <c r="P50" s="10">
        <f t="shared" si="6"/>
        <v>148.99558631921823</v>
      </c>
    </row>
    <row r="51" spans="1:16" ht="17.45" customHeight="1" x14ac:dyDescent="0.15">
      <c r="A51" s="60" t="s">
        <v>90</v>
      </c>
      <c r="B51" s="60"/>
      <c r="C51" s="9" t="s">
        <v>0</v>
      </c>
      <c r="D51" s="9" t="s">
        <v>91</v>
      </c>
      <c r="E51" s="10">
        <f>E52</f>
        <v>0</v>
      </c>
      <c r="F51" s="10">
        <f t="shared" ref="F51:K51" si="20">F52</f>
        <v>0</v>
      </c>
      <c r="G51" s="10">
        <f t="shared" si="20"/>
        <v>0</v>
      </c>
      <c r="H51" s="10">
        <v>0</v>
      </c>
      <c r="I51" s="10">
        <f t="shared" si="20"/>
        <v>59000</v>
      </c>
      <c r="J51" s="10">
        <f t="shared" si="20"/>
        <v>14750</v>
      </c>
      <c r="K51" s="10">
        <f t="shared" si="20"/>
        <v>13106.769999999999</v>
      </c>
      <c r="L51" s="10">
        <f t="shared" ref="L51:L56" si="21">K51/J51%</f>
        <v>88.85945762711863</v>
      </c>
      <c r="M51" s="10">
        <f t="shared" si="3"/>
        <v>59000</v>
      </c>
      <c r="N51" s="10">
        <f t="shared" si="4"/>
        <v>14750</v>
      </c>
      <c r="O51" s="10">
        <f t="shared" si="5"/>
        <v>13106.769999999999</v>
      </c>
      <c r="P51" s="10">
        <f t="shared" si="6"/>
        <v>88.85945762711863</v>
      </c>
    </row>
    <row r="52" spans="1:16" ht="18" customHeight="1" x14ac:dyDescent="0.15">
      <c r="A52" s="57" t="s">
        <v>92</v>
      </c>
      <c r="B52" s="57"/>
      <c r="C52" s="11" t="s">
        <v>0</v>
      </c>
      <c r="D52" s="11" t="s">
        <v>93</v>
      </c>
      <c r="E52" s="10">
        <f>E53+E54+E55</f>
        <v>0</v>
      </c>
      <c r="F52" s="10">
        <f t="shared" ref="F52:K52" si="22">F53+F54+F55</f>
        <v>0</v>
      </c>
      <c r="G52" s="10">
        <f t="shared" si="22"/>
        <v>0</v>
      </c>
      <c r="H52" s="10">
        <v>0</v>
      </c>
      <c r="I52" s="10">
        <f t="shared" si="22"/>
        <v>59000</v>
      </c>
      <c r="J52" s="10">
        <f t="shared" si="22"/>
        <v>14750</v>
      </c>
      <c r="K52" s="10">
        <f t="shared" si="22"/>
        <v>13106.769999999999</v>
      </c>
      <c r="L52" s="10">
        <f t="shared" si="21"/>
        <v>88.85945762711863</v>
      </c>
      <c r="M52" s="10">
        <f t="shared" si="3"/>
        <v>59000</v>
      </c>
      <c r="N52" s="10">
        <f t="shared" si="4"/>
        <v>14750</v>
      </c>
      <c r="O52" s="10">
        <f t="shared" si="5"/>
        <v>13106.769999999999</v>
      </c>
      <c r="P52" s="10">
        <f t="shared" si="6"/>
        <v>88.85945762711863</v>
      </c>
    </row>
    <row r="53" spans="1:16" ht="69" customHeight="1" x14ac:dyDescent="0.15">
      <c r="A53" s="55" t="s">
        <v>94</v>
      </c>
      <c r="B53" s="55"/>
      <c r="C53" s="12" t="s">
        <v>0</v>
      </c>
      <c r="D53" s="12" t="s">
        <v>95</v>
      </c>
      <c r="E53" s="10">
        <v>0</v>
      </c>
      <c r="F53" s="10">
        <v>0</v>
      </c>
      <c r="G53" s="10">
        <v>0</v>
      </c>
      <c r="H53" s="10">
        <v>0</v>
      </c>
      <c r="I53" s="10">
        <v>28000</v>
      </c>
      <c r="J53" s="10">
        <v>7000</v>
      </c>
      <c r="K53" s="10">
        <v>6937.15</v>
      </c>
      <c r="L53" s="10">
        <f t="shared" si="21"/>
        <v>99.102142857142852</v>
      </c>
      <c r="M53" s="10">
        <f t="shared" si="3"/>
        <v>28000</v>
      </c>
      <c r="N53" s="10">
        <f t="shared" si="4"/>
        <v>7000</v>
      </c>
      <c r="O53" s="10">
        <f t="shared" si="5"/>
        <v>6937.15</v>
      </c>
      <c r="P53" s="10">
        <f t="shared" si="6"/>
        <v>99.102142857142852</v>
      </c>
    </row>
    <row r="54" spans="1:16" ht="29.1" customHeight="1" x14ac:dyDescent="0.15">
      <c r="A54" s="55" t="s">
        <v>96</v>
      </c>
      <c r="B54" s="55"/>
      <c r="C54" s="12" t="s">
        <v>0</v>
      </c>
      <c r="D54" s="12" t="s">
        <v>97</v>
      </c>
      <c r="E54" s="10">
        <v>0</v>
      </c>
      <c r="F54" s="10">
        <v>0</v>
      </c>
      <c r="G54" s="10">
        <v>0</v>
      </c>
      <c r="H54" s="10">
        <v>0</v>
      </c>
      <c r="I54" s="10">
        <v>6000</v>
      </c>
      <c r="J54" s="10">
        <v>1500</v>
      </c>
      <c r="K54" s="10">
        <v>1939.63</v>
      </c>
      <c r="L54" s="10">
        <f t="shared" si="21"/>
        <v>129.30866666666668</v>
      </c>
      <c r="M54" s="10">
        <f t="shared" si="3"/>
        <v>6000</v>
      </c>
      <c r="N54" s="10">
        <f t="shared" si="4"/>
        <v>1500</v>
      </c>
      <c r="O54" s="10">
        <f t="shared" si="5"/>
        <v>1939.63</v>
      </c>
      <c r="P54" s="10">
        <f t="shared" si="6"/>
        <v>129.30866666666668</v>
      </c>
    </row>
    <row r="55" spans="1:16" ht="42.6" customHeight="1" x14ac:dyDescent="0.15">
      <c r="A55" s="55" t="s">
        <v>98</v>
      </c>
      <c r="B55" s="55"/>
      <c r="C55" s="12" t="s">
        <v>0</v>
      </c>
      <c r="D55" s="12" t="s">
        <v>99</v>
      </c>
      <c r="E55" s="10">
        <v>0</v>
      </c>
      <c r="F55" s="10">
        <v>0</v>
      </c>
      <c r="G55" s="10">
        <v>0</v>
      </c>
      <c r="H55" s="10">
        <v>0</v>
      </c>
      <c r="I55" s="10">
        <v>25000</v>
      </c>
      <c r="J55" s="10">
        <v>6250</v>
      </c>
      <c r="K55" s="10">
        <v>4229.99</v>
      </c>
      <c r="L55" s="10">
        <f t="shared" si="21"/>
        <v>67.679839999999999</v>
      </c>
      <c r="M55" s="10">
        <f t="shared" si="3"/>
        <v>25000</v>
      </c>
      <c r="N55" s="10">
        <f t="shared" si="4"/>
        <v>6250</v>
      </c>
      <c r="O55" s="10">
        <f t="shared" si="5"/>
        <v>4229.99</v>
      </c>
      <c r="P55" s="10">
        <f t="shared" si="6"/>
        <v>67.679839999999999</v>
      </c>
    </row>
    <row r="56" spans="1:16" ht="24" customHeight="1" x14ac:dyDescent="0.15">
      <c r="A56" s="56" t="s">
        <v>100</v>
      </c>
      <c r="B56" s="56"/>
      <c r="C56" s="9" t="s">
        <v>0</v>
      </c>
      <c r="D56" s="9" t="s">
        <v>101</v>
      </c>
      <c r="E56" s="10">
        <f>E57+E62+E72+E76</f>
        <v>3329800</v>
      </c>
      <c r="F56" s="10">
        <f t="shared" ref="F56:K56" si="23">F57+F62+F72+F76</f>
        <v>820950</v>
      </c>
      <c r="G56" s="10">
        <f t="shared" si="23"/>
        <v>1329259.44</v>
      </c>
      <c r="H56" s="10">
        <f t="shared" si="2"/>
        <v>161.91722272976429</v>
      </c>
      <c r="I56" s="10">
        <f t="shared" si="23"/>
        <v>2966600</v>
      </c>
      <c r="J56" s="10">
        <f t="shared" si="23"/>
        <v>2951100</v>
      </c>
      <c r="K56" s="10">
        <f t="shared" si="23"/>
        <v>14836950.380000001</v>
      </c>
      <c r="L56" s="10">
        <f t="shared" si="21"/>
        <v>502.76000067771344</v>
      </c>
      <c r="M56" s="10">
        <f t="shared" si="3"/>
        <v>6296400</v>
      </c>
      <c r="N56" s="10">
        <f t="shared" si="4"/>
        <v>3772050</v>
      </c>
      <c r="O56" s="10">
        <f t="shared" si="5"/>
        <v>16166209.82</v>
      </c>
      <c r="P56" s="10">
        <f t="shared" si="6"/>
        <v>428.57888469134821</v>
      </c>
    </row>
    <row r="57" spans="1:16" ht="20.45" customHeight="1" x14ac:dyDescent="0.15">
      <c r="A57" s="60" t="s">
        <v>102</v>
      </c>
      <c r="B57" s="60"/>
      <c r="C57" s="9" t="s">
        <v>0</v>
      </c>
      <c r="D57" s="9" t="s">
        <v>103</v>
      </c>
      <c r="E57" s="10">
        <f>E58</f>
        <v>100000</v>
      </c>
      <c r="F57" s="10">
        <f t="shared" ref="F57:K57" si="24">F58</f>
        <v>20000</v>
      </c>
      <c r="G57" s="10">
        <f t="shared" si="24"/>
        <v>43606.89</v>
      </c>
      <c r="H57" s="10">
        <f t="shared" si="2"/>
        <v>218.03444999999999</v>
      </c>
      <c r="I57" s="10">
        <f t="shared" si="24"/>
        <v>0</v>
      </c>
      <c r="J57" s="10">
        <f t="shared" si="24"/>
        <v>0</v>
      </c>
      <c r="K57" s="10">
        <f t="shared" si="24"/>
        <v>0</v>
      </c>
      <c r="L57" s="10">
        <v>0</v>
      </c>
      <c r="M57" s="10">
        <f t="shared" si="3"/>
        <v>100000</v>
      </c>
      <c r="N57" s="10">
        <f t="shared" si="4"/>
        <v>20000</v>
      </c>
      <c r="O57" s="10">
        <f t="shared" si="5"/>
        <v>43606.89</v>
      </c>
      <c r="P57" s="10">
        <f t="shared" si="6"/>
        <v>218.03444999999999</v>
      </c>
    </row>
    <row r="58" spans="1:16" ht="8.1" customHeight="1" x14ac:dyDescent="0.15">
      <c r="A58" s="57" t="s">
        <v>104</v>
      </c>
      <c r="B58" s="57"/>
      <c r="C58" s="11" t="s">
        <v>0</v>
      </c>
      <c r="D58" s="11" t="s">
        <v>105</v>
      </c>
      <c r="E58" s="10">
        <f>E59+E60+E61</f>
        <v>100000</v>
      </c>
      <c r="F58" s="10">
        <f t="shared" ref="F58:K58" si="25">F59+F60+F61</f>
        <v>20000</v>
      </c>
      <c r="G58" s="10">
        <f t="shared" si="25"/>
        <v>43606.89</v>
      </c>
      <c r="H58" s="10">
        <f t="shared" si="2"/>
        <v>218.03444999999999</v>
      </c>
      <c r="I58" s="10">
        <f t="shared" si="25"/>
        <v>0</v>
      </c>
      <c r="J58" s="10">
        <f t="shared" si="25"/>
        <v>0</v>
      </c>
      <c r="K58" s="10">
        <f t="shared" si="25"/>
        <v>0</v>
      </c>
      <c r="L58" s="10">
        <v>0</v>
      </c>
      <c r="M58" s="10">
        <f t="shared" si="3"/>
        <v>100000</v>
      </c>
      <c r="N58" s="10">
        <f t="shared" si="4"/>
        <v>20000</v>
      </c>
      <c r="O58" s="10">
        <f t="shared" si="5"/>
        <v>43606.89</v>
      </c>
      <c r="P58" s="10">
        <f t="shared" si="6"/>
        <v>218.03444999999999</v>
      </c>
    </row>
    <row r="59" spans="1:16" ht="14.45" customHeight="1" x14ac:dyDescent="0.15">
      <c r="A59" s="55" t="s">
        <v>106</v>
      </c>
      <c r="B59" s="55"/>
      <c r="C59" s="12" t="s">
        <v>0</v>
      </c>
      <c r="D59" s="12" t="s">
        <v>107</v>
      </c>
      <c r="E59" s="10">
        <v>40000</v>
      </c>
      <c r="F59" s="10">
        <v>5000</v>
      </c>
      <c r="G59" s="10">
        <v>6630</v>
      </c>
      <c r="H59" s="10">
        <f t="shared" si="2"/>
        <v>132.6</v>
      </c>
      <c r="I59" s="10">
        <v>0</v>
      </c>
      <c r="J59" s="10">
        <v>0</v>
      </c>
      <c r="K59" s="10">
        <v>0</v>
      </c>
      <c r="L59" s="10">
        <v>0</v>
      </c>
      <c r="M59" s="10">
        <f t="shared" si="3"/>
        <v>40000</v>
      </c>
      <c r="N59" s="10">
        <f t="shared" si="4"/>
        <v>5000</v>
      </c>
      <c r="O59" s="10">
        <f t="shared" si="5"/>
        <v>6630</v>
      </c>
      <c r="P59" s="10">
        <f t="shared" si="6"/>
        <v>132.6</v>
      </c>
    </row>
    <row r="60" spans="1:16" ht="85.5" customHeight="1" x14ac:dyDescent="0.15">
      <c r="A60" s="55" t="s">
        <v>108</v>
      </c>
      <c r="B60" s="55"/>
      <c r="C60" s="12" t="s">
        <v>0</v>
      </c>
      <c r="D60" s="12" t="s">
        <v>109</v>
      </c>
      <c r="E60" s="10">
        <v>60000</v>
      </c>
      <c r="F60" s="10">
        <v>15000</v>
      </c>
      <c r="G60" s="10">
        <v>36176.89</v>
      </c>
      <c r="H60" s="10">
        <f t="shared" si="2"/>
        <v>241.17926666666665</v>
      </c>
      <c r="I60" s="10">
        <v>0</v>
      </c>
      <c r="J60" s="10">
        <v>0</v>
      </c>
      <c r="K60" s="10">
        <v>0</v>
      </c>
      <c r="L60" s="10">
        <v>0</v>
      </c>
      <c r="M60" s="10">
        <f t="shared" si="3"/>
        <v>60000</v>
      </c>
      <c r="N60" s="10">
        <f t="shared" si="4"/>
        <v>15000</v>
      </c>
      <c r="O60" s="10">
        <f t="shared" si="5"/>
        <v>36176.89</v>
      </c>
      <c r="P60" s="10">
        <f t="shared" si="6"/>
        <v>241.17926666666665</v>
      </c>
    </row>
    <row r="61" spans="1:16" ht="74.45" customHeight="1" x14ac:dyDescent="0.15">
      <c r="A61" s="55" t="s">
        <v>110</v>
      </c>
      <c r="B61" s="55"/>
      <c r="C61" s="12" t="s">
        <v>0</v>
      </c>
      <c r="D61" s="12" t="s">
        <v>111</v>
      </c>
      <c r="E61" s="10">
        <v>0</v>
      </c>
      <c r="F61" s="10">
        <v>0</v>
      </c>
      <c r="G61" s="10">
        <v>800</v>
      </c>
      <c r="H61" s="10">
        <v>0</v>
      </c>
      <c r="I61" s="10">
        <v>0</v>
      </c>
      <c r="J61" s="10">
        <v>0</v>
      </c>
      <c r="K61" s="10">
        <v>0</v>
      </c>
      <c r="L61" s="10">
        <v>0</v>
      </c>
      <c r="M61" s="10">
        <f t="shared" si="3"/>
        <v>0</v>
      </c>
      <c r="N61" s="10">
        <f t="shared" si="4"/>
        <v>0</v>
      </c>
      <c r="O61" s="10">
        <f t="shared" si="5"/>
        <v>800</v>
      </c>
      <c r="P61" s="10">
        <v>0</v>
      </c>
    </row>
    <row r="62" spans="1:16" ht="27.95" customHeight="1" x14ac:dyDescent="0.15">
      <c r="A62" s="60" t="s">
        <v>112</v>
      </c>
      <c r="B62" s="60"/>
      <c r="C62" s="9" t="s">
        <v>0</v>
      </c>
      <c r="D62" s="9" t="s">
        <v>113</v>
      </c>
      <c r="E62" s="10">
        <f>E63+E67+E69</f>
        <v>2741800</v>
      </c>
      <c r="F62" s="10">
        <f t="shared" ref="F62:K62" si="26">F63+F67+F69</f>
        <v>647220</v>
      </c>
      <c r="G62" s="10">
        <f t="shared" si="26"/>
        <v>745014.43</v>
      </c>
      <c r="H62" s="10">
        <f t="shared" si="2"/>
        <v>115.10992089243226</v>
      </c>
      <c r="I62" s="10">
        <f t="shared" si="26"/>
        <v>0</v>
      </c>
      <c r="J62" s="10">
        <f t="shared" si="26"/>
        <v>0</v>
      </c>
      <c r="K62" s="10">
        <f t="shared" si="26"/>
        <v>0</v>
      </c>
      <c r="L62" s="10">
        <v>0</v>
      </c>
      <c r="M62" s="10">
        <f t="shared" si="3"/>
        <v>2741800</v>
      </c>
      <c r="N62" s="10">
        <f t="shared" si="4"/>
        <v>647220</v>
      </c>
      <c r="O62" s="10">
        <f t="shared" si="5"/>
        <v>745014.43</v>
      </c>
      <c r="P62" s="10">
        <f t="shared" si="6"/>
        <v>115.10992089243226</v>
      </c>
    </row>
    <row r="63" spans="1:16" ht="24.95" customHeight="1" x14ac:dyDescent="0.15">
      <c r="A63" s="57" t="s">
        <v>114</v>
      </c>
      <c r="B63" s="57"/>
      <c r="C63" s="11" t="s">
        <v>0</v>
      </c>
      <c r="D63" s="11" t="s">
        <v>115</v>
      </c>
      <c r="E63" s="10">
        <f>E64+E65+E66</f>
        <v>1673000</v>
      </c>
      <c r="F63" s="10">
        <f t="shared" ref="F63:K63" si="27">F64+F65+F66</f>
        <v>397210</v>
      </c>
      <c r="G63" s="10">
        <f t="shared" si="27"/>
        <v>449241.02999999997</v>
      </c>
      <c r="H63" s="10">
        <f t="shared" si="2"/>
        <v>113.09912388912666</v>
      </c>
      <c r="I63" s="10">
        <f t="shared" si="27"/>
        <v>0</v>
      </c>
      <c r="J63" s="10">
        <f t="shared" si="27"/>
        <v>0</v>
      </c>
      <c r="K63" s="10">
        <f t="shared" si="27"/>
        <v>0</v>
      </c>
      <c r="L63" s="10">
        <v>0</v>
      </c>
      <c r="M63" s="10">
        <f t="shared" si="3"/>
        <v>1673000</v>
      </c>
      <c r="N63" s="10">
        <f t="shared" si="4"/>
        <v>397210</v>
      </c>
      <c r="O63" s="10">
        <f t="shared" si="5"/>
        <v>449241.02999999997</v>
      </c>
      <c r="P63" s="10">
        <f t="shared" si="6"/>
        <v>113.09912388912666</v>
      </c>
    </row>
    <row r="64" spans="1:16" ht="44.1" customHeight="1" x14ac:dyDescent="0.15">
      <c r="A64" s="55" t="s">
        <v>116</v>
      </c>
      <c r="B64" s="55"/>
      <c r="C64" s="12" t="s">
        <v>0</v>
      </c>
      <c r="D64" s="12" t="s">
        <v>117</v>
      </c>
      <c r="E64" s="10">
        <v>73000</v>
      </c>
      <c r="F64" s="10">
        <v>16190</v>
      </c>
      <c r="G64" s="10">
        <v>16190.01</v>
      </c>
      <c r="H64" s="10">
        <f t="shared" si="2"/>
        <v>100.00006176652255</v>
      </c>
      <c r="I64" s="10">
        <v>0</v>
      </c>
      <c r="J64" s="10">
        <v>0</v>
      </c>
      <c r="K64" s="10">
        <v>0</v>
      </c>
      <c r="L64" s="10">
        <v>0</v>
      </c>
      <c r="M64" s="10">
        <f t="shared" si="3"/>
        <v>73000</v>
      </c>
      <c r="N64" s="10">
        <f t="shared" si="4"/>
        <v>16190</v>
      </c>
      <c r="O64" s="10">
        <f t="shared" si="5"/>
        <v>16190.01</v>
      </c>
      <c r="P64" s="10">
        <f t="shared" si="6"/>
        <v>100.00006176652255</v>
      </c>
    </row>
    <row r="65" spans="1:16" ht="23.45" customHeight="1" x14ac:dyDescent="0.15">
      <c r="A65" s="55" t="s">
        <v>118</v>
      </c>
      <c r="B65" s="55"/>
      <c r="C65" s="12" t="s">
        <v>0</v>
      </c>
      <c r="D65" s="12" t="s">
        <v>119</v>
      </c>
      <c r="E65" s="10">
        <v>1100000</v>
      </c>
      <c r="F65" s="10">
        <v>256220</v>
      </c>
      <c r="G65" s="10">
        <v>260721.02</v>
      </c>
      <c r="H65" s="10">
        <f t="shared" si="2"/>
        <v>101.75670127234409</v>
      </c>
      <c r="I65" s="10">
        <v>0</v>
      </c>
      <c r="J65" s="10">
        <v>0</v>
      </c>
      <c r="K65" s="10">
        <v>0</v>
      </c>
      <c r="L65" s="10">
        <v>0</v>
      </c>
      <c r="M65" s="10">
        <f t="shared" si="3"/>
        <v>1100000</v>
      </c>
      <c r="N65" s="10">
        <f t="shared" si="4"/>
        <v>256220</v>
      </c>
      <c r="O65" s="10">
        <f t="shared" si="5"/>
        <v>260721.02</v>
      </c>
      <c r="P65" s="10">
        <f t="shared" si="6"/>
        <v>101.75670127234409</v>
      </c>
    </row>
    <row r="66" spans="1:16" ht="31.5" customHeight="1" x14ac:dyDescent="0.15">
      <c r="A66" s="55" t="s">
        <v>120</v>
      </c>
      <c r="B66" s="55"/>
      <c r="C66" s="12" t="s">
        <v>0</v>
      </c>
      <c r="D66" s="12" t="s">
        <v>121</v>
      </c>
      <c r="E66" s="10">
        <v>500000</v>
      </c>
      <c r="F66" s="10">
        <v>124800</v>
      </c>
      <c r="G66" s="10">
        <v>172330</v>
      </c>
      <c r="H66" s="10">
        <f t="shared" si="2"/>
        <v>138.08493589743588</v>
      </c>
      <c r="I66" s="10">
        <v>0</v>
      </c>
      <c r="J66" s="10">
        <v>0</v>
      </c>
      <c r="K66" s="10">
        <v>0</v>
      </c>
      <c r="L66" s="10">
        <v>0</v>
      </c>
      <c r="M66" s="10">
        <f t="shared" si="3"/>
        <v>500000</v>
      </c>
      <c r="N66" s="10">
        <f t="shared" si="4"/>
        <v>124800</v>
      </c>
      <c r="O66" s="10">
        <f t="shared" si="5"/>
        <v>172330</v>
      </c>
      <c r="P66" s="10">
        <f t="shared" si="6"/>
        <v>138.08493589743588</v>
      </c>
    </row>
    <row r="67" spans="1:16" ht="46.5" customHeight="1" x14ac:dyDescent="0.15">
      <c r="A67" s="57" t="s">
        <v>122</v>
      </c>
      <c r="B67" s="57"/>
      <c r="C67" s="11" t="s">
        <v>0</v>
      </c>
      <c r="D67" s="11" t="s">
        <v>123</v>
      </c>
      <c r="E67" s="10">
        <f>E68</f>
        <v>1000000</v>
      </c>
      <c r="F67" s="10">
        <f t="shared" ref="F67:K67" si="28">F68</f>
        <v>234260</v>
      </c>
      <c r="G67" s="10">
        <f t="shared" si="28"/>
        <v>247801.22</v>
      </c>
      <c r="H67" s="10">
        <f t="shared" si="2"/>
        <v>105.7804234611116</v>
      </c>
      <c r="I67" s="10">
        <f t="shared" si="28"/>
        <v>0</v>
      </c>
      <c r="J67" s="10">
        <f t="shared" si="28"/>
        <v>0</v>
      </c>
      <c r="K67" s="10">
        <f t="shared" si="28"/>
        <v>0</v>
      </c>
      <c r="L67" s="10">
        <v>0</v>
      </c>
      <c r="M67" s="10">
        <f t="shared" si="3"/>
        <v>1000000</v>
      </c>
      <c r="N67" s="10">
        <f t="shared" si="4"/>
        <v>234260</v>
      </c>
      <c r="O67" s="10">
        <f t="shared" si="5"/>
        <v>247801.22</v>
      </c>
      <c r="P67" s="10">
        <f t="shared" si="6"/>
        <v>105.7804234611116</v>
      </c>
    </row>
    <row r="68" spans="1:16" ht="42" customHeight="1" x14ac:dyDescent="0.15">
      <c r="A68" s="55" t="s">
        <v>124</v>
      </c>
      <c r="B68" s="55"/>
      <c r="C68" s="12" t="s">
        <v>0</v>
      </c>
      <c r="D68" s="12" t="s">
        <v>125</v>
      </c>
      <c r="E68" s="10">
        <v>1000000</v>
      </c>
      <c r="F68" s="10">
        <v>234260</v>
      </c>
      <c r="G68" s="10">
        <v>247801.22</v>
      </c>
      <c r="H68" s="10">
        <f t="shared" si="2"/>
        <v>105.7804234611116</v>
      </c>
      <c r="I68" s="10">
        <v>0</v>
      </c>
      <c r="J68" s="10">
        <v>0</v>
      </c>
      <c r="K68" s="10">
        <v>0</v>
      </c>
      <c r="L68" s="10">
        <v>0</v>
      </c>
      <c r="M68" s="10">
        <f t="shared" si="3"/>
        <v>1000000</v>
      </c>
      <c r="N68" s="10">
        <f t="shared" si="4"/>
        <v>234260</v>
      </c>
      <c r="O68" s="10">
        <f t="shared" si="5"/>
        <v>247801.22</v>
      </c>
      <c r="P68" s="10">
        <f t="shared" si="6"/>
        <v>105.7804234611116</v>
      </c>
    </row>
    <row r="69" spans="1:16" ht="8.1" customHeight="1" x14ac:dyDescent="0.15">
      <c r="A69" s="57" t="s">
        <v>126</v>
      </c>
      <c r="B69" s="57"/>
      <c r="C69" s="11" t="s">
        <v>0</v>
      </c>
      <c r="D69" s="11" t="s">
        <v>127</v>
      </c>
      <c r="E69" s="10">
        <f>E70+E71</f>
        <v>68800</v>
      </c>
      <c r="F69" s="10">
        <f t="shared" ref="F69:K69" si="29">F70+F71</f>
        <v>15750</v>
      </c>
      <c r="G69" s="10">
        <f t="shared" si="29"/>
        <v>47972.18</v>
      </c>
      <c r="H69" s="10">
        <f t="shared" si="2"/>
        <v>304.58526984126985</v>
      </c>
      <c r="I69" s="10">
        <f t="shared" si="29"/>
        <v>0</v>
      </c>
      <c r="J69" s="10">
        <f t="shared" si="29"/>
        <v>0</v>
      </c>
      <c r="K69" s="10">
        <f t="shared" si="29"/>
        <v>0</v>
      </c>
      <c r="L69" s="10">
        <v>0</v>
      </c>
      <c r="M69" s="10">
        <f t="shared" si="3"/>
        <v>68800</v>
      </c>
      <c r="N69" s="10">
        <f t="shared" si="4"/>
        <v>15750</v>
      </c>
      <c r="O69" s="10">
        <f t="shared" si="5"/>
        <v>47972.18</v>
      </c>
      <c r="P69" s="10">
        <f t="shared" si="6"/>
        <v>304.58526984126985</v>
      </c>
    </row>
    <row r="70" spans="1:16" ht="51.95" customHeight="1" x14ac:dyDescent="0.15">
      <c r="A70" s="55" t="s">
        <v>128</v>
      </c>
      <c r="B70" s="55"/>
      <c r="C70" s="12" t="s">
        <v>0</v>
      </c>
      <c r="D70" s="12" t="s">
        <v>129</v>
      </c>
      <c r="E70" s="10">
        <v>63000</v>
      </c>
      <c r="F70" s="10">
        <v>15750</v>
      </c>
      <c r="G70" s="10">
        <v>47938.18</v>
      </c>
      <c r="H70" s="10">
        <f t="shared" si="2"/>
        <v>304.36939682539685</v>
      </c>
      <c r="I70" s="10">
        <v>0</v>
      </c>
      <c r="J70" s="10">
        <v>0</v>
      </c>
      <c r="K70" s="10">
        <v>0</v>
      </c>
      <c r="L70" s="10">
        <v>0</v>
      </c>
      <c r="M70" s="10">
        <f t="shared" si="3"/>
        <v>63000</v>
      </c>
      <c r="N70" s="10">
        <f t="shared" si="4"/>
        <v>15750</v>
      </c>
      <c r="O70" s="10">
        <f t="shared" si="5"/>
        <v>47938.18</v>
      </c>
      <c r="P70" s="10">
        <f t="shared" si="6"/>
        <v>304.36939682539685</v>
      </c>
    </row>
    <row r="71" spans="1:16" ht="45" customHeight="1" x14ac:dyDescent="0.15">
      <c r="A71" s="55" t="s">
        <v>130</v>
      </c>
      <c r="B71" s="55"/>
      <c r="C71" s="12" t="s">
        <v>0</v>
      </c>
      <c r="D71" s="12" t="s">
        <v>131</v>
      </c>
      <c r="E71" s="10">
        <v>5800</v>
      </c>
      <c r="F71" s="10">
        <v>0</v>
      </c>
      <c r="G71" s="10">
        <v>34</v>
      </c>
      <c r="H71" s="10">
        <v>0</v>
      </c>
      <c r="I71" s="10">
        <v>0</v>
      </c>
      <c r="J71" s="10">
        <v>0</v>
      </c>
      <c r="K71" s="10">
        <v>0</v>
      </c>
      <c r="L71" s="10">
        <v>0</v>
      </c>
      <c r="M71" s="10">
        <f t="shared" si="3"/>
        <v>5800</v>
      </c>
      <c r="N71" s="10">
        <f t="shared" si="4"/>
        <v>0</v>
      </c>
      <c r="O71" s="10">
        <f t="shared" si="5"/>
        <v>34</v>
      </c>
      <c r="P71" s="10">
        <v>0</v>
      </c>
    </row>
    <row r="72" spans="1:16" ht="11.45" customHeight="1" x14ac:dyDescent="0.15">
      <c r="A72" s="60" t="s">
        <v>132</v>
      </c>
      <c r="B72" s="60"/>
      <c r="C72" s="9" t="s">
        <v>0</v>
      </c>
      <c r="D72" s="9" t="s">
        <v>133</v>
      </c>
      <c r="E72" s="10">
        <f>E73</f>
        <v>488000</v>
      </c>
      <c r="F72" s="10">
        <f t="shared" ref="F72:K72" si="30">F73</f>
        <v>153730</v>
      </c>
      <c r="G72" s="10">
        <f t="shared" si="30"/>
        <v>540638.12</v>
      </c>
      <c r="H72" s="10">
        <f t="shared" si="2"/>
        <v>351.68029662395111</v>
      </c>
      <c r="I72" s="10">
        <f t="shared" si="30"/>
        <v>15500</v>
      </c>
      <c r="J72" s="10">
        <f t="shared" si="30"/>
        <v>0</v>
      </c>
      <c r="K72" s="10">
        <f t="shared" si="30"/>
        <v>125651.06</v>
      </c>
      <c r="L72" s="10">
        <v>0</v>
      </c>
      <c r="M72" s="10">
        <f t="shared" si="3"/>
        <v>503500</v>
      </c>
      <c r="N72" s="10">
        <f t="shared" si="4"/>
        <v>153730</v>
      </c>
      <c r="O72" s="10">
        <f t="shared" si="5"/>
        <v>666289.17999999993</v>
      </c>
      <c r="P72" s="10">
        <f t="shared" si="6"/>
        <v>433.41519547258179</v>
      </c>
    </row>
    <row r="73" spans="1:16" ht="12.6" customHeight="1" x14ac:dyDescent="0.15">
      <c r="A73" s="57" t="s">
        <v>104</v>
      </c>
      <c r="B73" s="57"/>
      <c r="C73" s="11" t="s">
        <v>0</v>
      </c>
      <c r="D73" s="11" t="s">
        <v>134</v>
      </c>
      <c r="E73" s="10">
        <f>E74+E75</f>
        <v>488000</v>
      </c>
      <c r="F73" s="10">
        <f t="shared" ref="F73:K73" si="31">F74+F75</f>
        <v>153730</v>
      </c>
      <c r="G73" s="10">
        <f t="shared" si="31"/>
        <v>540638.12</v>
      </c>
      <c r="H73" s="10">
        <f t="shared" si="2"/>
        <v>351.68029662395111</v>
      </c>
      <c r="I73" s="10">
        <f t="shared" si="31"/>
        <v>15500</v>
      </c>
      <c r="J73" s="10">
        <f t="shared" si="31"/>
        <v>0</v>
      </c>
      <c r="K73" s="10">
        <f t="shared" si="31"/>
        <v>125651.06</v>
      </c>
      <c r="L73" s="10">
        <v>0</v>
      </c>
      <c r="M73" s="10">
        <f t="shared" si="3"/>
        <v>503500</v>
      </c>
      <c r="N73" s="10">
        <f t="shared" si="4"/>
        <v>153730</v>
      </c>
      <c r="O73" s="10">
        <f t="shared" si="5"/>
        <v>666289.17999999993</v>
      </c>
      <c r="P73" s="10">
        <f t="shared" si="6"/>
        <v>433.41519547258179</v>
      </c>
    </row>
    <row r="74" spans="1:16" ht="13.5" customHeight="1" x14ac:dyDescent="0.15">
      <c r="A74" s="55" t="s">
        <v>104</v>
      </c>
      <c r="B74" s="55"/>
      <c r="C74" s="12" t="s">
        <v>0</v>
      </c>
      <c r="D74" s="12" t="s">
        <v>135</v>
      </c>
      <c r="E74" s="10">
        <v>488000</v>
      </c>
      <c r="F74" s="10">
        <v>153730</v>
      </c>
      <c r="G74" s="10">
        <v>540638.12</v>
      </c>
      <c r="H74" s="10">
        <f t="shared" si="2"/>
        <v>351.68029662395111</v>
      </c>
      <c r="I74" s="10">
        <v>0</v>
      </c>
      <c r="J74" s="10">
        <v>0</v>
      </c>
      <c r="K74" s="10">
        <v>0</v>
      </c>
      <c r="L74" s="10">
        <v>0</v>
      </c>
      <c r="M74" s="10">
        <f t="shared" si="3"/>
        <v>488000</v>
      </c>
      <c r="N74" s="10">
        <f t="shared" si="4"/>
        <v>153730</v>
      </c>
      <c r="O74" s="10">
        <f t="shared" si="5"/>
        <v>540638.12</v>
      </c>
      <c r="P74" s="10">
        <f t="shared" si="6"/>
        <v>351.68029662395111</v>
      </c>
    </row>
    <row r="75" spans="1:16" ht="50.45" customHeight="1" x14ac:dyDescent="0.15">
      <c r="A75" s="55" t="s">
        <v>136</v>
      </c>
      <c r="B75" s="55"/>
      <c r="C75" s="12" t="s">
        <v>0</v>
      </c>
      <c r="D75" s="12" t="s">
        <v>137</v>
      </c>
      <c r="E75" s="10">
        <v>0</v>
      </c>
      <c r="F75" s="10">
        <v>0</v>
      </c>
      <c r="G75" s="10">
        <v>0</v>
      </c>
      <c r="H75" s="10">
        <v>0</v>
      </c>
      <c r="I75" s="10">
        <v>15500</v>
      </c>
      <c r="J75" s="10">
        <v>0</v>
      </c>
      <c r="K75" s="10">
        <v>125651.06</v>
      </c>
      <c r="L75" s="10">
        <v>0</v>
      </c>
      <c r="M75" s="10">
        <f t="shared" ref="M75:M143" si="32">E75+I75</f>
        <v>15500</v>
      </c>
      <c r="N75" s="10">
        <f t="shared" ref="N75:N143" si="33">F75+J75</f>
        <v>0</v>
      </c>
      <c r="O75" s="10">
        <f t="shared" ref="O75:O143" si="34">G75+K75</f>
        <v>125651.06</v>
      </c>
      <c r="P75" s="10">
        <v>0</v>
      </c>
    </row>
    <row r="76" spans="1:16" ht="18.600000000000001" customHeight="1" x14ac:dyDescent="0.15">
      <c r="A76" s="60" t="s">
        <v>138</v>
      </c>
      <c r="B76" s="60"/>
      <c r="C76" s="9" t="s">
        <v>0</v>
      </c>
      <c r="D76" s="9" t="s">
        <v>139</v>
      </c>
      <c r="E76" s="10">
        <f>E77+E81</f>
        <v>0</v>
      </c>
      <c r="F76" s="10">
        <f t="shared" ref="F76:K76" si="35">F77+F81</f>
        <v>0</v>
      </c>
      <c r="G76" s="10">
        <f t="shared" si="35"/>
        <v>0</v>
      </c>
      <c r="H76" s="10">
        <v>0</v>
      </c>
      <c r="I76" s="10">
        <f>I77+I81</f>
        <v>2951100</v>
      </c>
      <c r="J76" s="10">
        <f t="shared" si="35"/>
        <v>2951100</v>
      </c>
      <c r="K76" s="10">
        <f t="shared" si="35"/>
        <v>14711299.32</v>
      </c>
      <c r="L76" s="10">
        <f t="shared" ref="L76:L137" si="36">K76/J76%</f>
        <v>498.50223035478297</v>
      </c>
      <c r="M76" s="10">
        <f t="shared" si="32"/>
        <v>2951100</v>
      </c>
      <c r="N76" s="10">
        <f t="shared" si="33"/>
        <v>2951100</v>
      </c>
      <c r="O76" s="10">
        <f t="shared" si="34"/>
        <v>14711299.32</v>
      </c>
      <c r="P76" s="10">
        <f t="shared" ref="P76:P143" si="37">O76/N76%</f>
        <v>498.50223035478297</v>
      </c>
    </row>
    <row r="77" spans="1:16" ht="32.450000000000003" customHeight="1" x14ac:dyDescent="0.15">
      <c r="A77" s="63" t="s">
        <v>140</v>
      </c>
      <c r="B77" s="64"/>
      <c r="C77" s="11" t="s">
        <v>0</v>
      </c>
      <c r="D77" s="11" t="s">
        <v>141</v>
      </c>
      <c r="E77" s="10">
        <f>E78+E79+E80</f>
        <v>0</v>
      </c>
      <c r="F77" s="10">
        <f t="shared" ref="F77:K77" si="38">F78+F79+F80</f>
        <v>0</v>
      </c>
      <c r="G77" s="10">
        <f t="shared" si="38"/>
        <v>0</v>
      </c>
      <c r="H77" s="10">
        <v>0</v>
      </c>
      <c r="I77" s="10">
        <f t="shared" si="38"/>
        <v>2951100</v>
      </c>
      <c r="J77" s="10">
        <f t="shared" si="38"/>
        <v>2951100</v>
      </c>
      <c r="K77" s="10">
        <f t="shared" si="38"/>
        <v>965343.84</v>
      </c>
      <c r="L77" s="10">
        <f t="shared" si="36"/>
        <v>32.711322557690352</v>
      </c>
      <c r="M77" s="10">
        <f t="shared" si="32"/>
        <v>2951100</v>
      </c>
      <c r="N77" s="10">
        <f t="shared" si="33"/>
        <v>2951100</v>
      </c>
      <c r="O77" s="10">
        <f t="shared" si="34"/>
        <v>965343.84</v>
      </c>
      <c r="P77" s="10">
        <f t="shared" si="37"/>
        <v>32.711322557690352</v>
      </c>
    </row>
    <row r="78" spans="1:16" ht="33.6" customHeight="1" x14ac:dyDescent="0.15">
      <c r="A78" s="46" t="s">
        <v>444</v>
      </c>
      <c r="B78" s="46"/>
      <c r="C78" s="13"/>
      <c r="D78" s="14" t="s">
        <v>449</v>
      </c>
      <c r="E78" s="15">
        <v>0</v>
      </c>
      <c r="F78" s="15">
        <v>0</v>
      </c>
      <c r="G78" s="15">
        <v>0</v>
      </c>
      <c r="H78" s="10">
        <v>0</v>
      </c>
      <c r="I78" s="16">
        <v>2834000</v>
      </c>
      <c r="J78" s="16">
        <v>2834000</v>
      </c>
      <c r="K78" s="16">
        <v>846936.7</v>
      </c>
      <c r="L78" s="10">
        <f t="shared" si="36"/>
        <v>29.88485179957657</v>
      </c>
      <c r="M78" s="10">
        <f t="shared" ref="M78:M83" si="39">E78+I78</f>
        <v>2834000</v>
      </c>
      <c r="N78" s="10">
        <f t="shared" ref="N78:N83" si="40">F78+J78</f>
        <v>2834000</v>
      </c>
      <c r="O78" s="10">
        <f t="shared" ref="O78:O83" si="41">G78+K78</f>
        <v>846936.7</v>
      </c>
      <c r="P78" s="10">
        <f t="shared" ref="P78:P79" si="42">O78/N78%</f>
        <v>29.88485179957657</v>
      </c>
    </row>
    <row r="79" spans="1:16" ht="47.45" customHeight="1" x14ac:dyDescent="0.15">
      <c r="A79" s="46" t="s">
        <v>445</v>
      </c>
      <c r="B79" s="46"/>
      <c r="C79" s="13"/>
      <c r="D79" s="14" t="s">
        <v>450</v>
      </c>
      <c r="E79" s="15">
        <v>0</v>
      </c>
      <c r="F79" s="15">
        <v>0</v>
      </c>
      <c r="G79" s="15">
        <v>0</v>
      </c>
      <c r="H79" s="10">
        <v>0</v>
      </c>
      <c r="I79" s="16">
        <v>117100</v>
      </c>
      <c r="J79" s="16">
        <v>117100</v>
      </c>
      <c r="K79" s="16">
        <v>110680.64</v>
      </c>
      <c r="L79" s="10">
        <f t="shared" si="36"/>
        <v>94.51805294619983</v>
      </c>
      <c r="M79" s="10">
        <f t="shared" si="39"/>
        <v>117100</v>
      </c>
      <c r="N79" s="10">
        <f t="shared" si="40"/>
        <v>117100</v>
      </c>
      <c r="O79" s="10">
        <f t="shared" si="41"/>
        <v>110680.64</v>
      </c>
      <c r="P79" s="10">
        <f t="shared" si="42"/>
        <v>94.51805294619983</v>
      </c>
    </row>
    <row r="80" spans="1:16" ht="35.1" customHeight="1" x14ac:dyDescent="0.15">
      <c r="A80" s="46" t="s">
        <v>446</v>
      </c>
      <c r="B80" s="46"/>
      <c r="C80" s="13"/>
      <c r="D80" s="14" t="s">
        <v>451</v>
      </c>
      <c r="E80" s="15">
        <v>0</v>
      </c>
      <c r="F80" s="15">
        <v>0</v>
      </c>
      <c r="G80" s="15">
        <v>0</v>
      </c>
      <c r="H80" s="10">
        <v>0</v>
      </c>
      <c r="I80" s="15">
        <v>0</v>
      </c>
      <c r="J80" s="15">
        <v>0</v>
      </c>
      <c r="K80" s="16">
        <v>7726.5</v>
      </c>
      <c r="L80" s="10">
        <v>0</v>
      </c>
      <c r="M80" s="10">
        <f t="shared" si="39"/>
        <v>0</v>
      </c>
      <c r="N80" s="10">
        <f t="shared" si="40"/>
        <v>0</v>
      </c>
      <c r="O80" s="10">
        <f t="shared" si="41"/>
        <v>7726.5</v>
      </c>
      <c r="P80" s="10">
        <v>0</v>
      </c>
    </row>
    <row r="81" spans="1:16" ht="28.5" customHeight="1" x14ac:dyDescent="0.15">
      <c r="A81" s="61" t="s">
        <v>142</v>
      </c>
      <c r="B81" s="61"/>
      <c r="C81" s="11" t="s">
        <v>0</v>
      </c>
      <c r="D81" s="17" t="s">
        <v>143</v>
      </c>
      <c r="E81" s="10">
        <f>E82+E83</f>
        <v>0</v>
      </c>
      <c r="F81" s="10">
        <f t="shared" ref="F81:K81" si="43">F82+F83</f>
        <v>0</v>
      </c>
      <c r="G81" s="10">
        <f t="shared" si="43"/>
        <v>0</v>
      </c>
      <c r="H81" s="10">
        <v>0</v>
      </c>
      <c r="I81" s="10">
        <f t="shared" si="43"/>
        <v>0</v>
      </c>
      <c r="J81" s="10">
        <f t="shared" si="43"/>
        <v>0</v>
      </c>
      <c r="K81" s="10">
        <f t="shared" si="43"/>
        <v>13745955.48</v>
      </c>
      <c r="L81" s="10">
        <v>0</v>
      </c>
      <c r="M81" s="10">
        <f t="shared" si="39"/>
        <v>0</v>
      </c>
      <c r="N81" s="10">
        <f t="shared" si="40"/>
        <v>0</v>
      </c>
      <c r="O81" s="10">
        <f t="shared" si="41"/>
        <v>13745955.48</v>
      </c>
      <c r="P81" s="10">
        <v>0</v>
      </c>
    </row>
    <row r="82" spans="1:16" ht="13.9" customHeight="1" x14ac:dyDescent="0.15">
      <c r="A82" s="46" t="s">
        <v>447</v>
      </c>
      <c r="B82" s="46"/>
      <c r="C82" s="13"/>
      <c r="D82" s="14" t="s">
        <v>452</v>
      </c>
      <c r="E82" s="15">
        <v>0</v>
      </c>
      <c r="F82" s="15">
        <v>0</v>
      </c>
      <c r="G82" s="15">
        <v>0</v>
      </c>
      <c r="H82" s="10">
        <v>0</v>
      </c>
      <c r="I82" s="15">
        <v>0</v>
      </c>
      <c r="J82" s="15">
        <v>0</v>
      </c>
      <c r="K82" s="16">
        <v>12471453.68</v>
      </c>
      <c r="L82" s="10">
        <v>0</v>
      </c>
      <c r="M82" s="10">
        <f t="shared" si="39"/>
        <v>0</v>
      </c>
      <c r="N82" s="10">
        <f t="shared" si="40"/>
        <v>0</v>
      </c>
      <c r="O82" s="10">
        <f t="shared" si="41"/>
        <v>12471453.68</v>
      </c>
      <c r="P82" s="10">
        <v>0</v>
      </c>
    </row>
    <row r="83" spans="1:16" ht="100.5" customHeight="1" x14ac:dyDescent="0.15">
      <c r="A83" s="46" t="s">
        <v>448</v>
      </c>
      <c r="B83" s="46"/>
      <c r="C83" s="13"/>
      <c r="D83" s="14" t="s">
        <v>453</v>
      </c>
      <c r="E83" s="15">
        <v>0</v>
      </c>
      <c r="F83" s="15">
        <v>0</v>
      </c>
      <c r="G83" s="15">
        <v>0</v>
      </c>
      <c r="H83" s="10">
        <v>0</v>
      </c>
      <c r="I83" s="15">
        <v>0</v>
      </c>
      <c r="J83" s="15">
        <v>0</v>
      </c>
      <c r="K83" s="16">
        <v>1274501.8</v>
      </c>
      <c r="L83" s="10">
        <v>0</v>
      </c>
      <c r="M83" s="10">
        <f t="shared" si="39"/>
        <v>0</v>
      </c>
      <c r="N83" s="10">
        <f t="shared" si="40"/>
        <v>0</v>
      </c>
      <c r="O83" s="10">
        <f t="shared" si="41"/>
        <v>1274501.8</v>
      </c>
      <c r="P83" s="10">
        <v>0</v>
      </c>
    </row>
    <row r="84" spans="1:16" ht="19.5" customHeight="1" x14ac:dyDescent="0.15">
      <c r="A84" s="56" t="s">
        <v>144</v>
      </c>
      <c r="B84" s="56"/>
      <c r="C84" s="9" t="s">
        <v>0</v>
      </c>
      <c r="D84" s="9" t="s">
        <v>145</v>
      </c>
      <c r="E84" s="10">
        <f>E85+E87</f>
        <v>0</v>
      </c>
      <c r="F84" s="10">
        <f t="shared" ref="F84:K84" si="44">F85+F87</f>
        <v>0</v>
      </c>
      <c r="G84" s="10">
        <f t="shared" si="44"/>
        <v>0</v>
      </c>
      <c r="H84" s="10">
        <v>0</v>
      </c>
      <c r="I84" s="10">
        <f t="shared" si="44"/>
        <v>2000000</v>
      </c>
      <c r="J84" s="10">
        <f t="shared" si="44"/>
        <v>500000</v>
      </c>
      <c r="K84" s="10">
        <f t="shared" si="44"/>
        <v>1158960.02</v>
      </c>
      <c r="L84" s="10">
        <f t="shared" si="36"/>
        <v>231.79200399999999</v>
      </c>
      <c r="M84" s="10">
        <f t="shared" si="32"/>
        <v>2000000</v>
      </c>
      <c r="N84" s="10">
        <f t="shared" si="33"/>
        <v>500000</v>
      </c>
      <c r="O84" s="10">
        <f t="shared" si="34"/>
        <v>1158960.02</v>
      </c>
      <c r="P84" s="10">
        <f t="shared" si="37"/>
        <v>231.79200399999999</v>
      </c>
    </row>
    <row r="85" spans="1:16" ht="23.45" customHeight="1" x14ac:dyDescent="0.15">
      <c r="A85" s="60" t="s">
        <v>146</v>
      </c>
      <c r="B85" s="60"/>
      <c r="C85" s="9" t="s">
        <v>0</v>
      </c>
      <c r="D85" s="9" t="s">
        <v>147</v>
      </c>
      <c r="E85" s="10">
        <f>E86</f>
        <v>0</v>
      </c>
      <c r="F85" s="10">
        <f t="shared" ref="F85:K85" si="45">F86</f>
        <v>0</v>
      </c>
      <c r="G85" s="10">
        <f t="shared" si="45"/>
        <v>0</v>
      </c>
      <c r="H85" s="10">
        <v>0</v>
      </c>
      <c r="I85" s="10">
        <f t="shared" si="45"/>
        <v>0</v>
      </c>
      <c r="J85" s="10">
        <f t="shared" si="45"/>
        <v>0</v>
      </c>
      <c r="K85" s="10">
        <f t="shared" si="45"/>
        <v>2.52</v>
      </c>
      <c r="L85" s="10">
        <v>0</v>
      </c>
      <c r="M85" s="10">
        <f t="shared" si="32"/>
        <v>0</v>
      </c>
      <c r="N85" s="10">
        <f t="shared" si="33"/>
        <v>0</v>
      </c>
      <c r="O85" s="10">
        <f t="shared" si="34"/>
        <v>2.52</v>
      </c>
      <c r="P85" s="10">
        <v>0</v>
      </c>
    </row>
    <row r="86" spans="1:16" ht="44.45" customHeight="1" x14ac:dyDescent="0.15">
      <c r="A86" s="57" t="s">
        <v>148</v>
      </c>
      <c r="B86" s="57"/>
      <c r="C86" s="11" t="s">
        <v>0</v>
      </c>
      <c r="D86" s="11" t="s">
        <v>149</v>
      </c>
      <c r="E86" s="10">
        <v>0</v>
      </c>
      <c r="F86" s="10">
        <v>0</v>
      </c>
      <c r="G86" s="10">
        <v>0</v>
      </c>
      <c r="H86" s="10">
        <v>0</v>
      </c>
      <c r="I86" s="10">
        <v>0</v>
      </c>
      <c r="J86" s="10">
        <v>0</v>
      </c>
      <c r="K86" s="10">
        <v>2.52</v>
      </c>
      <c r="L86" s="10">
        <v>0</v>
      </c>
      <c r="M86" s="10">
        <f t="shared" si="32"/>
        <v>0</v>
      </c>
      <c r="N86" s="10">
        <f t="shared" si="33"/>
        <v>0</v>
      </c>
      <c r="O86" s="10">
        <f t="shared" si="34"/>
        <v>2.52</v>
      </c>
      <c r="P86" s="10">
        <v>0</v>
      </c>
    </row>
    <row r="87" spans="1:16" ht="26.45" customHeight="1" x14ac:dyDescent="0.15">
      <c r="A87" s="60" t="s">
        <v>150</v>
      </c>
      <c r="B87" s="60"/>
      <c r="C87" s="9" t="s">
        <v>0</v>
      </c>
      <c r="D87" s="9" t="s">
        <v>151</v>
      </c>
      <c r="E87" s="10">
        <f>E88</f>
        <v>0</v>
      </c>
      <c r="F87" s="10">
        <f t="shared" ref="F87:K88" si="46">F88</f>
        <v>0</v>
      </c>
      <c r="G87" s="10">
        <f t="shared" si="46"/>
        <v>0</v>
      </c>
      <c r="H87" s="10">
        <v>0</v>
      </c>
      <c r="I87" s="10">
        <f t="shared" si="46"/>
        <v>2000000</v>
      </c>
      <c r="J87" s="10">
        <f t="shared" si="46"/>
        <v>500000</v>
      </c>
      <c r="K87" s="10">
        <f t="shared" si="46"/>
        <v>1158957.5</v>
      </c>
      <c r="L87" s="10">
        <f t="shared" si="36"/>
        <v>231.79150000000001</v>
      </c>
      <c r="M87" s="10">
        <f t="shared" si="32"/>
        <v>2000000</v>
      </c>
      <c r="N87" s="10">
        <f t="shared" si="33"/>
        <v>500000</v>
      </c>
      <c r="O87" s="10">
        <f t="shared" si="34"/>
        <v>1158957.5</v>
      </c>
      <c r="P87" s="10">
        <f t="shared" si="37"/>
        <v>231.79150000000001</v>
      </c>
    </row>
    <row r="88" spans="1:16" ht="20.45" customHeight="1" x14ac:dyDescent="0.15">
      <c r="A88" s="57" t="s">
        <v>152</v>
      </c>
      <c r="B88" s="57"/>
      <c r="C88" s="11" t="s">
        <v>0</v>
      </c>
      <c r="D88" s="11" t="s">
        <v>153</v>
      </c>
      <c r="E88" s="10">
        <f>E89</f>
        <v>0</v>
      </c>
      <c r="F88" s="10">
        <f t="shared" si="46"/>
        <v>0</v>
      </c>
      <c r="G88" s="10">
        <f t="shared" si="46"/>
        <v>0</v>
      </c>
      <c r="H88" s="10">
        <v>0</v>
      </c>
      <c r="I88" s="10">
        <f t="shared" si="46"/>
        <v>2000000</v>
      </c>
      <c r="J88" s="10">
        <f t="shared" si="46"/>
        <v>500000</v>
      </c>
      <c r="K88" s="10">
        <f t="shared" si="46"/>
        <v>1158957.5</v>
      </c>
      <c r="L88" s="10">
        <f t="shared" si="36"/>
        <v>231.79150000000001</v>
      </c>
      <c r="M88" s="10">
        <f t="shared" si="32"/>
        <v>2000000</v>
      </c>
      <c r="N88" s="10">
        <f t="shared" si="33"/>
        <v>500000</v>
      </c>
      <c r="O88" s="10">
        <f t="shared" si="34"/>
        <v>1158957.5</v>
      </c>
      <c r="P88" s="10">
        <f t="shared" si="37"/>
        <v>231.79150000000001</v>
      </c>
    </row>
    <row r="89" spans="1:16" ht="66.95" customHeight="1" x14ac:dyDescent="0.15">
      <c r="A89" s="55" t="s">
        <v>154</v>
      </c>
      <c r="B89" s="55"/>
      <c r="C89" s="12" t="s">
        <v>0</v>
      </c>
      <c r="D89" s="12" t="s">
        <v>155</v>
      </c>
      <c r="E89" s="10">
        <v>0</v>
      </c>
      <c r="F89" s="10">
        <v>0</v>
      </c>
      <c r="G89" s="10">
        <v>0</v>
      </c>
      <c r="H89" s="10">
        <v>0</v>
      </c>
      <c r="I89" s="10">
        <v>2000000</v>
      </c>
      <c r="J89" s="10">
        <v>500000</v>
      </c>
      <c r="K89" s="10">
        <v>1158957.5</v>
      </c>
      <c r="L89" s="10">
        <f t="shared" si="36"/>
        <v>231.79150000000001</v>
      </c>
      <c r="M89" s="10">
        <f t="shared" si="32"/>
        <v>2000000</v>
      </c>
      <c r="N89" s="10">
        <f t="shared" si="33"/>
        <v>500000</v>
      </c>
      <c r="O89" s="10">
        <f t="shared" si="34"/>
        <v>1158957.5</v>
      </c>
      <c r="P89" s="10">
        <f t="shared" si="37"/>
        <v>231.79150000000001</v>
      </c>
    </row>
    <row r="90" spans="1:16" ht="36.950000000000003" customHeight="1" x14ac:dyDescent="0.15">
      <c r="A90" s="62" t="s">
        <v>156</v>
      </c>
      <c r="B90" s="62"/>
      <c r="C90" s="41" t="s">
        <v>0</v>
      </c>
      <c r="D90" s="41" t="s">
        <v>157</v>
      </c>
      <c r="E90" s="42">
        <f>E10+E56+E84</f>
        <v>183898800</v>
      </c>
      <c r="F90" s="42">
        <f t="shared" ref="F90:K90" si="47">F10+F56+F84</f>
        <v>46089598</v>
      </c>
      <c r="G90" s="42">
        <f t="shared" si="47"/>
        <v>46122394.739999995</v>
      </c>
      <c r="H90" s="43">
        <f t="shared" ref="H90:H143" si="48">G90/F90%</f>
        <v>100.07115865927057</v>
      </c>
      <c r="I90" s="42">
        <f t="shared" si="47"/>
        <v>5025600</v>
      </c>
      <c r="J90" s="42">
        <f t="shared" si="47"/>
        <v>3465850</v>
      </c>
      <c r="K90" s="42">
        <f t="shared" si="47"/>
        <v>16009017.17</v>
      </c>
      <c r="L90" s="43">
        <f t="shared" si="36"/>
        <v>461.90738693249853</v>
      </c>
      <c r="M90" s="43">
        <f t="shared" si="32"/>
        <v>188924400</v>
      </c>
      <c r="N90" s="43">
        <f t="shared" si="33"/>
        <v>49555448</v>
      </c>
      <c r="O90" s="43">
        <f t="shared" si="34"/>
        <v>62131411.909999996</v>
      </c>
      <c r="P90" s="43">
        <f t="shared" si="37"/>
        <v>125.37756072753091</v>
      </c>
    </row>
    <row r="91" spans="1:16" ht="13.5" customHeight="1" x14ac:dyDescent="0.15">
      <c r="A91" s="56" t="s">
        <v>158</v>
      </c>
      <c r="B91" s="56"/>
      <c r="C91" s="9" t="s">
        <v>0</v>
      </c>
      <c r="D91" s="9" t="s">
        <v>159</v>
      </c>
      <c r="E91" s="10">
        <f>E92</f>
        <v>171996200</v>
      </c>
      <c r="F91" s="10">
        <f t="shared" ref="F91:K91" si="49">F92</f>
        <v>54989500</v>
      </c>
      <c r="G91" s="10">
        <f t="shared" si="49"/>
        <v>54989500</v>
      </c>
      <c r="H91" s="10">
        <f t="shared" si="48"/>
        <v>100</v>
      </c>
      <c r="I91" s="10">
        <f t="shared" si="49"/>
        <v>0</v>
      </c>
      <c r="J91" s="10">
        <f t="shared" si="49"/>
        <v>0</v>
      </c>
      <c r="K91" s="10">
        <f t="shared" si="49"/>
        <v>0</v>
      </c>
      <c r="L91" s="10">
        <v>0</v>
      </c>
      <c r="M91" s="10">
        <f t="shared" si="32"/>
        <v>171996200</v>
      </c>
      <c r="N91" s="10">
        <f t="shared" si="33"/>
        <v>54989500</v>
      </c>
      <c r="O91" s="10">
        <f t="shared" si="34"/>
        <v>54989500</v>
      </c>
      <c r="P91" s="10">
        <f t="shared" si="37"/>
        <v>100</v>
      </c>
    </row>
    <row r="92" spans="1:16" ht="15" customHeight="1" x14ac:dyDescent="0.15">
      <c r="A92" s="60" t="s">
        <v>160</v>
      </c>
      <c r="B92" s="60"/>
      <c r="C92" s="9" t="s">
        <v>0</v>
      </c>
      <c r="D92" s="9" t="s">
        <v>161</v>
      </c>
      <c r="E92" s="10">
        <f>E93+E95</f>
        <v>171996200</v>
      </c>
      <c r="F92" s="10">
        <f t="shared" ref="F92:K92" si="50">F93+F95</f>
        <v>54989500</v>
      </c>
      <c r="G92" s="10">
        <f t="shared" si="50"/>
        <v>54989500</v>
      </c>
      <c r="H92" s="10">
        <f t="shared" si="48"/>
        <v>100</v>
      </c>
      <c r="I92" s="10">
        <f t="shared" si="50"/>
        <v>0</v>
      </c>
      <c r="J92" s="10">
        <f t="shared" si="50"/>
        <v>0</v>
      </c>
      <c r="K92" s="10">
        <f t="shared" si="50"/>
        <v>0</v>
      </c>
      <c r="L92" s="10">
        <v>0</v>
      </c>
      <c r="M92" s="10">
        <f t="shared" si="32"/>
        <v>171996200</v>
      </c>
      <c r="N92" s="10">
        <f t="shared" si="33"/>
        <v>54989500</v>
      </c>
      <c r="O92" s="10">
        <f t="shared" si="34"/>
        <v>54989500</v>
      </c>
      <c r="P92" s="10">
        <f t="shared" si="37"/>
        <v>100</v>
      </c>
    </row>
    <row r="93" spans="1:16" ht="12" customHeight="1" x14ac:dyDescent="0.15">
      <c r="A93" s="57" t="s">
        <v>162</v>
      </c>
      <c r="B93" s="57"/>
      <c r="C93" s="11" t="s">
        <v>0</v>
      </c>
      <c r="D93" s="11" t="s">
        <v>163</v>
      </c>
      <c r="E93" s="10">
        <f>E94</f>
        <v>49184100</v>
      </c>
      <c r="F93" s="10">
        <f t="shared" ref="F93:K93" si="51">F94</f>
        <v>12296100</v>
      </c>
      <c r="G93" s="10">
        <f t="shared" si="51"/>
        <v>12296100</v>
      </c>
      <c r="H93" s="10">
        <f t="shared" si="48"/>
        <v>100</v>
      </c>
      <c r="I93" s="10">
        <v>0</v>
      </c>
      <c r="J93" s="10">
        <f t="shared" si="51"/>
        <v>0</v>
      </c>
      <c r="K93" s="10">
        <f t="shared" si="51"/>
        <v>0</v>
      </c>
      <c r="L93" s="10">
        <v>0</v>
      </c>
      <c r="M93" s="10">
        <f t="shared" si="32"/>
        <v>49184100</v>
      </c>
      <c r="N93" s="10">
        <f t="shared" si="33"/>
        <v>12296100</v>
      </c>
      <c r="O93" s="10">
        <f t="shared" si="34"/>
        <v>12296100</v>
      </c>
      <c r="P93" s="10">
        <f t="shared" si="37"/>
        <v>100</v>
      </c>
    </row>
    <row r="94" spans="1:16" ht="17.45" customHeight="1" x14ac:dyDescent="0.15">
      <c r="A94" s="55" t="s">
        <v>164</v>
      </c>
      <c r="B94" s="55"/>
      <c r="C94" s="12" t="s">
        <v>0</v>
      </c>
      <c r="D94" s="12" t="s">
        <v>165</v>
      </c>
      <c r="E94" s="10">
        <v>49184100</v>
      </c>
      <c r="F94" s="10">
        <v>12296100</v>
      </c>
      <c r="G94" s="10">
        <v>12296100</v>
      </c>
      <c r="H94" s="10">
        <f t="shared" si="48"/>
        <v>100</v>
      </c>
      <c r="I94" s="10">
        <v>0</v>
      </c>
      <c r="J94" s="10">
        <v>0</v>
      </c>
      <c r="K94" s="10">
        <v>0</v>
      </c>
      <c r="L94" s="10">
        <v>0</v>
      </c>
      <c r="M94" s="10">
        <f t="shared" si="32"/>
        <v>49184100</v>
      </c>
      <c r="N94" s="10">
        <f t="shared" si="33"/>
        <v>12296100</v>
      </c>
      <c r="O94" s="10">
        <f t="shared" si="34"/>
        <v>12296100</v>
      </c>
      <c r="P94" s="10">
        <f t="shared" si="37"/>
        <v>100</v>
      </c>
    </row>
    <row r="95" spans="1:16" ht="21.95" customHeight="1" x14ac:dyDescent="0.15">
      <c r="A95" s="57" t="s">
        <v>166</v>
      </c>
      <c r="B95" s="57"/>
      <c r="C95" s="11" t="s">
        <v>0</v>
      </c>
      <c r="D95" s="11" t="s">
        <v>167</v>
      </c>
      <c r="E95" s="10">
        <f>E96+E97+E98+E99</f>
        <v>122812100</v>
      </c>
      <c r="F95" s="10">
        <f t="shared" ref="F95:J95" si="52">F96+F97+F98+F99</f>
        <v>42693400</v>
      </c>
      <c r="G95" s="10">
        <f t="shared" si="52"/>
        <v>42693400</v>
      </c>
      <c r="H95" s="10">
        <f t="shared" si="48"/>
        <v>100</v>
      </c>
      <c r="I95" s="10">
        <f t="shared" si="52"/>
        <v>0</v>
      </c>
      <c r="J95" s="10">
        <f t="shared" si="52"/>
        <v>0</v>
      </c>
      <c r="K95" s="10">
        <f>K96+K97+K98+K99</f>
        <v>0</v>
      </c>
      <c r="L95" s="10">
        <v>0</v>
      </c>
      <c r="M95" s="10">
        <f t="shared" si="32"/>
        <v>122812100</v>
      </c>
      <c r="N95" s="10">
        <f t="shared" si="33"/>
        <v>42693400</v>
      </c>
      <c r="O95" s="10">
        <f t="shared" si="34"/>
        <v>42693400</v>
      </c>
      <c r="P95" s="10">
        <f t="shared" si="37"/>
        <v>100</v>
      </c>
    </row>
    <row r="96" spans="1:16" ht="25.5" customHeight="1" x14ac:dyDescent="0.15">
      <c r="A96" s="55" t="s">
        <v>168</v>
      </c>
      <c r="B96" s="55"/>
      <c r="C96" s="12" t="s">
        <v>0</v>
      </c>
      <c r="D96" s="12" t="s">
        <v>169</v>
      </c>
      <c r="E96" s="10">
        <v>111801600</v>
      </c>
      <c r="F96" s="10">
        <v>38370300</v>
      </c>
      <c r="G96" s="10">
        <v>38370300</v>
      </c>
      <c r="H96" s="10">
        <f t="shared" si="48"/>
        <v>100</v>
      </c>
      <c r="I96" s="10">
        <v>0</v>
      </c>
      <c r="J96" s="10">
        <v>0</v>
      </c>
      <c r="K96" s="10">
        <v>0</v>
      </c>
      <c r="L96" s="10">
        <v>0</v>
      </c>
      <c r="M96" s="10">
        <f t="shared" si="32"/>
        <v>111801600</v>
      </c>
      <c r="N96" s="10">
        <f t="shared" si="33"/>
        <v>38370300</v>
      </c>
      <c r="O96" s="10">
        <f t="shared" si="34"/>
        <v>38370300</v>
      </c>
      <c r="P96" s="10">
        <f t="shared" si="37"/>
        <v>100</v>
      </c>
    </row>
    <row r="97" spans="1:16" ht="43.5" customHeight="1" x14ac:dyDescent="0.15">
      <c r="A97" s="55" t="s">
        <v>170</v>
      </c>
      <c r="B97" s="55"/>
      <c r="C97" s="12" t="s">
        <v>0</v>
      </c>
      <c r="D97" s="12" t="s">
        <v>171</v>
      </c>
      <c r="E97" s="10">
        <v>527300</v>
      </c>
      <c r="F97" s="10">
        <v>349600</v>
      </c>
      <c r="G97" s="10">
        <v>349600</v>
      </c>
      <c r="H97" s="10">
        <f t="shared" si="48"/>
        <v>100</v>
      </c>
      <c r="I97" s="10">
        <v>0</v>
      </c>
      <c r="J97" s="10">
        <v>0</v>
      </c>
      <c r="K97" s="10">
        <v>0</v>
      </c>
      <c r="L97" s="10">
        <v>0</v>
      </c>
      <c r="M97" s="10">
        <f t="shared" si="32"/>
        <v>527300</v>
      </c>
      <c r="N97" s="10">
        <f t="shared" si="33"/>
        <v>349600</v>
      </c>
      <c r="O97" s="10">
        <f t="shared" si="34"/>
        <v>349600</v>
      </c>
      <c r="P97" s="10">
        <f t="shared" si="37"/>
        <v>100</v>
      </c>
    </row>
    <row r="98" spans="1:16" ht="65.099999999999994" customHeight="1" x14ac:dyDescent="0.15">
      <c r="A98" s="55" t="s">
        <v>172</v>
      </c>
      <c r="B98" s="55"/>
      <c r="C98" s="12" t="s">
        <v>0</v>
      </c>
      <c r="D98" s="12" t="s">
        <v>173</v>
      </c>
      <c r="E98" s="10">
        <v>2536000</v>
      </c>
      <c r="F98" s="10">
        <v>0</v>
      </c>
      <c r="G98" s="10">
        <v>0</v>
      </c>
      <c r="H98" s="10">
        <v>0</v>
      </c>
      <c r="I98" s="10">
        <v>0</v>
      </c>
      <c r="J98" s="10">
        <v>0</v>
      </c>
      <c r="K98" s="10">
        <v>0</v>
      </c>
      <c r="L98" s="10">
        <v>0</v>
      </c>
      <c r="M98" s="10">
        <f t="shared" si="32"/>
        <v>2536000</v>
      </c>
      <c r="N98" s="10">
        <f t="shared" si="33"/>
        <v>0</v>
      </c>
      <c r="O98" s="10">
        <f t="shared" si="34"/>
        <v>0</v>
      </c>
      <c r="P98" s="10" t="e">
        <f t="shared" si="37"/>
        <v>#DIV/0!</v>
      </c>
    </row>
    <row r="99" spans="1:16" ht="42.95" customHeight="1" x14ac:dyDescent="0.15">
      <c r="A99" s="55" t="s">
        <v>174</v>
      </c>
      <c r="B99" s="55"/>
      <c r="C99" s="12" t="s">
        <v>0</v>
      </c>
      <c r="D99" s="12" t="s">
        <v>175</v>
      </c>
      <c r="E99" s="10">
        <v>7947200</v>
      </c>
      <c r="F99" s="10">
        <v>3973500</v>
      </c>
      <c r="G99" s="10">
        <v>3973500</v>
      </c>
      <c r="H99" s="10">
        <f t="shared" si="48"/>
        <v>100</v>
      </c>
      <c r="I99" s="10">
        <v>0</v>
      </c>
      <c r="J99" s="10">
        <v>0</v>
      </c>
      <c r="K99" s="10">
        <v>0</v>
      </c>
      <c r="L99" s="10">
        <v>0</v>
      </c>
      <c r="M99" s="10">
        <f t="shared" si="32"/>
        <v>7947200</v>
      </c>
      <c r="N99" s="10">
        <f t="shared" si="33"/>
        <v>3973500</v>
      </c>
      <c r="O99" s="10">
        <f t="shared" si="34"/>
        <v>3973500</v>
      </c>
      <c r="P99" s="10">
        <f t="shared" si="37"/>
        <v>100</v>
      </c>
    </row>
    <row r="100" spans="1:16" ht="34.5" customHeight="1" x14ac:dyDescent="0.15">
      <c r="A100" s="56" t="s">
        <v>176</v>
      </c>
      <c r="B100" s="56"/>
      <c r="C100" s="9" t="s">
        <v>0</v>
      </c>
      <c r="D100" s="9" t="s">
        <v>177</v>
      </c>
      <c r="E100" s="10">
        <f>E90+E91</f>
        <v>355895000</v>
      </c>
      <c r="F100" s="10">
        <f t="shared" ref="F100:K100" si="53">F90+F91</f>
        <v>101079098</v>
      </c>
      <c r="G100" s="10">
        <f t="shared" si="53"/>
        <v>101111894.73999999</v>
      </c>
      <c r="H100" s="10">
        <f t="shared" si="48"/>
        <v>100.0324466092881</v>
      </c>
      <c r="I100" s="10">
        <f t="shared" si="53"/>
        <v>5025600</v>
      </c>
      <c r="J100" s="10">
        <f t="shared" si="53"/>
        <v>3465850</v>
      </c>
      <c r="K100" s="10">
        <f t="shared" si="53"/>
        <v>16009017.17</v>
      </c>
      <c r="L100" s="10">
        <f t="shared" si="36"/>
        <v>461.90738693249853</v>
      </c>
      <c r="M100" s="10">
        <f t="shared" si="32"/>
        <v>360920600</v>
      </c>
      <c r="N100" s="10">
        <f t="shared" si="33"/>
        <v>104544948</v>
      </c>
      <c r="O100" s="10">
        <f t="shared" si="34"/>
        <v>117120911.91</v>
      </c>
      <c r="P100" s="10">
        <f t="shared" si="37"/>
        <v>112.02924115472322</v>
      </c>
    </row>
    <row r="101" spans="1:16" ht="29.1" customHeight="1" x14ac:dyDescent="0.15">
      <c r="A101" s="57" t="s">
        <v>178</v>
      </c>
      <c r="B101" s="57"/>
      <c r="C101" s="11" t="s">
        <v>0</v>
      </c>
      <c r="D101" s="11" t="s">
        <v>179</v>
      </c>
      <c r="E101" s="10">
        <f>E102+E103</f>
        <v>2024057</v>
      </c>
      <c r="F101" s="10">
        <f t="shared" ref="F101:K101" si="54">F102+F103</f>
        <v>590570</v>
      </c>
      <c r="G101" s="10">
        <f t="shared" si="54"/>
        <v>565570</v>
      </c>
      <c r="H101" s="10">
        <f t="shared" si="48"/>
        <v>95.766801564590139</v>
      </c>
      <c r="I101" s="10">
        <f t="shared" si="54"/>
        <v>950000</v>
      </c>
      <c r="J101" s="10">
        <f t="shared" si="54"/>
        <v>950000</v>
      </c>
      <c r="K101" s="10">
        <f t="shared" si="54"/>
        <v>0</v>
      </c>
      <c r="L101" s="10">
        <f t="shared" si="36"/>
        <v>0</v>
      </c>
      <c r="M101" s="10">
        <f t="shared" si="32"/>
        <v>2974057</v>
      </c>
      <c r="N101" s="10">
        <f t="shared" si="33"/>
        <v>1540570</v>
      </c>
      <c r="O101" s="10">
        <f t="shared" si="34"/>
        <v>565570</v>
      </c>
      <c r="P101" s="10">
        <f t="shared" si="37"/>
        <v>36.711736565037612</v>
      </c>
    </row>
    <row r="102" spans="1:16" ht="39" customHeight="1" x14ac:dyDescent="0.15">
      <c r="A102" s="55" t="s">
        <v>180</v>
      </c>
      <c r="B102" s="55"/>
      <c r="C102" s="12" t="s">
        <v>0</v>
      </c>
      <c r="D102" s="12" t="s">
        <v>181</v>
      </c>
      <c r="E102" s="10">
        <v>998169</v>
      </c>
      <c r="F102" s="10">
        <v>342570</v>
      </c>
      <c r="G102" s="10">
        <v>342570</v>
      </c>
      <c r="H102" s="10">
        <f t="shared" si="48"/>
        <v>100</v>
      </c>
      <c r="I102" s="10">
        <v>0</v>
      </c>
      <c r="J102" s="10">
        <v>0</v>
      </c>
      <c r="K102" s="10">
        <v>0</v>
      </c>
      <c r="L102" s="10">
        <v>0</v>
      </c>
      <c r="M102" s="10">
        <f t="shared" si="32"/>
        <v>998169</v>
      </c>
      <c r="N102" s="10">
        <f t="shared" si="33"/>
        <v>342570</v>
      </c>
      <c r="O102" s="10">
        <f t="shared" si="34"/>
        <v>342570</v>
      </c>
      <c r="P102" s="10">
        <f t="shared" si="37"/>
        <v>100</v>
      </c>
    </row>
    <row r="103" spans="1:16" ht="21.6" customHeight="1" x14ac:dyDescent="0.15">
      <c r="A103" s="55" t="s">
        <v>182</v>
      </c>
      <c r="B103" s="55"/>
      <c r="C103" s="12" t="s">
        <v>0</v>
      </c>
      <c r="D103" s="12" t="s">
        <v>183</v>
      </c>
      <c r="E103" s="10">
        <v>1025888</v>
      </c>
      <c r="F103" s="10">
        <v>248000</v>
      </c>
      <c r="G103" s="10">
        <v>223000</v>
      </c>
      <c r="H103" s="10">
        <f t="shared" si="48"/>
        <v>89.91935483870968</v>
      </c>
      <c r="I103" s="10">
        <v>950000</v>
      </c>
      <c r="J103" s="10">
        <v>950000</v>
      </c>
      <c r="K103" s="10">
        <v>0</v>
      </c>
      <c r="L103" s="10">
        <f t="shared" si="36"/>
        <v>0</v>
      </c>
      <c r="M103" s="10">
        <f t="shared" si="32"/>
        <v>1975888</v>
      </c>
      <c r="N103" s="10">
        <f t="shared" si="33"/>
        <v>1198000</v>
      </c>
      <c r="O103" s="10">
        <f t="shared" si="34"/>
        <v>223000</v>
      </c>
      <c r="P103" s="10">
        <f t="shared" si="37"/>
        <v>18.614357262103507</v>
      </c>
    </row>
    <row r="104" spans="1:16" ht="18.600000000000001" customHeight="1" x14ac:dyDescent="0.15">
      <c r="A104" s="58" t="s">
        <v>184</v>
      </c>
      <c r="B104" s="58"/>
      <c r="C104" s="18" t="s">
        <v>0</v>
      </c>
      <c r="D104" s="18" t="s">
        <v>185</v>
      </c>
      <c r="E104" s="19">
        <f>E100+E101</f>
        <v>357919057</v>
      </c>
      <c r="F104" s="19">
        <f t="shared" ref="F104:K104" si="55">F100+F101</f>
        <v>101669668</v>
      </c>
      <c r="G104" s="19">
        <f t="shared" si="55"/>
        <v>101677464.73999999</v>
      </c>
      <c r="H104" s="20">
        <f t="shared" si="48"/>
        <v>100.00766869820012</v>
      </c>
      <c r="I104" s="19">
        <f t="shared" si="55"/>
        <v>5975600</v>
      </c>
      <c r="J104" s="19">
        <f t="shared" si="55"/>
        <v>4415850</v>
      </c>
      <c r="K104" s="19">
        <f t="shared" si="55"/>
        <v>16009017.17</v>
      </c>
      <c r="L104" s="20">
        <f t="shared" si="36"/>
        <v>362.53534812097331</v>
      </c>
      <c r="M104" s="20">
        <f t="shared" si="32"/>
        <v>363894657</v>
      </c>
      <c r="N104" s="20">
        <f t="shared" si="33"/>
        <v>106085518</v>
      </c>
      <c r="O104" s="20">
        <f t="shared" si="34"/>
        <v>117686481.91</v>
      </c>
      <c r="P104" s="20">
        <f t="shared" si="37"/>
        <v>110.93548311655508</v>
      </c>
    </row>
    <row r="105" spans="1:16" ht="18" customHeight="1" x14ac:dyDescent="0.15">
      <c r="A105" s="59" t="s">
        <v>186</v>
      </c>
      <c r="B105" s="59"/>
      <c r="C105" s="4"/>
      <c r="D105" s="5"/>
      <c r="E105" s="6"/>
      <c r="F105" s="6"/>
      <c r="G105" s="7"/>
      <c r="H105" s="7"/>
      <c r="I105" s="7"/>
      <c r="J105" s="7"/>
      <c r="K105" s="7"/>
      <c r="L105" s="7"/>
      <c r="M105" s="7"/>
      <c r="N105" s="21"/>
      <c r="O105" s="21"/>
      <c r="P105" s="21"/>
    </row>
    <row r="106" spans="1:16" ht="19.5" customHeight="1" x14ac:dyDescent="0.15">
      <c r="A106" s="51" t="s">
        <v>187</v>
      </c>
      <c r="B106" s="51"/>
      <c r="C106" s="22" t="s">
        <v>188</v>
      </c>
      <c r="D106" s="22" t="s">
        <v>0</v>
      </c>
      <c r="E106" s="23">
        <v>44613500</v>
      </c>
      <c r="F106" s="23">
        <f>SUM(F107:F112)</f>
        <v>11794190</v>
      </c>
      <c r="G106" s="23">
        <v>9908771.8499999996</v>
      </c>
      <c r="H106" s="24">
        <f t="shared" si="48"/>
        <v>84.014009016303788</v>
      </c>
      <c r="I106" s="23">
        <v>232000</v>
      </c>
      <c r="J106" s="23">
        <v>232000</v>
      </c>
      <c r="K106" s="23">
        <v>1628003.57</v>
      </c>
      <c r="L106" s="25">
        <f t="shared" si="36"/>
        <v>701.725676724138</v>
      </c>
      <c r="M106" s="23">
        <f t="shared" si="32"/>
        <v>44845500</v>
      </c>
      <c r="N106" s="23">
        <f t="shared" si="33"/>
        <v>12026190</v>
      </c>
      <c r="O106" s="23">
        <f t="shared" si="34"/>
        <v>11536775.42</v>
      </c>
      <c r="P106" s="23">
        <f t="shared" si="37"/>
        <v>95.93042700971796</v>
      </c>
    </row>
    <row r="107" spans="1:16" ht="62.1" customHeight="1" x14ac:dyDescent="0.15">
      <c r="A107" s="48" t="s">
        <v>189</v>
      </c>
      <c r="B107" s="48"/>
      <c r="C107" s="22" t="s">
        <v>190</v>
      </c>
      <c r="D107" s="22" t="s">
        <v>191</v>
      </c>
      <c r="E107" s="23">
        <v>32207000</v>
      </c>
      <c r="F107" s="23">
        <v>8113200</v>
      </c>
      <c r="G107" s="23">
        <v>7886995.8200000003</v>
      </c>
      <c r="H107" s="24">
        <f t="shared" si="48"/>
        <v>97.211899373859893</v>
      </c>
      <c r="I107" s="23">
        <v>162000</v>
      </c>
      <c r="J107" s="23">
        <v>162000</v>
      </c>
      <c r="K107" s="23">
        <v>173033.33</v>
      </c>
      <c r="L107" s="25">
        <f t="shared" si="36"/>
        <v>106.81069753086419</v>
      </c>
      <c r="M107" s="23">
        <f t="shared" si="32"/>
        <v>32369000</v>
      </c>
      <c r="N107" s="23">
        <f t="shared" si="33"/>
        <v>8275200</v>
      </c>
      <c r="O107" s="23">
        <f t="shared" si="34"/>
        <v>8060029.1500000004</v>
      </c>
      <c r="P107" s="23">
        <f t="shared" si="37"/>
        <v>97.399810880703797</v>
      </c>
    </row>
    <row r="108" spans="1:16" ht="35.450000000000003" customHeight="1" x14ac:dyDescent="0.15">
      <c r="A108" s="48" t="s">
        <v>192</v>
      </c>
      <c r="B108" s="48"/>
      <c r="C108" s="22" t="s">
        <v>193</v>
      </c>
      <c r="D108" s="22" t="s">
        <v>194</v>
      </c>
      <c r="E108" s="23">
        <v>3249500</v>
      </c>
      <c r="F108" s="23">
        <v>870880</v>
      </c>
      <c r="G108" s="23">
        <v>735687.38</v>
      </c>
      <c r="H108" s="24">
        <f t="shared" si="48"/>
        <v>84.476320503398867</v>
      </c>
      <c r="I108" s="23"/>
      <c r="J108" s="23"/>
      <c r="K108" s="23"/>
      <c r="L108" s="25"/>
      <c r="M108" s="26">
        <f>E108+I108</f>
        <v>3249500</v>
      </c>
      <c r="N108" s="23">
        <f t="shared" si="33"/>
        <v>870880</v>
      </c>
      <c r="O108" s="23">
        <f t="shared" si="34"/>
        <v>735687.38</v>
      </c>
      <c r="P108" s="23">
        <f t="shared" si="37"/>
        <v>84.476320503398867</v>
      </c>
    </row>
    <row r="109" spans="1:16" ht="41.45" customHeight="1" x14ac:dyDescent="0.15">
      <c r="A109" s="48" t="s">
        <v>192</v>
      </c>
      <c r="B109" s="48"/>
      <c r="C109" s="22" t="s">
        <v>193</v>
      </c>
      <c r="D109" s="22" t="s">
        <v>195</v>
      </c>
      <c r="E109" s="23">
        <v>1792600</v>
      </c>
      <c r="F109" s="23">
        <v>519755</v>
      </c>
      <c r="G109" s="23">
        <v>394804.62</v>
      </c>
      <c r="H109" s="24">
        <f t="shared" si="48"/>
        <v>75.959754114919519</v>
      </c>
      <c r="I109" s="23"/>
      <c r="J109" s="23"/>
      <c r="K109" s="23"/>
      <c r="L109" s="25"/>
      <c r="M109" s="26">
        <f t="shared" si="32"/>
        <v>1792600</v>
      </c>
      <c r="N109" s="23">
        <f t="shared" si="33"/>
        <v>519755</v>
      </c>
      <c r="O109" s="23">
        <f t="shared" si="34"/>
        <v>394804.62</v>
      </c>
      <c r="P109" s="23">
        <f t="shared" si="37"/>
        <v>75.959754114919519</v>
      </c>
    </row>
    <row r="110" spans="1:16" ht="36" customHeight="1" x14ac:dyDescent="0.15">
      <c r="A110" s="48" t="s">
        <v>192</v>
      </c>
      <c r="B110" s="48"/>
      <c r="C110" s="22" t="s">
        <v>193</v>
      </c>
      <c r="D110" s="22" t="s">
        <v>196</v>
      </c>
      <c r="E110" s="23">
        <v>894300</v>
      </c>
      <c r="F110" s="23">
        <v>217305</v>
      </c>
      <c r="G110" s="23">
        <v>204100.3</v>
      </c>
      <c r="H110" s="24">
        <f t="shared" si="48"/>
        <v>93.923425599963167</v>
      </c>
      <c r="I110" s="23"/>
      <c r="J110" s="23"/>
      <c r="K110" s="23"/>
      <c r="L110" s="25"/>
      <c r="M110" s="26">
        <f t="shared" si="32"/>
        <v>894300</v>
      </c>
      <c r="N110" s="23">
        <f t="shared" si="33"/>
        <v>217305</v>
      </c>
      <c r="O110" s="23">
        <f t="shared" si="34"/>
        <v>204100.3</v>
      </c>
      <c r="P110" s="23">
        <f t="shared" si="37"/>
        <v>93.923425599963167</v>
      </c>
    </row>
    <row r="111" spans="1:16" ht="35.450000000000003" customHeight="1" x14ac:dyDescent="0.15">
      <c r="A111" s="48" t="s">
        <v>192</v>
      </c>
      <c r="B111" s="48"/>
      <c r="C111" s="22" t="s">
        <v>193</v>
      </c>
      <c r="D111" s="22" t="s">
        <v>197</v>
      </c>
      <c r="E111" s="23">
        <v>2797000</v>
      </c>
      <c r="F111" s="23">
        <v>845550</v>
      </c>
      <c r="G111" s="23">
        <v>597614.88</v>
      </c>
      <c r="H111" s="24">
        <f t="shared" si="48"/>
        <v>70.677651232925314</v>
      </c>
      <c r="I111" s="23"/>
      <c r="J111" s="23"/>
      <c r="K111" s="23"/>
      <c r="L111" s="25"/>
      <c r="M111" s="26">
        <f t="shared" si="32"/>
        <v>2797000</v>
      </c>
      <c r="N111" s="23">
        <f t="shared" si="33"/>
        <v>845550</v>
      </c>
      <c r="O111" s="23">
        <f t="shared" si="34"/>
        <v>597614.88</v>
      </c>
      <c r="P111" s="23">
        <f t="shared" si="37"/>
        <v>70.677651232925314</v>
      </c>
    </row>
    <row r="112" spans="1:16" ht="24" customHeight="1" x14ac:dyDescent="0.15">
      <c r="A112" s="48" t="s">
        <v>198</v>
      </c>
      <c r="B112" s="48"/>
      <c r="C112" s="22" t="s">
        <v>199</v>
      </c>
      <c r="D112" s="22" t="s">
        <v>200</v>
      </c>
      <c r="E112" s="23">
        <v>3673100</v>
      </c>
      <c r="F112" s="23">
        <v>1227500</v>
      </c>
      <c r="G112" s="23">
        <v>89568.85</v>
      </c>
      <c r="H112" s="24">
        <f t="shared" si="48"/>
        <v>7.2968513238289212</v>
      </c>
      <c r="I112" s="23">
        <v>70000</v>
      </c>
      <c r="J112" s="23">
        <v>70000</v>
      </c>
      <c r="K112" s="23">
        <v>1454970.24</v>
      </c>
      <c r="L112" s="25">
        <f t="shared" si="36"/>
        <v>2078.5289142857141</v>
      </c>
      <c r="M112" s="23">
        <f t="shared" si="32"/>
        <v>3743100</v>
      </c>
      <c r="N112" s="23">
        <f t="shared" si="33"/>
        <v>1297500</v>
      </c>
      <c r="O112" s="23">
        <f t="shared" si="34"/>
        <v>1544539.09</v>
      </c>
      <c r="P112" s="23">
        <f t="shared" si="37"/>
        <v>119.03962157996148</v>
      </c>
    </row>
    <row r="113" spans="1:16" ht="18.600000000000001" customHeight="1" x14ac:dyDescent="0.15">
      <c r="A113" s="51" t="s">
        <v>201</v>
      </c>
      <c r="B113" s="51"/>
      <c r="C113" s="22" t="s">
        <v>202</v>
      </c>
      <c r="D113" s="22" t="s">
        <v>0</v>
      </c>
      <c r="E113" s="23">
        <v>244276178</v>
      </c>
      <c r="F113" s="23">
        <v>79914024</v>
      </c>
      <c r="G113" s="23">
        <v>73182382.180000007</v>
      </c>
      <c r="H113" s="24">
        <f t="shared" si="48"/>
        <v>91.576394876573858</v>
      </c>
      <c r="I113" s="23">
        <v>24338174</v>
      </c>
      <c r="J113" s="23">
        <v>7302174</v>
      </c>
      <c r="K113" s="23">
        <v>13062770.060000001</v>
      </c>
      <c r="L113" s="25">
        <f t="shared" si="36"/>
        <v>178.8887810671178</v>
      </c>
      <c r="M113" s="23">
        <f t="shared" si="32"/>
        <v>268614352</v>
      </c>
      <c r="N113" s="23">
        <f t="shared" si="33"/>
        <v>87216198</v>
      </c>
      <c r="O113" s="23">
        <f t="shared" si="34"/>
        <v>86245152.24000001</v>
      </c>
      <c r="P113" s="23">
        <f t="shared" si="37"/>
        <v>98.886622230425601</v>
      </c>
    </row>
    <row r="114" spans="1:16" ht="22.5" customHeight="1" x14ac:dyDescent="0.15">
      <c r="A114" s="48" t="s">
        <v>203</v>
      </c>
      <c r="B114" s="48"/>
      <c r="C114" s="22" t="s">
        <v>204</v>
      </c>
      <c r="D114" s="22" t="s">
        <v>205</v>
      </c>
      <c r="E114" s="23">
        <v>57224000</v>
      </c>
      <c r="F114" s="23">
        <v>16174274</v>
      </c>
      <c r="G114" s="23">
        <v>15264159.98</v>
      </c>
      <c r="H114" s="24">
        <f t="shared" si="48"/>
        <v>94.373076528813598</v>
      </c>
      <c r="I114" s="23">
        <v>1535000</v>
      </c>
      <c r="J114" s="23">
        <v>1535000</v>
      </c>
      <c r="K114" s="23">
        <v>757856.7</v>
      </c>
      <c r="L114" s="25">
        <f t="shared" si="36"/>
        <v>49.371771986970678</v>
      </c>
      <c r="M114" s="23">
        <f t="shared" si="32"/>
        <v>58759000</v>
      </c>
      <c r="N114" s="23">
        <f t="shared" si="33"/>
        <v>17709274</v>
      </c>
      <c r="O114" s="23">
        <f t="shared" si="34"/>
        <v>16022016.68</v>
      </c>
      <c r="P114" s="23">
        <f t="shared" si="37"/>
        <v>90.472464766201028</v>
      </c>
    </row>
    <row r="115" spans="1:16" ht="32.1" customHeight="1" x14ac:dyDescent="0.15">
      <c r="A115" s="51" t="s">
        <v>206</v>
      </c>
      <c r="B115" s="51"/>
      <c r="C115" s="22" t="s">
        <v>207</v>
      </c>
      <c r="D115" s="22" t="s">
        <v>0</v>
      </c>
      <c r="E115" s="23">
        <v>54092050</v>
      </c>
      <c r="F115" s="23">
        <f>F116+F117</f>
        <v>17349355</v>
      </c>
      <c r="G115" s="23">
        <v>14101193.73</v>
      </c>
      <c r="H115" s="24">
        <f t="shared" si="48"/>
        <v>81.277913386405444</v>
      </c>
      <c r="I115" s="23">
        <v>15097100</v>
      </c>
      <c r="J115" s="23"/>
      <c r="K115" s="23">
        <v>11870888.859999999</v>
      </c>
      <c r="L115" s="25"/>
      <c r="M115" s="23">
        <f t="shared" si="32"/>
        <v>69189150</v>
      </c>
      <c r="N115" s="23">
        <f t="shared" si="33"/>
        <v>17349355</v>
      </c>
      <c r="O115" s="23">
        <f t="shared" si="34"/>
        <v>25972082.59</v>
      </c>
      <c r="P115" s="23">
        <f t="shared" si="37"/>
        <v>149.70056575590274</v>
      </c>
    </row>
    <row r="116" spans="1:16" ht="36.950000000000003" customHeight="1" x14ac:dyDescent="0.15">
      <c r="A116" s="54" t="s">
        <v>208</v>
      </c>
      <c r="B116" s="54"/>
      <c r="C116" s="27" t="s">
        <v>209</v>
      </c>
      <c r="D116" s="27" t="s">
        <v>210</v>
      </c>
      <c r="E116" s="23">
        <v>52214890</v>
      </c>
      <c r="F116" s="23">
        <v>16699360</v>
      </c>
      <c r="G116" s="23">
        <v>13677242.02</v>
      </c>
      <c r="H116" s="24">
        <f t="shared" si="48"/>
        <v>81.902791603989613</v>
      </c>
      <c r="I116" s="23">
        <v>15087100</v>
      </c>
      <c r="J116" s="23">
        <v>587100</v>
      </c>
      <c r="K116" s="23">
        <v>11794422.73</v>
      </c>
      <c r="L116" s="25">
        <f t="shared" si="36"/>
        <v>2008.9290972577076</v>
      </c>
      <c r="M116" s="23">
        <f t="shared" si="32"/>
        <v>67301990</v>
      </c>
      <c r="N116" s="23">
        <f t="shared" si="33"/>
        <v>17286460</v>
      </c>
      <c r="O116" s="23">
        <f t="shared" si="34"/>
        <v>25471664.75</v>
      </c>
      <c r="P116" s="23">
        <f t="shared" si="37"/>
        <v>147.35038145461823</v>
      </c>
    </row>
    <row r="117" spans="1:16" ht="39.6" customHeight="1" x14ac:dyDescent="0.15">
      <c r="A117" s="54" t="s">
        <v>211</v>
      </c>
      <c r="B117" s="54"/>
      <c r="C117" s="27" t="s">
        <v>212</v>
      </c>
      <c r="D117" s="27" t="s">
        <v>213</v>
      </c>
      <c r="E117" s="23">
        <v>1877160</v>
      </c>
      <c r="F117" s="23">
        <v>649995</v>
      </c>
      <c r="G117" s="23">
        <v>423951.71</v>
      </c>
      <c r="H117" s="24">
        <f t="shared" si="48"/>
        <v>65.223841721859401</v>
      </c>
      <c r="I117" s="23">
        <v>10000</v>
      </c>
      <c r="J117" s="23">
        <v>10000</v>
      </c>
      <c r="K117" s="23">
        <v>76466.13</v>
      </c>
      <c r="L117" s="25">
        <f t="shared" si="36"/>
        <v>764.6613000000001</v>
      </c>
      <c r="M117" s="23">
        <f t="shared" si="32"/>
        <v>1887160</v>
      </c>
      <c r="N117" s="23">
        <f t="shared" si="33"/>
        <v>659995</v>
      </c>
      <c r="O117" s="23">
        <f t="shared" si="34"/>
        <v>500417.84</v>
      </c>
      <c r="P117" s="23">
        <f t="shared" si="37"/>
        <v>75.821459253479205</v>
      </c>
    </row>
    <row r="118" spans="1:16" ht="35.1" customHeight="1" x14ac:dyDescent="0.15">
      <c r="A118" s="51" t="s">
        <v>214</v>
      </c>
      <c r="B118" s="51"/>
      <c r="C118" s="22" t="s">
        <v>215</v>
      </c>
      <c r="D118" s="22" t="s">
        <v>0</v>
      </c>
      <c r="E118" s="23">
        <v>111801600</v>
      </c>
      <c r="F118" s="23">
        <f>F119</f>
        <v>38370300</v>
      </c>
      <c r="G118" s="23">
        <v>36801356.93</v>
      </c>
      <c r="H118" s="24">
        <f t="shared" si="48"/>
        <v>95.911048206555591</v>
      </c>
      <c r="I118" s="23"/>
      <c r="J118" s="23"/>
      <c r="K118" s="23"/>
      <c r="L118" s="25"/>
      <c r="M118" s="23">
        <f t="shared" si="32"/>
        <v>111801600</v>
      </c>
      <c r="N118" s="23">
        <f t="shared" si="33"/>
        <v>38370300</v>
      </c>
      <c r="O118" s="23">
        <f t="shared" si="34"/>
        <v>36801356.93</v>
      </c>
      <c r="P118" s="23">
        <f t="shared" si="37"/>
        <v>95.911048206555591</v>
      </c>
    </row>
    <row r="119" spans="1:16" ht="44.1" customHeight="1" x14ac:dyDescent="0.15">
      <c r="A119" s="54" t="s">
        <v>216</v>
      </c>
      <c r="B119" s="54"/>
      <c r="C119" s="27" t="s">
        <v>217</v>
      </c>
      <c r="D119" s="27" t="s">
        <v>218</v>
      </c>
      <c r="E119" s="23">
        <v>111801600</v>
      </c>
      <c r="F119" s="23">
        <v>38370300</v>
      </c>
      <c r="G119" s="23">
        <v>36801356.93</v>
      </c>
      <c r="H119" s="24">
        <f t="shared" si="48"/>
        <v>95.911048206555591</v>
      </c>
      <c r="I119" s="23"/>
      <c r="J119" s="23"/>
      <c r="K119" s="23"/>
      <c r="L119" s="25"/>
      <c r="M119" s="23">
        <f t="shared" si="32"/>
        <v>111801600</v>
      </c>
      <c r="N119" s="23">
        <f t="shared" si="33"/>
        <v>38370300</v>
      </c>
      <c r="O119" s="23">
        <f t="shared" si="34"/>
        <v>36801356.93</v>
      </c>
      <c r="P119" s="23">
        <f t="shared" si="37"/>
        <v>95.911048206555591</v>
      </c>
    </row>
    <row r="120" spans="1:16" ht="42" customHeight="1" x14ac:dyDescent="0.15">
      <c r="A120" s="48" t="s">
        <v>219</v>
      </c>
      <c r="B120" s="48"/>
      <c r="C120" s="22" t="s">
        <v>220</v>
      </c>
      <c r="D120" s="22" t="s">
        <v>221</v>
      </c>
      <c r="E120" s="23">
        <v>2912250</v>
      </c>
      <c r="F120" s="23">
        <v>852365</v>
      </c>
      <c r="G120" s="23">
        <v>642814.04</v>
      </c>
      <c r="H120" s="24">
        <f t="shared" si="48"/>
        <v>75.415349058208633</v>
      </c>
      <c r="I120" s="23">
        <v>453000</v>
      </c>
      <c r="J120" s="23">
        <v>453000</v>
      </c>
      <c r="K120" s="23" t="s">
        <v>0</v>
      </c>
      <c r="L120" s="25"/>
      <c r="M120" s="23">
        <f t="shared" si="32"/>
        <v>3365250</v>
      </c>
      <c r="N120" s="23">
        <f t="shared" si="33"/>
        <v>1305365</v>
      </c>
      <c r="O120" s="23" t="e">
        <f t="shared" si="34"/>
        <v>#VALUE!</v>
      </c>
      <c r="P120" s="23" t="e">
        <f t="shared" si="37"/>
        <v>#VALUE!</v>
      </c>
    </row>
    <row r="121" spans="1:16" ht="30" customHeight="1" x14ac:dyDescent="0.15">
      <c r="A121" s="48" t="s">
        <v>222</v>
      </c>
      <c r="B121" s="48"/>
      <c r="C121" s="22" t="s">
        <v>223</v>
      </c>
      <c r="D121" s="22" t="s">
        <v>224</v>
      </c>
      <c r="E121" s="23">
        <v>4294865</v>
      </c>
      <c r="F121" s="23">
        <v>1066250</v>
      </c>
      <c r="G121" s="23">
        <v>943151.97</v>
      </c>
      <c r="H121" s="24">
        <f t="shared" si="48"/>
        <v>88.455049941383351</v>
      </c>
      <c r="I121" s="23">
        <v>44000</v>
      </c>
      <c r="J121" s="23">
        <v>44000</v>
      </c>
      <c r="K121" s="23" t="s">
        <v>0</v>
      </c>
      <c r="L121" s="25"/>
      <c r="M121" s="23">
        <f t="shared" si="32"/>
        <v>4338865</v>
      </c>
      <c r="N121" s="23">
        <f t="shared" si="33"/>
        <v>1110250</v>
      </c>
      <c r="O121" s="23" t="e">
        <f t="shared" si="34"/>
        <v>#VALUE!</v>
      </c>
      <c r="P121" s="23" t="e">
        <f t="shared" si="37"/>
        <v>#VALUE!</v>
      </c>
    </row>
    <row r="122" spans="1:16" ht="27.6" customHeight="1" x14ac:dyDescent="0.15">
      <c r="A122" s="51" t="s">
        <v>225</v>
      </c>
      <c r="B122" s="51"/>
      <c r="C122" s="22" t="s">
        <v>226</v>
      </c>
      <c r="D122" s="22" t="s">
        <v>0</v>
      </c>
      <c r="E122" s="23">
        <v>4193000</v>
      </c>
      <c r="F122" s="23">
        <f>F123+F124</f>
        <v>1370310</v>
      </c>
      <c r="G122" s="23">
        <v>1106939.3400000001</v>
      </c>
      <c r="H122" s="24">
        <f t="shared" si="48"/>
        <v>80.780213236420963</v>
      </c>
      <c r="I122" s="23"/>
      <c r="J122" s="23"/>
      <c r="K122" s="23"/>
      <c r="L122" s="25"/>
      <c r="M122" s="23">
        <f t="shared" si="32"/>
        <v>4193000</v>
      </c>
      <c r="N122" s="23">
        <f t="shared" si="33"/>
        <v>1370310</v>
      </c>
      <c r="O122" s="23">
        <f t="shared" si="34"/>
        <v>1106939.3400000001</v>
      </c>
      <c r="P122" s="23">
        <f t="shared" si="37"/>
        <v>80.780213236420963</v>
      </c>
    </row>
    <row r="123" spans="1:16" ht="27.6" customHeight="1" x14ac:dyDescent="0.15">
      <c r="A123" s="54" t="s">
        <v>227</v>
      </c>
      <c r="B123" s="54"/>
      <c r="C123" s="27" t="s">
        <v>228</v>
      </c>
      <c r="D123" s="27" t="s">
        <v>229</v>
      </c>
      <c r="E123" s="23">
        <v>4072000</v>
      </c>
      <c r="F123" s="23">
        <v>1300600</v>
      </c>
      <c r="G123" s="23">
        <v>1064939.44</v>
      </c>
      <c r="H123" s="24">
        <f t="shared" si="48"/>
        <v>81.88062740273719</v>
      </c>
      <c r="I123" s="23"/>
      <c r="J123" s="23"/>
      <c r="K123" s="23"/>
      <c r="L123" s="25"/>
      <c r="M123" s="23">
        <f t="shared" si="32"/>
        <v>4072000</v>
      </c>
      <c r="N123" s="23">
        <f t="shared" si="33"/>
        <v>1300600</v>
      </c>
      <c r="O123" s="23">
        <f t="shared" si="34"/>
        <v>1064939.44</v>
      </c>
      <c r="P123" s="23">
        <f t="shared" si="37"/>
        <v>81.88062740273719</v>
      </c>
    </row>
    <row r="124" spans="1:16" ht="19.5" customHeight="1" x14ac:dyDescent="0.15">
      <c r="A124" s="54" t="s">
        <v>230</v>
      </c>
      <c r="B124" s="54"/>
      <c r="C124" s="27" t="s">
        <v>231</v>
      </c>
      <c r="D124" s="27" t="s">
        <v>232</v>
      </c>
      <c r="E124" s="23">
        <v>121000</v>
      </c>
      <c r="F124" s="23">
        <v>69710</v>
      </c>
      <c r="G124" s="23">
        <v>41999.9</v>
      </c>
      <c r="H124" s="24">
        <f t="shared" si="48"/>
        <v>60.249462057093673</v>
      </c>
      <c r="I124" s="23"/>
      <c r="J124" s="23"/>
      <c r="K124" s="23"/>
      <c r="L124" s="25"/>
      <c r="M124" s="23">
        <f t="shared" si="32"/>
        <v>121000</v>
      </c>
      <c r="N124" s="23">
        <f t="shared" si="33"/>
        <v>69710</v>
      </c>
      <c r="O124" s="23">
        <f t="shared" si="34"/>
        <v>41999.9</v>
      </c>
      <c r="P124" s="23">
        <f t="shared" si="37"/>
        <v>60.249462057093673</v>
      </c>
    </row>
    <row r="125" spans="1:16" ht="25.5" customHeight="1" x14ac:dyDescent="0.15">
      <c r="A125" s="51" t="s">
        <v>233</v>
      </c>
      <c r="B125" s="51"/>
      <c r="C125" s="22" t="s">
        <v>234</v>
      </c>
      <c r="D125" s="22" t="s">
        <v>0</v>
      </c>
      <c r="E125" s="23">
        <v>1283913</v>
      </c>
      <c r="F125" s="23">
        <f>F126+F127</f>
        <v>408070</v>
      </c>
      <c r="G125" s="23">
        <v>329619.78000000003</v>
      </c>
      <c r="H125" s="24">
        <f t="shared" si="48"/>
        <v>80.775303256794189</v>
      </c>
      <c r="I125" s="23"/>
      <c r="J125" s="23"/>
      <c r="K125" s="23"/>
      <c r="L125" s="25"/>
      <c r="M125" s="23">
        <f t="shared" si="32"/>
        <v>1283913</v>
      </c>
      <c r="N125" s="23">
        <f t="shared" si="33"/>
        <v>408070</v>
      </c>
      <c r="O125" s="23">
        <f t="shared" si="34"/>
        <v>329619.78000000003</v>
      </c>
      <c r="P125" s="23">
        <f t="shared" si="37"/>
        <v>80.775303256794189</v>
      </c>
    </row>
    <row r="126" spans="1:16" ht="42.6" customHeight="1" x14ac:dyDescent="0.15">
      <c r="A126" s="54" t="s">
        <v>235</v>
      </c>
      <c r="B126" s="54"/>
      <c r="C126" s="27" t="s">
        <v>236</v>
      </c>
      <c r="D126" s="27" t="s">
        <v>237</v>
      </c>
      <c r="E126" s="23">
        <v>285744</v>
      </c>
      <c r="F126" s="23">
        <v>65500</v>
      </c>
      <c r="G126" s="23">
        <v>52102.31</v>
      </c>
      <c r="H126" s="24">
        <f t="shared" si="48"/>
        <v>79.545511450381682</v>
      </c>
      <c r="I126" s="23"/>
      <c r="J126" s="23"/>
      <c r="K126" s="23"/>
      <c r="L126" s="25"/>
      <c r="M126" s="23">
        <f t="shared" si="32"/>
        <v>285744</v>
      </c>
      <c r="N126" s="23">
        <f t="shared" si="33"/>
        <v>65500</v>
      </c>
      <c r="O126" s="23">
        <f t="shared" si="34"/>
        <v>52102.31</v>
      </c>
      <c r="P126" s="23">
        <f t="shared" si="37"/>
        <v>79.545511450381682</v>
      </c>
    </row>
    <row r="127" spans="1:16" ht="36" customHeight="1" x14ac:dyDescent="0.15">
      <c r="A127" s="54" t="s">
        <v>238</v>
      </c>
      <c r="B127" s="54"/>
      <c r="C127" s="27" t="s">
        <v>239</v>
      </c>
      <c r="D127" s="27" t="s">
        <v>240</v>
      </c>
      <c r="E127" s="23">
        <v>998169</v>
      </c>
      <c r="F127" s="23">
        <v>342570</v>
      </c>
      <c r="G127" s="23">
        <v>277517.46999999997</v>
      </c>
      <c r="H127" s="24">
        <f t="shared" si="48"/>
        <v>81.010441661558218</v>
      </c>
      <c r="I127" s="23"/>
      <c r="J127" s="23"/>
      <c r="K127" s="23"/>
      <c r="L127" s="25"/>
      <c r="M127" s="23">
        <f t="shared" si="32"/>
        <v>998169</v>
      </c>
      <c r="N127" s="23">
        <f t="shared" si="33"/>
        <v>342570</v>
      </c>
      <c r="O127" s="23">
        <f t="shared" si="34"/>
        <v>277517.46999999997</v>
      </c>
      <c r="P127" s="23">
        <f t="shared" si="37"/>
        <v>81.010441661558218</v>
      </c>
    </row>
    <row r="128" spans="1:16" ht="45.95" customHeight="1" x14ac:dyDescent="0.15">
      <c r="A128" s="51" t="s">
        <v>241</v>
      </c>
      <c r="B128" s="51"/>
      <c r="C128" s="22" t="s">
        <v>242</v>
      </c>
      <c r="D128" s="22" t="s">
        <v>0</v>
      </c>
      <c r="E128" s="23"/>
      <c r="F128" s="23"/>
      <c r="G128" s="23"/>
      <c r="H128" s="24"/>
      <c r="I128" s="23">
        <v>2669474</v>
      </c>
      <c r="J128" s="23"/>
      <c r="K128" s="23"/>
      <c r="L128" s="25"/>
      <c r="M128" s="23">
        <f t="shared" si="32"/>
        <v>2669474</v>
      </c>
      <c r="N128" s="23">
        <f t="shared" si="33"/>
        <v>0</v>
      </c>
      <c r="O128" s="23">
        <f t="shared" si="34"/>
        <v>0</v>
      </c>
      <c r="P128" s="23" t="e">
        <f t="shared" si="37"/>
        <v>#DIV/0!</v>
      </c>
    </row>
    <row r="129" spans="1:16" ht="87" customHeight="1" x14ac:dyDescent="0.15">
      <c r="A129" s="54" t="s">
        <v>243</v>
      </c>
      <c r="B129" s="54"/>
      <c r="C129" s="27" t="s">
        <v>244</v>
      </c>
      <c r="D129" s="27" t="s">
        <v>245</v>
      </c>
      <c r="E129" s="23"/>
      <c r="F129" s="23"/>
      <c r="G129" s="23"/>
      <c r="H129" s="24"/>
      <c r="I129" s="23">
        <v>133474</v>
      </c>
      <c r="J129" s="23">
        <v>133474</v>
      </c>
      <c r="K129" s="23" t="s">
        <v>0</v>
      </c>
      <c r="L129" s="25"/>
      <c r="M129" s="23">
        <f t="shared" si="32"/>
        <v>133474</v>
      </c>
      <c r="N129" s="23">
        <f t="shared" si="33"/>
        <v>133474</v>
      </c>
      <c r="O129" s="23" t="e">
        <f t="shared" si="34"/>
        <v>#VALUE!</v>
      </c>
      <c r="P129" s="23" t="e">
        <f t="shared" si="37"/>
        <v>#VALUE!</v>
      </c>
    </row>
    <row r="130" spans="1:16" ht="81" customHeight="1" x14ac:dyDescent="0.15">
      <c r="A130" s="54" t="s">
        <v>246</v>
      </c>
      <c r="B130" s="54"/>
      <c r="C130" s="27" t="s">
        <v>247</v>
      </c>
      <c r="D130" s="27" t="s">
        <v>248</v>
      </c>
      <c r="E130" s="23"/>
      <c r="F130" s="23"/>
      <c r="G130" s="23"/>
      <c r="H130" s="24"/>
      <c r="I130" s="23">
        <v>2536000</v>
      </c>
      <c r="J130" s="23"/>
      <c r="K130" s="23" t="s">
        <v>0</v>
      </c>
      <c r="L130" s="25"/>
      <c r="M130" s="23">
        <f t="shared" si="32"/>
        <v>2536000</v>
      </c>
      <c r="N130" s="23">
        <f t="shared" si="33"/>
        <v>0</v>
      </c>
      <c r="O130" s="23" t="e">
        <f t="shared" si="34"/>
        <v>#VALUE!</v>
      </c>
      <c r="P130" s="23" t="e">
        <f t="shared" si="37"/>
        <v>#VALUE!</v>
      </c>
    </row>
    <row r="131" spans="1:16" ht="36.200000000000003" customHeight="1" x14ac:dyDescent="0.15">
      <c r="A131" s="48" t="s">
        <v>249</v>
      </c>
      <c r="B131" s="48"/>
      <c r="C131" s="22" t="s">
        <v>250</v>
      </c>
      <c r="D131" s="22" t="s">
        <v>251</v>
      </c>
      <c r="E131" s="23"/>
      <c r="F131" s="23"/>
      <c r="G131" s="23"/>
      <c r="H131" s="24"/>
      <c r="I131" s="23" t="s">
        <v>0</v>
      </c>
      <c r="J131" s="23"/>
      <c r="K131" s="23" t="s">
        <v>0</v>
      </c>
      <c r="L131" s="25"/>
      <c r="M131" s="23" t="e">
        <f t="shared" si="32"/>
        <v>#VALUE!</v>
      </c>
      <c r="N131" s="23">
        <f t="shared" si="33"/>
        <v>0</v>
      </c>
      <c r="O131" s="23" t="e">
        <f t="shared" si="34"/>
        <v>#VALUE!</v>
      </c>
      <c r="P131" s="23" t="e">
        <f t="shared" si="37"/>
        <v>#VALUE!</v>
      </c>
    </row>
    <row r="132" spans="1:16" ht="95.1" customHeight="1" x14ac:dyDescent="0.15">
      <c r="A132" s="51" t="s">
        <v>252</v>
      </c>
      <c r="B132" s="51"/>
      <c r="C132" s="22" t="s">
        <v>253</v>
      </c>
      <c r="D132" s="22" t="s">
        <v>0</v>
      </c>
      <c r="E132" s="23"/>
      <c r="F132" s="23"/>
      <c r="G132" s="23"/>
      <c r="H132" s="24"/>
      <c r="I132" s="23">
        <v>2000000</v>
      </c>
      <c r="J132" s="23"/>
      <c r="K132" s="23" t="s">
        <v>0</v>
      </c>
      <c r="L132" s="25"/>
      <c r="M132" s="23">
        <f t="shared" si="32"/>
        <v>2000000</v>
      </c>
      <c r="N132" s="23">
        <f t="shared" si="33"/>
        <v>0</v>
      </c>
      <c r="O132" s="23" t="e">
        <f t="shared" si="34"/>
        <v>#VALUE!</v>
      </c>
      <c r="P132" s="23" t="e">
        <f t="shared" si="37"/>
        <v>#VALUE!</v>
      </c>
    </row>
    <row r="133" spans="1:16" ht="93.95" customHeight="1" x14ac:dyDescent="0.15">
      <c r="A133" s="54" t="s">
        <v>254</v>
      </c>
      <c r="B133" s="54"/>
      <c r="C133" s="27" t="s">
        <v>255</v>
      </c>
      <c r="D133" s="27" t="s">
        <v>256</v>
      </c>
      <c r="E133" s="23"/>
      <c r="F133" s="23"/>
      <c r="G133" s="23"/>
      <c r="H133" s="24"/>
      <c r="I133" s="23">
        <v>250000</v>
      </c>
      <c r="J133" s="23">
        <v>250000</v>
      </c>
      <c r="K133" s="23" t="s">
        <v>0</v>
      </c>
      <c r="L133" s="25"/>
      <c r="M133" s="23">
        <f t="shared" si="32"/>
        <v>250000</v>
      </c>
      <c r="N133" s="23">
        <f t="shared" si="33"/>
        <v>250000</v>
      </c>
      <c r="O133" s="23" t="e">
        <f t="shared" si="34"/>
        <v>#VALUE!</v>
      </c>
      <c r="P133" s="23" t="e">
        <f t="shared" si="37"/>
        <v>#VALUE!</v>
      </c>
    </row>
    <row r="134" spans="1:16" ht="87" customHeight="1" x14ac:dyDescent="0.15">
      <c r="A134" s="54" t="s">
        <v>257</v>
      </c>
      <c r="B134" s="54"/>
      <c r="C134" s="27" t="s">
        <v>258</v>
      </c>
      <c r="D134" s="27" t="s">
        <v>259</v>
      </c>
      <c r="E134" s="23"/>
      <c r="F134" s="23"/>
      <c r="G134" s="23"/>
      <c r="H134" s="24"/>
      <c r="I134" s="23">
        <v>1750000</v>
      </c>
      <c r="J134" s="23">
        <v>1750000</v>
      </c>
      <c r="K134" s="23" t="s">
        <v>0</v>
      </c>
      <c r="L134" s="25"/>
      <c r="M134" s="23">
        <f t="shared" si="32"/>
        <v>1750000</v>
      </c>
      <c r="N134" s="23">
        <f t="shared" si="33"/>
        <v>1750000</v>
      </c>
      <c r="O134" s="23" t="e">
        <f t="shared" si="34"/>
        <v>#VALUE!</v>
      </c>
      <c r="P134" s="23" t="e">
        <f t="shared" si="37"/>
        <v>#VALUE!</v>
      </c>
    </row>
    <row r="135" spans="1:16" ht="26.1" customHeight="1" x14ac:dyDescent="0.15">
      <c r="A135" s="48" t="s">
        <v>260</v>
      </c>
      <c r="B135" s="48"/>
      <c r="C135" s="22" t="s">
        <v>261</v>
      </c>
      <c r="D135" s="22" t="s">
        <v>262</v>
      </c>
      <c r="E135" s="23"/>
      <c r="F135" s="23"/>
      <c r="G135" s="23"/>
      <c r="H135" s="24"/>
      <c r="I135" s="23">
        <v>200000</v>
      </c>
      <c r="J135" s="23">
        <v>200000</v>
      </c>
      <c r="K135" s="23" t="s">
        <v>0</v>
      </c>
      <c r="L135" s="25"/>
      <c r="M135" s="23">
        <f t="shared" si="32"/>
        <v>200000</v>
      </c>
      <c r="N135" s="23">
        <f t="shared" si="33"/>
        <v>200000</v>
      </c>
      <c r="O135" s="23" t="e">
        <f t="shared" si="34"/>
        <v>#VALUE!</v>
      </c>
      <c r="P135" s="23" t="e">
        <f t="shared" si="37"/>
        <v>#VALUE!</v>
      </c>
    </row>
    <row r="136" spans="1:16" ht="41.1" customHeight="1" x14ac:dyDescent="0.15">
      <c r="A136" s="51" t="s">
        <v>263</v>
      </c>
      <c r="B136" s="51"/>
      <c r="C136" s="22" t="s">
        <v>264</v>
      </c>
      <c r="D136" s="22" t="s">
        <v>0</v>
      </c>
      <c r="E136" s="23"/>
      <c r="F136" s="23"/>
      <c r="G136" s="23"/>
      <c r="H136" s="24"/>
      <c r="I136" s="23">
        <v>2339600</v>
      </c>
      <c r="J136" s="23">
        <v>2339600</v>
      </c>
      <c r="K136" s="23">
        <v>434024.5</v>
      </c>
      <c r="L136" s="25">
        <f t="shared" si="36"/>
        <v>18.55122670541973</v>
      </c>
      <c r="M136" s="23">
        <f t="shared" si="32"/>
        <v>2339600</v>
      </c>
      <c r="N136" s="23">
        <f t="shared" si="33"/>
        <v>2339600</v>
      </c>
      <c r="O136" s="23">
        <f t="shared" si="34"/>
        <v>434024.5</v>
      </c>
      <c r="P136" s="23">
        <f t="shared" si="37"/>
        <v>18.55122670541973</v>
      </c>
    </row>
    <row r="137" spans="1:16" ht="59.1" customHeight="1" x14ac:dyDescent="0.15">
      <c r="A137" s="54" t="s">
        <v>265</v>
      </c>
      <c r="B137" s="54"/>
      <c r="C137" s="27" t="s">
        <v>266</v>
      </c>
      <c r="D137" s="27" t="s">
        <v>267</v>
      </c>
      <c r="E137" s="23"/>
      <c r="F137" s="23"/>
      <c r="G137" s="23"/>
      <c r="H137" s="24"/>
      <c r="I137" s="23">
        <v>2339600</v>
      </c>
      <c r="J137" s="23">
        <v>2339600</v>
      </c>
      <c r="K137" s="23">
        <v>434024.5</v>
      </c>
      <c r="L137" s="25">
        <f t="shared" si="36"/>
        <v>18.55122670541973</v>
      </c>
      <c r="M137" s="23">
        <f t="shared" si="32"/>
        <v>2339600</v>
      </c>
      <c r="N137" s="23">
        <f t="shared" si="33"/>
        <v>2339600</v>
      </c>
      <c r="O137" s="23">
        <f t="shared" si="34"/>
        <v>434024.5</v>
      </c>
      <c r="P137" s="23">
        <f t="shared" si="37"/>
        <v>18.55122670541973</v>
      </c>
    </row>
    <row r="138" spans="1:16" ht="54" customHeight="1" x14ac:dyDescent="0.15">
      <c r="A138" s="48" t="s">
        <v>268</v>
      </c>
      <c r="B138" s="48"/>
      <c r="C138" s="22" t="s">
        <v>269</v>
      </c>
      <c r="D138" s="22" t="s">
        <v>270</v>
      </c>
      <c r="E138" s="23">
        <v>7947200</v>
      </c>
      <c r="F138" s="23">
        <v>3973500</v>
      </c>
      <c r="G138" s="23">
        <v>3691290</v>
      </c>
      <c r="H138" s="24">
        <f t="shared" si="48"/>
        <v>92.897697244243105</v>
      </c>
      <c r="I138" s="23"/>
      <c r="J138" s="23"/>
      <c r="K138" s="23"/>
      <c r="L138" s="25"/>
      <c r="M138" s="23">
        <f t="shared" si="32"/>
        <v>7947200</v>
      </c>
      <c r="N138" s="23">
        <f t="shared" si="33"/>
        <v>3973500</v>
      </c>
      <c r="O138" s="23">
        <f t="shared" si="34"/>
        <v>3691290</v>
      </c>
      <c r="P138" s="23">
        <f t="shared" si="37"/>
        <v>92.897697244243105</v>
      </c>
    </row>
    <row r="139" spans="1:16" ht="24" customHeight="1" x14ac:dyDescent="0.15">
      <c r="A139" s="51" t="s">
        <v>271</v>
      </c>
      <c r="B139" s="51"/>
      <c r="C139" s="22" t="s">
        <v>272</v>
      </c>
      <c r="D139" s="22" t="s">
        <v>0</v>
      </c>
      <c r="E139" s="23">
        <v>10333200</v>
      </c>
      <c r="F139" s="23">
        <f>F140+F141+F143</f>
        <v>2450658</v>
      </c>
      <c r="G139" s="23">
        <v>1746992.35</v>
      </c>
      <c r="H139" s="24">
        <f t="shared" si="48"/>
        <v>71.286664642720439</v>
      </c>
      <c r="I139" s="23">
        <v>950000</v>
      </c>
      <c r="J139" s="23">
        <v>950000</v>
      </c>
      <c r="K139" s="23" t="s">
        <v>0</v>
      </c>
      <c r="L139" s="25"/>
      <c r="M139" s="23">
        <f t="shared" si="32"/>
        <v>11283200</v>
      </c>
      <c r="N139" s="23">
        <f t="shared" si="33"/>
        <v>3400658</v>
      </c>
      <c r="O139" s="23" t="e">
        <f t="shared" si="34"/>
        <v>#VALUE!</v>
      </c>
      <c r="P139" s="23" t="e">
        <f t="shared" si="37"/>
        <v>#VALUE!</v>
      </c>
    </row>
    <row r="140" spans="1:16" ht="30" customHeight="1" x14ac:dyDescent="0.15">
      <c r="A140" s="48" t="s">
        <v>273</v>
      </c>
      <c r="B140" s="48"/>
      <c r="C140" s="22" t="s">
        <v>274</v>
      </c>
      <c r="D140" s="22" t="s">
        <v>275</v>
      </c>
      <c r="E140" s="23">
        <v>5083200</v>
      </c>
      <c r="F140" s="23">
        <v>1111700</v>
      </c>
      <c r="G140" s="23">
        <v>853389.35</v>
      </c>
      <c r="H140" s="24">
        <f t="shared" si="48"/>
        <v>76.764356391112713</v>
      </c>
      <c r="I140" s="23">
        <v>950000</v>
      </c>
      <c r="J140" s="23">
        <v>950000</v>
      </c>
      <c r="K140" s="23" t="s">
        <v>0</v>
      </c>
      <c r="L140" s="25"/>
      <c r="M140" s="23">
        <f t="shared" si="32"/>
        <v>6033200</v>
      </c>
      <c r="N140" s="23">
        <f t="shared" si="33"/>
        <v>2061700</v>
      </c>
      <c r="O140" s="23" t="e">
        <f t="shared" si="34"/>
        <v>#VALUE!</v>
      </c>
      <c r="P140" s="23" t="e">
        <f t="shared" si="37"/>
        <v>#VALUE!</v>
      </c>
    </row>
    <row r="141" spans="1:16" ht="28.5" customHeight="1" x14ac:dyDescent="0.15">
      <c r="A141" s="51" t="s">
        <v>276</v>
      </c>
      <c r="B141" s="51"/>
      <c r="C141" s="22" t="s">
        <v>277</v>
      </c>
      <c r="D141" s="22" t="s">
        <v>0</v>
      </c>
      <c r="E141" s="23">
        <v>3150000</v>
      </c>
      <c r="F141" s="23">
        <f>F142</f>
        <v>824500</v>
      </c>
      <c r="G141" s="23">
        <v>645510.30000000005</v>
      </c>
      <c r="H141" s="24">
        <f t="shared" si="48"/>
        <v>78.291121892055799</v>
      </c>
      <c r="I141" s="23"/>
      <c r="J141" s="23"/>
      <c r="K141" s="23"/>
      <c r="L141" s="25"/>
      <c r="M141" s="23">
        <f t="shared" si="32"/>
        <v>3150000</v>
      </c>
      <c r="N141" s="23">
        <f t="shared" si="33"/>
        <v>824500</v>
      </c>
      <c r="O141" s="23">
        <f t="shared" si="34"/>
        <v>645510.30000000005</v>
      </c>
      <c r="P141" s="23">
        <f t="shared" si="37"/>
        <v>78.291121892055799</v>
      </c>
    </row>
    <row r="142" spans="1:16" ht="45" customHeight="1" x14ac:dyDescent="0.15">
      <c r="A142" s="54" t="s">
        <v>278</v>
      </c>
      <c r="B142" s="54"/>
      <c r="C142" s="27" t="s">
        <v>279</v>
      </c>
      <c r="D142" s="27" t="s">
        <v>280</v>
      </c>
      <c r="E142" s="23">
        <v>3150000</v>
      </c>
      <c r="F142" s="23">
        <v>824500</v>
      </c>
      <c r="G142" s="23">
        <v>645510.30000000005</v>
      </c>
      <c r="H142" s="24">
        <f t="shared" si="48"/>
        <v>78.291121892055799</v>
      </c>
      <c r="I142" s="23"/>
      <c r="J142" s="23"/>
      <c r="K142" s="23"/>
      <c r="L142" s="25"/>
      <c r="M142" s="23">
        <f t="shared" si="32"/>
        <v>3150000</v>
      </c>
      <c r="N142" s="23">
        <f t="shared" si="33"/>
        <v>824500</v>
      </c>
      <c r="O142" s="23">
        <f t="shared" si="34"/>
        <v>645510.30000000005</v>
      </c>
      <c r="P142" s="23">
        <f t="shared" si="37"/>
        <v>78.291121892055799</v>
      </c>
    </row>
    <row r="143" spans="1:16" ht="24.95" customHeight="1" x14ac:dyDescent="0.15">
      <c r="A143" s="51" t="s">
        <v>281</v>
      </c>
      <c r="B143" s="51"/>
      <c r="C143" s="22" t="s">
        <v>282</v>
      </c>
      <c r="D143" s="22" t="s">
        <v>0</v>
      </c>
      <c r="E143" s="23">
        <v>2100000</v>
      </c>
      <c r="F143" s="23">
        <f>F144</f>
        <v>514458</v>
      </c>
      <c r="G143" s="23">
        <v>248092.7</v>
      </c>
      <c r="H143" s="24">
        <f t="shared" si="48"/>
        <v>48.22409215135152</v>
      </c>
      <c r="I143" s="23"/>
      <c r="J143" s="23"/>
      <c r="K143" s="23"/>
      <c r="L143" s="25"/>
      <c r="M143" s="23">
        <f t="shared" si="32"/>
        <v>2100000</v>
      </c>
      <c r="N143" s="23">
        <f t="shared" si="33"/>
        <v>514458</v>
      </c>
      <c r="O143" s="23">
        <f t="shared" si="34"/>
        <v>248092.7</v>
      </c>
      <c r="P143" s="23">
        <f t="shared" si="37"/>
        <v>48.22409215135152</v>
      </c>
    </row>
    <row r="144" spans="1:16" ht="27.6" customHeight="1" x14ac:dyDescent="0.15">
      <c r="A144" s="54" t="s">
        <v>283</v>
      </c>
      <c r="B144" s="54"/>
      <c r="C144" s="27" t="s">
        <v>284</v>
      </c>
      <c r="D144" s="27" t="s">
        <v>285</v>
      </c>
      <c r="E144" s="23">
        <v>2100000</v>
      </c>
      <c r="F144" s="23">
        <v>514458</v>
      </c>
      <c r="G144" s="23">
        <v>248092.7</v>
      </c>
      <c r="H144" s="24">
        <f t="shared" ref="H144:H205" si="56">G144/F144%</f>
        <v>48.22409215135152</v>
      </c>
      <c r="I144" s="23"/>
      <c r="J144" s="23"/>
      <c r="K144" s="23"/>
      <c r="L144" s="25"/>
      <c r="M144" s="23">
        <f t="shared" ref="M144:M205" si="57">E144+I144</f>
        <v>2100000</v>
      </c>
      <c r="N144" s="23">
        <f t="shared" ref="N144:N205" si="58">F144+J144</f>
        <v>514458</v>
      </c>
      <c r="O144" s="23">
        <f t="shared" ref="O144:O205" si="59">G144+K144</f>
        <v>248092.7</v>
      </c>
      <c r="P144" s="23">
        <f t="shared" ref="P144:P205" si="60">O144/N144%</f>
        <v>48.22409215135152</v>
      </c>
    </row>
    <row r="145" spans="1:16" ht="30.95" customHeight="1" x14ac:dyDescent="0.15">
      <c r="A145" s="51" t="s">
        <v>286</v>
      </c>
      <c r="B145" s="51"/>
      <c r="C145" s="22" t="s">
        <v>287</v>
      </c>
      <c r="D145" s="22" t="s">
        <v>0</v>
      </c>
      <c r="E145" s="23">
        <v>18125579</v>
      </c>
      <c r="F145" s="23">
        <v>6738420</v>
      </c>
      <c r="G145" s="23">
        <v>5817145</v>
      </c>
      <c r="H145" s="24">
        <f t="shared" si="56"/>
        <v>86.328026451304609</v>
      </c>
      <c r="I145" s="23">
        <v>1197000</v>
      </c>
      <c r="J145" s="23">
        <v>1197000</v>
      </c>
      <c r="K145" s="23">
        <v>353990.62</v>
      </c>
      <c r="L145" s="25">
        <f t="shared" ref="L145:L202" si="61">K145/J145%</f>
        <v>29.573151211361736</v>
      </c>
      <c r="M145" s="23">
        <f t="shared" si="57"/>
        <v>19322579</v>
      </c>
      <c r="N145" s="23">
        <f t="shared" si="58"/>
        <v>7935420</v>
      </c>
      <c r="O145" s="23">
        <f t="shared" si="59"/>
        <v>6171135.6200000001</v>
      </c>
      <c r="P145" s="23">
        <f t="shared" si="60"/>
        <v>77.766969108125352</v>
      </c>
    </row>
    <row r="146" spans="1:16" ht="51.95" customHeight="1" x14ac:dyDescent="0.15">
      <c r="A146" s="51" t="s">
        <v>288</v>
      </c>
      <c r="B146" s="51"/>
      <c r="C146" s="22" t="s">
        <v>289</v>
      </c>
      <c r="D146" s="22" t="s">
        <v>0</v>
      </c>
      <c r="E146" s="23">
        <v>1120000</v>
      </c>
      <c r="F146" s="23">
        <f>F147+F148</f>
        <v>497000</v>
      </c>
      <c r="G146" s="23">
        <v>339241.86</v>
      </c>
      <c r="H146" s="24">
        <f t="shared" si="56"/>
        <v>68.257919517102607</v>
      </c>
      <c r="I146" s="23"/>
      <c r="J146" s="23"/>
      <c r="K146" s="23"/>
      <c r="L146" s="25"/>
      <c r="M146" s="23">
        <f t="shared" si="57"/>
        <v>1120000</v>
      </c>
      <c r="N146" s="23">
        <f t="shared" si="58"/>
        <v>497000</v>
      </c>
      <c r="O146" s="23">
        <f t="shared" si="59"/>
        <v>339241.86</v>
      </c>
      <c r="P146" s="23">
        <f t="shared" si="60"/>
        <v>68.257919517102607</v>
      </c>
    </row>
    <row r="147" spans="1:16" ht="44.45" customHeight="1" x14ac:dyDescent="0.15">
      <c r="A147" s="54" t="s">
        <v>290</v>
      </c>
      <c r="B147" s="54"/>
      <c r="C147" s="27" t="s">
        <v>291</v>
      </c>
      <c r="D147" s="27" t="s">
        <v>292</v>
      </c>
      <c r="E147" s="23">
        <v>970000</v>
      </c>
      <c r="F147" s="23">
        <v>460000</v>
      </c>
      <c r="G147" s="23">
        <v>305041.55</v>
      </c>
      <c r="H147" s="24">
        <f t="shared" si="56"/>
        <v>66.313380434782601</v>
      </c>
      <c r="I147" s="23"/>
      <c r="J147" s="23"/>
      <c r="K147" s="23"/>
      <c r="L147" s="25"/>
      <c r="M147" s="23">
        <f t="shared" si="57"/>
        <v>970000</v>
      </c>
      <c r="N147" s="23">
        <f t="shared" si="58"/>
        <v>460000</v>
      </c>
      <c r="O147" s="23">
        <f t="shared" si="59"/>
        <v>305041.55</v>
      </c>
      <c r="P147" s="23">
        <f t="shared" si="60"/>
        <v>66.313380434782601</v>
      </c>
    </row>
    <row r="148" spans="1:16" ht="42.6" customHeight="1" x14ac:dyDescent="0.15">
      <c r="A148" s="54" t="s">
        <v>293</v>
      </c>
      <c r="B148" s="54"/>
      <c r="C148" s="27" t="s">
        <v>294</v>
      </c>
      <c r="D148" s="27" t="s">
        <v>295</v>
      </c>
      <c r="E148" s="23">
        <v>150000</v>
      </c>
      <c r="F148" s="23">
        <v>37000</v>
      </c>
      <c r="G148" s="23">
        <v>34200.31</v>
      </c>
      <c r="H148" s="24">
        <f t="shared" si="56"/>
        <v>92.43327027027027</v>
      </c>
      <c r="I148" s="23"/>
      <c r="J148" s="23"/>
      <c r="K148" s="23"/>
      <c r="L148" s="25"/>
      <c r="M148" s="23">
        <f t="shared" si="57"/>
        <v>150000</v>
      </c>
      <c r="N148" s="23">
        <f t="shared" si="58"/>
        <v>37000</v>
      </c>
      <c r="O148" s="23">
        <f t="shared" si="59"/>
        <v>34200.31</v>
      </c>
      <c r="P148" s="23">
        <f t="shared" si="60"/>
        <v>92.43327027027027</v>
      </c>
    </row>
    <row r="149" spans="1:16" ht="38.1" customHeight="1" x14ac:dyDescent="0.15">
      <c r="A149" s="48" t="s">
        <v>296</v>
      </c>
      <c r="B149" s="48"/>
      <c r="C149" s="22" t="s">
        <v>297</v>
      </c>
      <c r="D149" s="22" t="s">
        <v>298</v>
      </c>
      <c r="E149" s="23">
        <v>500000</v>
      </c>
      <c r="F149" s="23">
        <v>124800</v>
      </c>
      <c r="G149" s="23">
        <v>64182</v>
      </c>
      <c r="H149" s="24">
        <f t="shared" si="56"/>
        <v>51.427884615384613</v>
      </c>
      <c r="I149" s="23"/>
      <c r="J149" s="23"/>
      <c r="K149" s="23"/>
      <c r="L149" s="25"/>
      <c r="M149" s="23">
        <f t="shared" si="57"/>
        <v>500000</v>
      </c>
      <c r="N149" s="23">
        <f t="shared" si="58"/>
        <v>124800</v>
      </c>
      <c r="O149" s="23">
        <f t="shared" si="59"/>
        <v>64182</v>
      </c>
      <c r="P149" s="23">
        <f t="shared" si="60"/>
        <v>51.427884615384613</v>
      </c>
    </row>
    <row r="150" spans="1:16" ht="54.95" customHeight="1" x14ac:dyDescent="0.15">
      <c r="A150" s="51" t="s">
        <v>299</v>
      </c>
      <c r="B150" s="51"/>
      <c r="C150" s="22" t="s">
        <v>300</v>
      </c>
      <c r="D150" s="22" t="s">
        <v>0</v>
      </c>
      <c r="E150" s="23">
        <v>9172979</v>
      </c>
      <c r="F150" s="23">
        <f>F151+F152+F153+F156</f>
        <v>3716620</v>
      </c>
      <c r="G150" s="23">
        <v>2002797.53</v>
      </c>
      <c r="H150" s="24">
        <f t="shared" si="56"/>
        <v>53.887605673972594</v>
      </c>
      <c r="I150" s="23">
        <v>1197000</v>
      </c>
      <c r="J150" s="23">
        <v>1197000</v>
      </c>
      <c r="K150" s="23">
        <v>321959.62</v>
      </c>
      <c r="L150" s="25">
        <f t="shared" si="61"/>
        <v>26.897211361737678</v>
      </c>
      <c r="M150" s="23">
        <f t="shared" si="57"/>
        <v>10369979</v>
      </c>
      <c r="N150" s="23">
        <f t="shared" si="58"/>
        <v>4913620</v>
      </c>
      <c r="O150" s="23">
        <f t="shared" si="59"/>
        <v>2324757.15</v>
      </c>
      <c r="P150" s="23">
        <f t="shared" si="60"/>
        <v>47.312513991720969</v>
      </c>
    </row>
    <row r="151" spans="1:16" ht="63.6" customHeight="1" x14ac:dyDescent="0.15">
      <c r="A151" s="54" t="s">
        <v>301</v>
      </c>
      <c r="B151" s="54"/>
      <c r="C151" s="27" t="s">
        <v>302</v>
      </c>
      <c r="D151" s="27" t="s">
        <v>303</v>
      </c>
      <c r="E151" s="23">
        <v>7902000</v>
      </c>
      <c r="F151" s="23">
        <v>2002250</v>
      </c>
      <c r="G151" s="23">
        <v>1696934.53</v>
      </c>
      <c r="H151" s="24">
        <f t="shared" si="56"/>
        <v>84.751381196154327</v>
      </c>
      <c r="I151" s="23">
        <v>1197000</v>
      </c>
      <c r="J151" s="23">
        <v>1197000</v>
      </c>
      <c r="K151" s="23">
        <v>321959.62</v>
      </c>
      <c r="L151" s="25">
        <f t="shared" si="61"/>
        <v>26.897211361737678</v>
      </c>
      <c r="M151" s="23">
        <f t="shared" si="57"/>
        <v>9099000</v>
      </c>
      <c r="N151" s="23">
        <f t="shared" si="58"/>
        <v>3199250</v>
      </c>
      <c r="O151" s="23">
        <f t="shared" si="59"/>
        <v>2018894.15</v>
      </c>
      <c r="P151" s="23">
        <f t="shared" si="60"/>
        <v>63.105232476361643</v>
      </c>
    </row>
    <row r="152" spans="1:16" ht="34.5" customHeight="1" x14ac:dyDescent="0.15">
      <c r="A152" s="54" t="s">
        <v>304</v>
      </c>
      <c r="B152" s="54"/>
      <c r="C152" s="27" t="s">
        <v>305</v>
      </c>
      <c r="D152" s="27" t="s">
        <v>306</v>
      </c>
      <c r="E152" s="23">
        <v>1270979</v>
      </c>
      <c r="F152" s="23">
        <v>330210</v>
      </c>
      <c r="G152" s="23">
        <v>305863</v>
      </c>
      <c r="H152" s="24">
        <f t="shared" si="56"/>
        <v>92.626813240059363</v>
      </c>
      <c r="I152" s="23"/>
      <c r="J152" s="23"/>
      <c r="K152" s="23"/>
      <c r="L152" s="25"/>
      <c r="M152" s="23">
        <f t="shared" si="57"/>
        <v>1270979</v>
      </c>
      <c r="N152" s="23">
        <f t="shared" si="58"/>
        <v>330210</v>
      </c>
      <c r="O152" s="23">
        <f t="shared" si="59"/>
        <v>305863</v>
      </c>
      <c r="P152" s="23">
        <f t="shared" si="60"/>
        <v>92.626813240059363</v>
      </c>
    </row>
    <row r="153" spans="1:16" ht="35.1" customHeight="1" x14ac:dyDescent="0.15">
      <c r="A153" s="51" t="s">
        <v>307</v>
      </c>
      <c r="B153" s="51"/>
      <c r="C153" s="22" t="s">
        <v>308</v>
      </c>
      <c r="D153" s="22" t="s">
        <v>0</v>
      </c>
      <c r="E153" s="23">
        <v>1832600</v>
      </c>
      <c r="F153" s="23">
        <f>F154+F155</f>
        <v>514160</v>
      </c>
      <c r="G153" s="23">
        <v>379061.07</v>
      </c>
      <c r="H153" s="24">
        <f t="shared" si="56"/>
        <v>73.724340672164303</v>
      </c>
      <c r="I153" s="23"/>
      <c r="J153" s="23"/>
      <c r="K153" s="23">
        <v>9406</v>
      </c>
      <c r="L153" s="25"/>
      <c r="M153" s="23">
        <f t="shared" si="57"/>
        <v>1832600</v>
      </c>
      <c r="N153" s="23">
        <f t="shared" si="58"/>
        <v>514160</v>
      </c>
      <c r="O153" s="23">
        <f t="shared" si="59"/>
        <v>388467.07</v>
      </c>
      <c r="P153" s="23">
        <f t="shared" si="60"/>
        <v>75.553732301229189</v>
      </c>
    </row>
    <row r="154" spans="1:16" ht="80.45" customHeight="1" x14ac:dyDescent="0.15">
      <c r="A154" s="54" t="s">
        <v>309</v>
      </c>
      <c r="B154" s="54"/>
      <c r="C154" s="27" t="s">
        <v>310</v>
      </c>
      <c r="D154" s="27" t="s">
        <v>311</v>
      </c>
      <c r="E154" s="23">
        <v>1387600</v>
      </c>
      <c r="F154" s="23">
        <v>391260</v>
      </c>
      <c r="G154" s="23">
        <v>343931.07</v>
      </c>
      <c r="H154" s="24">
        <f t="shared" si="56"/>
        <v>87.903458058579972</v>
      </c>
      <c r="I154" s="23"/>
      <c r="J154" s="23"/>
      <c r="K154" s="23">
        <v>9406</v>
      </c>
      <c r="L154" s="25"/>
      <c r="M154" s="23">
        <f t="shared" si="57"/>
        <v>1387600</v>
      </c>
      <c r="N154" s="23">
        <f t="shared" si="58"/>
        <v>391260</v>
      </c>
      <c r="O154" s="23">
        <f t="shared" si="59"/>
        <v>353337.07</v>
      </c>
      <c r="P154" s="23">
        <f t="shared" si="60"/>
        <v>90.307486070643563</v>
      </c>
    </row>
    <row r="155" spans="1:16" ht="54.6" customHeight="1" x14ac:dyDescent="0.15">
      <c r="A155" s="54" t="s">
        <v>312</v>
      </c>
      <c r="B155" s="54"/>
      <c r="C155" s="27" t="s">
        <v>313</v>
      </c>
      <c r="D155" s="27" t="s">
        <v>314</v>
      </c>
      <c r="E155" s="23">
        <v>445000</v>
      </c>
      <c r="F155" s="23">
        <v>122900</v>
      </c>
      <c r="G155" s="23">
        <v>35130</v>
      </c>
      <c r="H155" s="24">
        <f t="shared" si="56"/>
        <v>28.584214808787632</v>
      </c>
      <c r="I155" s="23"/>
      <c r="J155" s="23"/>
      <c r="K155" s="23"/>
      <c r="L155" s="25"/>
      <c r="M155" s="23">
        <f t="shared" si="57"/>
        <v>445000</v>
      </c>
      <c r="N155" s="23">
        <f t="shared" si="58"/>
        <v>122900</v>
      </c>
      <c r="O155" s="23">
        <f t="shared" si="59"/>
        <v>35130</v>
      </c>
      <c r="P155" s="23">
        <f t="shared" si="60"/>
        <v>28.584214808787632</v>
      </c>
    </row>
    <row r="156" spans="1:16" ht="41.45" customHeight="1" x14ac:dyDescent="0.15">
      <c r="A156" s="48" t="s">
        <v>315</v>
      </c>
      <c r="B156" s="48"/>
      <c r="C156" s="22" t="s">
        <v>316</v>
      </c>
      <c r="D156" s="22" t="s">
        <v>317</v>
      </c>
      <c r="E156" s="23">
        <v>2000000</v>
      </c>
      <c r="F156" s="23">
        <v>870000</v>
      </c>
      <c r="G156" s="23">
        <v>776862.54</v>
      </c>
      <c r="H156" s="24">
        <f t="shared" si="56"/>
        <v>89.294544827586208</v>
      </c>
      <c r="I156" s="23"/>
      <c r="J156" s="23"/>
      <c r="K156" s="23"/>
      <c r="L156" s="25"/>
      <c r="M156" s="23">
        <f t="shared" si="57"/>
        <v>2000000</v>
      </c>
      <c r="N156" s="23">
        <f t="shared" si="58"/>
        <v>870000</v>
      </c>
      <c r="O156" s="23">
        <f t="shared" si="59"/>
        <v>776862.54</v>
      </c>
      <c r="P156" s="23">
        <f t="shared" si="60"/>
        <v>89.294544827586208</v>
      </c>
    </row>
    <row r="157" spans="1:16" ht="20.45" customHeight="1" x14ac:dyDescent="0.15">
      <c r="A157" s="51" t="s">
        <v>318</v>
      </c>
      <c r="B157" s="51"/>
      <c r="C157" s="22" t="s">
        <v>319</v>
      </c>
      <c r="D157" s="22" t="s">
        <v>0</v>
      </c>
      <c r="E157" s="23">
        <v>3500000</v>
      </c>
      <c r="F157" s="23">
        <f>F158</f>
        <v>2400000</v>
      </c>
      <c r="G157" s="23">
        <v>2255000</v>
      </c>
      <c r="H157" s="24">
        <f t="shared" si="56"/>
        <v>93.958333333333329</v>
      </c>
      <c r="I157" s="23"/>
      <c r="J157" s="23"/>
      <c r="K157" s="23">
        <v>22625</v>
      </c>
      <c r="L157" s="25"/>
      <c r="M157" s="23">
        <f t="shared" si="57"/>
        <v>3500000</v>
      </c>
      <c r="N157" s="23">
        <f t="shared" si="58"/>
        <v>2400000</v>
      </c>
      <c r="O157" s="23">
        <f t="shared" si="59"/>
        <v>2277625</v>
      </c>
      <c r="P157" s="23">
        <f t="shared" si="60"/>
        <v>94.901041666666671</v>
      </c>
    </row>
    <row r="158" spans="1:16" ht="27.95" customHeight="1" x14ac:dyDescent="0.15">
      <c r="A158" s="54" t="s">
        <v>320</v>
      </c>
      <c r="B158" s="54"/>
      <c r="C158" s="27" t="s">
        <v>321</v>
      </c>
      <c r="D158" s="27" t="s">
        <v>322</v>
      </c>
      <c r="E158" s="23">
        <v>3500000</v>
      </c>
      <c r="F158" s="23">
        <v>2400000</v>
      </c>
      <c r="G158" s="23">
        <v>2255000</v>
      </c>
      <c r="H158" s="24">
        <f t="shared" si="56"/>
        <v>93.958333333333329</v>
      </c>
      <c r="I158" s="23"/>
      <c r="J158" s="23"/>
      <c r="K158" s="23"/>
      <c r="L158" s="25"/>
      <c r="M158" s="23">
        <f t="shared" si="57"/>
        <v>3500000</v>
      </c>
      <c r="N158" s="23">
        <f t="shared" si="58"/>
        <v>2400000</v>
      </c>
      <c r="O158" s="23">
        <f t="shared" si="59"/>
        <v>2255000</v>
      </c>
      <c r="P158" s="23">
        <f t="shared" si="60"/>
        <v>93.958333333333329</v>
      </c>
    </row>
    <row r="159" spans="1:16" ht="27.95" customHeight="1" x14ac:dyDescent="0.15">
      <c r="A159" s="54" t="s">
        <v>320</v>
      </c>
      <c r="B159" s="54"/>
      <c r="C159" s="27" t="s">
        <v>321</v>
      </c>
      <c r="D159" s="27" t="s">
        <v>323</v>
      </c>
      <c r="E159" s="23"/>
      <c r="F159" s="23"/>
      <c r="G159" s="23"/>
      <c r="H159" s="24"/>
      <c r="I159" s="23"/>
      <c r="J159" s="23"/>
      <c r="K159" s="23">
        <v>22625</v>
      </c>
      <c r="L159" s="25"/>
      <c r="M159" s="23">
        <f t="shared" si="57"/>
        <v>0</v>
      </c>
      <c r="N159" s="23">
        <f t="shared" si="58"/>
        <v>0</v>
      </c>
      <c r="O159" s="23">
        <f t="shared" si="59"/>
        <v>22625</v>
      </c>
      <c r="P159" s="23" t="e">
        <f t="shared" si="60"/>
        <v>#DIV/0!</v>
      </c>
    </row>
    <row r="160" spans="1:16" ht="26.1" customHeight="1" x14ac:dyDescent="0.15">
      <c r="A160" s="51" t="s">
        <v>324</v>
      </c>
      <c r="B160" s="51"/>
      <c r="C160" s="22" t="s">
        <v>325</v>
      </c>
      <c r="D160" s="22" t="s">
        <v>0</v>
      </c>
      <c r="E160" s="23">
        <v>10065200</v>
      </c>
      <c r="F160" s="23">
        <f>F161+F163+F162+F164</f>
        <v>2683000</v>
      </c>
      <c r="G160" s="23">
        <v>2323771.61</v>
      </c>
      <c r="H160" s="28">
        <f t="shared" si="56"/>
        <v>86.610943346999619</v>
      </c>
      <c r="I160" s="23">
        <v>60000</v>
      </c>
      <c r="J160" s="23">
        <v>60000</v>
      </c>
      <c r="K160" s="23"/>
      <c r="L160" s="25"/>
      <c r="M160" s="23">
        <f t="shared" si="57"/>
        <v>10125200</v>
      </c>
      <c r="N160" s="23">
        <f t="shared" si="58"/>
        <v>2743000</v>
      </c>
      <c r="O160" s="23">
        <f t="shared" si="59"/>
        <v>2323771.61</v>
      </c>
      <c r="P160" s="23">
        <f t="shared" si="60"/>
        <v>84.716427633977389</v>
      </c>
    </row>
    <row r="161" spans="1:16" ht="17.45" customHeight="1" x14ac:dyDescent="0.15">
      <c r="A161" s="48" t="s">
        <v>326</v>
      </c>
      <c r="B161" s="48"/>
      <c r="C161" s="22" t="s">
        <v>327</v>
      </c>
      <c r="D161" s="22" t="s">
        <v>328</v>
      </c>
      <c r="E161" s="23">
        <v>2726600</v>
      </c>
      <c r="F161" s="23">
        <v>711580</v>
      </c>
      <c r="G161" s="23">
        <v>618598.13</v>
      </c>
      <c r="H161" s="28">
        <f t="shared" si="56"/>
        <v>86.93304055763231</v>
      </c>
      <c r="I161" s="23">
        <v>1000</v>
      </c>
      <c r="J161" s="23">
        <v>1000</v>
      </c>
      <c r="K161" s="23"/>
      <c r="L161" s="25"/>
      <c r="M161" s="23">
        <f t="shared" si="57"/>
        <v>2727600</v>
      </c>
      <c r="N161" s="23">
        <f t="shared" si="58"/>
        <v>712580</v>
      </c>
      <c r="O161" s="23">
        <f t="shared" si="59"/>
        <v>618598.13</v>
      </c>
      <c r="P161" s="23">
        <f t="shared" si="60"/>
        <v>86.811042970613826</v>
      </c>
    </row>
    <row r="162" spans="1:16" ht="24.95" customHeight="1" x14ac:dyDescent="0.15">
      <c r="A162" s="48" t="s">
        <v>329</v>
      </c>
      <c r="B162" s="48"/>
      <c r="C162" s="22" t="s">
        <v>330</v>
      </c>
      <c r="D162" s="22" t="s">
        <v>331</v>
      </c>
      <c r="E162" s="23">
        <v>295800</v>
      </c>
      <c r="F162" s="23">
        <v>118380</v>
      </c>
      <c r="G162" s="23">
        <v>100879.13</v>
      </c>
      <c r="H162" s="28">
        <f t="shared" si="56"/>
        <v>85.216362561243457</v>
      </c>
      <c r="I162" s="23">
        <v>1000</v>
      </c>
      <c r="J162" s="23">
        <v>1000</v>
      </c>
      <c r="K162" s="23"/>
      <c r="L162" s="25"/>
      <c r="M162" s="23">
        <f t="shared" si="57"/>
        <v>296800</v>
      </c>
      <c r="N162" s="23">
        <f t="shared" si="58"/>
        <v>119380</v>
      </c>
      <c r="O162" s="23">
        <f t="shared" si="59"/>
        <v>100879.13</v>
      </c>
      <c r="P162" s="23">
        <f t="shared" si="60"/>
        <v>84.502538113586866</v>
      </c>
    </row>
    <row r="163" spans="1:16" ht="42.6" customHeight="1" x14ac:dyDescent="0.15">
      <c r="A163" s="48" t="s">
        <v>332</v>
      </c>
      <c r="B163" s="48"/>
      <c r="C163" s="22" t="s">
        <v>333</v>
      </c>
      <c r="D163" s="22" t="s">
        <v>334</v>
      </c>
      <c r="E163" s="23">
        <v>6015000</v>
      </c>
      <c r="F163" s="23">
        <v>1592800</v>
      </c>
      <c r="G163" s="23">
        <v>1412515.81</v>
      </c>
      <c r="H163" s="28">
        <f t="shared" si="56"/>
        <v>88.681303992968367</v>
      </c>
      <c r="I163" s="23">
        <v>58000</v>
      </c>
      <c r="J163" s="23">
        <v>58000</v>
      </c>
      <c r="K163" s="23"/>
      <c r="L163" s="25"/>
      <c r="M163" s="23">
        <f t="shared" si="57"/>
        <v>6073000</v>
      </c>
      <c r="N163" s="23">
        <f t="shared" si="58"/>
        <v>1650800</v>
      </c>
      <c r="O163" s="23">
        <f t="shared" si="59"/>
        <v>1412515.81</v>
      </c>
      <c r="P163" s="23">
        <f t="shared" si="60"/>
        <v>85.565532469105889</v>
      </c>
    </row>
    <row r="164" spans="1:16" ht="27.95" customHeight="1" x14ac:dyDescent="0.15">
      <c r="A164" s="51" t="s">
        <v>335</v>
      </c>
      <c r="B164" s="51"/>
      <c r="C164" s="22" t="s">
        <v>336</v>
      </c>
      <c r="D164" s="22" t="s">
        <v>0</v>
      </c>
      <c r="E164" s="23">
        <v>1027800</v>
      </c>
      <c r="F164" s="23">
        <f>F165+F166+F167</f>
        <v>260240</v>
      </c>
      <c r="G164" s="23">
        <v>191778.54</v>
      </c>
      <c r="H164" s="28">
        <f t="shared" si="56"/>
        <v>73.692952659083929</v>
      </c>
      <c r="I164" s="23"/>
      <c r="J164" s="23"/>
      <c r="K164" s="23"/>
      <c r="L164" s="25"/>
      <c r="M164" s="23">
        <f t="shared" si="57"/>
        <v>1027800</v>
      </c>
      <c r="N164" s="23">
        <f t="shared" si="58"/>
        <v>260240</v>
      </c>
      <c r="O164" s="23">
        <f t="shared" si="59"/>
        <v>191778.54</v>
      </c>
      <c r="P164" s="23">
        <f t="shared" si="60"/>
        <v>73.692952659083929</v>
      </c>
    </row>
    <row r="165" spans="1:16" ht="27" customHeight="1" x14ac:dyDescent="0.15">
      <c r="A165" s="54" t="s">
        <v>337</v>
      </c>
      <c r="B165" s="54"/>
      <c r="C165" s="27" t="s">
        <v>338</v>
      </c>
      <c r="D165" s="27" t="s">
        <v>339</v>
      </c>
      <c r="E165" s="23">
        <v>872800</v>
      </c>
      <c r="F165" s="23">
        <v>225240</v>
      </c>
      <c r="G165" s="23">
        <v>188278.54</v>
      </c>
      <c r="H165" s="28">
        <f t="shared" si="56"/>
        <v>83.590188243651212</v>
      </c>
      <c r="I165" s="23"/>
      <c r="J165" s="23"/>
      <c r="K165" s="23"/>
      <c r="L165" s="25"/>
      <c r="M165" s="23">
        <f t="shared" si="57"/>
        <v>872800</v>
      </c>
      <c r="N165" s="23">
        <f t="shared" si="58"/>
        <v>225240</v>
      </c>
      <c r="O165" s="23">
        <f t="shared" si="59"/>
        <v>188278.54</v>
      </c>
      <c r="P165" s="23">
        <f t="shared" si="60"/>
        <v>83.590188243651212</v>
      </c>
    </row>
    <row r="166" spans="1:16" ht="16.5" customHeight="1" x14ac:dyDescent="0.15">
      <c r="A166" s="54" t="s">
        <v>340</v>
      </c>
      <c r="B166" s="54"/>
      <c r="C166" s="27" t="s">
        <v>341</v>
      </c>
      <c r="D166" s="27" t="s">
        <v>342</v>
      </c>
      <c r="E166" s="23">
        <v>150000</v>
      </c>
      <c r="F166" s="23">
        <v>30000</v>
      </c>
      <c r="G166" s="23">
        <v>3500</v>
      </c>
      <c r="H166" s="28">
        <f t="shared" si="56"/>
        <v>11.666666666666666</v>
      </c>
      <c r="I166" s="23"/>
      <c r="J166" s="23"/>
      <c r="K166" s="23"/>
      <c r="L166" s="25"/>
      <c r="M166" s="23">
        <f t="shared" si="57"/>
        <v>150000</v>
      </c>
      <c r="N166" s="23">
        <f t="shared" si="58"/>
        <v>30000</v>
      </c>
      <c r="O166" s="23">
        <f t="shared" si="59"/>
        <v>3500</v>
      </c>
      <c r="P166" s="23">
        <f t="shared" si="60"/>
        <v>11.666666666666666</v>
      </c>
    </row>
    <row r="167" spans="1:16" ht="17.100000000000001" customHeight="1" x14ac:dyDescent="0.15">
      <c r="A167" s="54" t="s">
        <v>340</v>
      </c>
      <c r="B167" s="54"/>
      <c r="C167" s="27" t="s">
        <v>341</v>
      </c>
      <c r="D167" s="27" t="s">
        <v>343</v>
      </c>
      <c r="E167" s="23">
        <v>5000</v>
      </c>
      <c r="F167" s="23">
        <v>5000</v>
      </c>
      <c r="G167" s="23"/>
      <c r="H167" s="28"/>
      <c r="I167" s="23"/>
      <c r="J167" s="23"/>
      <c r="K167" s="23"/>
      <c r="L167" s="25"/>
      <c r="M167" s="23">
        <f t="shared" si="57"/>
        <v>5000</v>
      </c>
      <c r="N167" s="23">
        <f t="shared" si="58"/>
        <v>5000</v>
      </c>
      <c r="O167" s="23">
        <f t="shared" si="59"/>
        <v>0</v>
      </c>
      <c r="P167" s="23">
        <f t="shared" si="60"/>
        <v>0</v>
      </c>
    </row>
    <row r="168" spans="1:16" ht="16.5" customHeight="1" x14ac:dyDescent="0.15">
      <c r="A168" s="51" t="s">
        <v>344</v>
      </c>
      <c r="B168" s="51"/>
      <c r="C168" s="22" t="s">
        <v>345</v>
      </c>
      <c r="D168" s="22" t="s">
        <v>0</v>
      </c>
      <c r="E168" s="23">
        <v>3101870</v>
      </c>
      <c r="F168" s="23">
        <f>F169+F171</f>
        <v>960370</v>
      </c>
      <c r="G168" s="23">
        <v>861840.66</v>
      </c>
      <c r="H168" s="28">
        <f t="shared" si="56"/>
        <v>89.740481272842757</v>
      </c>
      <c r="I168" s="23">
        <v>2440000</v>
      </c>
      <c r="J168" s="23">
        <v>1440000</v>
      </c>
      <c r="K168" s="23"/>
      <c r="L168" s="25"/>
      <c r="M168" s="23">
        <f t="shared" si="57"/>
        <v>5541870</v>
      </c>
      <c r="N168" s="23">
        <f t="shared" si="58"/>
        <v>2400370</v>
      </c>
      <c r="O168" s="23">
        <f t="shared" si="59"/>
        <v>861840.66</v>
      </c>
      <c r="P168" s="23">
        <f t="shared" si="60"/>
        <v>35.904492224115451</v>
      </c>
    </row>
    <row r="169" spans="1:16" ht="23.45" customHeight="1" x14ac:dyDescent="0.15">
      <c r="A169" s="51" t="s">
        <v>346</v>
      </c>
      <c r="B169" s="51"/>
      <c r="C169" s="22" t="s">
        <v>347</v>
      </c>
      <c r="D169" s="22" t="s">
        <v>0</v>
      </c>
      <c r="E169" s="23">
        <v>100000</v>
      </c>
      <c r="F169" s="23">
        <f>F170</f>
        <v>45000</v>
      </c>
      <c r="G169" s="23">
        <v>28227.1</v>
      </c>
      <c r="H169" s="28">
        <f t="shared" si="56"/>
        <v>62.726888888888887</v>
      </c>
      <c r="I169" s="23"/>
      <c r="J169" s="23"/>
      <c r="K169" s="23"/>
      <c r="L169" s="25"/>
      <c r="M169" s="23">
        <f t="shared" si="57"/>
        <v>100000</v>
      </c>
      <c r="N169" s="23">
        <f t="shared" si="58"/>
        <v>45000</v>
      </c>
      <c r="O169" s="23">
        <f t="shared" si="59"/>
        <v>28227.1</v>
      </c>
      <c r="P169" s="23">
        <f t="shared" si="60"/>
        <v>62.726888888888887</v>
      </c>
    </row>
    <row r="170" spans="1:16" ht="35.1" customHeight="1" x14ac:dyDescent="0.15">
      <c r="A170" s="54" t="s">
        <v>348</v>
      </c>
      <c r="B170" s="54"/>
      <c r="C170" s="27" t="s">
        <v>349</v>
      </c>
      <c r="D170" s="27" t="s">
        <v>350</v>
      </c>
      <c r="E170" s="23">
        <v>100000</v>
      </c>
      <c r="F170" s="23">
        <v>45000</v>
      </c>
      <c r="G170" s="23">
        <v>28227.1</v>
      </c>
      <c r="H170" s="28">
        <f t="shared" si="56"/>
        <v>62.726888888888887</v>
      </c>
      <c r="I170" s="23"/>
      <c r="J170" s="23"/>
      <c r="K170" s="23"/>
      <c r="L170" s="25"/>
      <c r="M170" s="23">
        <f t="shared" si="57"/>
        <v>100000</v>
      </c>
      <c r="N170" s="23">
        <f t="shared" si="58"/>
        <v>45000</v>
      </c>
      <c r="O170" s="23">
        <f t="shared" si="59"/>
        <v>28227.1</v>
      </c>
      <c r="P170" s="23">
        <f t="shared" si="60"/>
        <v>62.726888888888887</v>
      </c>
    </row>
    <row r="171" spans="1:16" ht="27.95" customHeight="1" x14ac:dyDescent="0.15">
      <c r="A171" s="51" t="s">
        <v>351</v>
      </c>
      <c r="B171" s="51"/>
      <c r="C171" s="22" t="s">
        <v>352</v>
      </c>
      <c r="D171" s="22" t="s">
        <v>0</v>
      </c>
      <c r="E171" s="23">
        <v>3001870</v>
      </c>
      <c r="F171" s="23">
        <v>915370</v>
      </c>
      <c r="G171" s="23">
        <v>833613.56</v>
      </c>
      <c r="H171" s="28">
        <f t="shared" si="56"/>
        <v>91.068481597605341</v>
      </c>
      <c r="I171" s="23"/>
      <c r="J171" s="23"/>
      <c r="K171" s="23"/>
      <c r="L171" s="25"/>
      <c r="M171" s="23">
        <f t="shared" si="57"/>
        <v>3001870</v>
      </c>
      <c r="N171" s="23">
        <f t="shared" si="58"/>
        <v>915370</v>
      </c>
      <c r="O171" s="23">
        <f t="shared" si="59"/>
        <v>833613.56</v>
      </c>
      <c r="P171" s="23">
        <f t="shared" si="60"/>
        <v>91.068481597605341</v>
      </c>
    </row>
    <row r="172" spans="1:16" ht="51.6" customHeight="1" x14ac:dyDescent="0.15">
      <c r="A172" s="54" t="s">
        <v>353</v>
      </c>
      <c r="B172" s="54"/>
      <c r="C172" s="27" t="s">
        <v>354</v>
      </c>
      <c r="D172" s="27" t="s">
        <v>355</v>
      </c>
      <c r="E172" s="23">
        <v>3001870</v>
      </c>
      <c r="F172" s="23">
        <v>915370</v>
      </c>
      <c r="G172" s="23">
        <v>833613.56</v>
      </c>
      <c r="H172" s="28">
        <f t="shared" si="56"/>
        <v>91.068481597605341</v>
      </c>
      <c r="I172" s="23"/>
      <c r="J172" s="23"/>
      <c r="K172" s="23"/>
      <c r="L172" s="25"/>
      <c r="M172" s="23">
        <f t="shared" si="57"/>
        <v>3001870</v>
      </c>
      <c r="N172" s="23">
        <f t="shared" si="58"/>
        <v>915370</v>
      </c>
      <c r="O172" s="23">
        <f t="shared" si="59"/>
        <v>833613.56</v>
      </c>
      <c r="P172" s="23">
        <f t="shared" si="60"/>
        <v>91.068481597605341</v>
      </c>
    </row>
    <row r="173" spans="1:16" ht="33.950000000000003" customHeight="1" x14ac:dyDescent="0.15">
      <c r="A173" s="48" t="s">
        <v>356</v>
      </c>
      <c r="B173" s="48"/>
      <c r="C173" s="22" t="s">
        <v>357</v>
      </c>
      <c r="D173" s="22" t="s">
        <v>358</v>
      </c>
      <c r="E173" s="23"/>
      <c r="F173" s="23"/>
      <c r="G173" s="23"/>
      <c r="H173" s="28"/>
      <c r="I173" s="23">
        <v>2440000</v>
      </c>
      <c r="J173" s="23">
        <v>1440000</v>
      </c>
      <c r="K173" s="23"/>
      <c r="L173" s="25"/>
      <c r="M173" s="23">
        <f t="shared" si="57"/>
        <v>2440000</v>
      </c>
      <c r="N173" s="23">
        <f t="shared" si="58"/>
        <v>1440000</v>
      </c>
      <c r="O173" s="23">
        <f t="shared" si="59"/>
        <v>0</v>
      </c>
      <c r="P173" s="23">
        <f t="shared" si="60"/>
        <v>0</v>
      </c>
    </row>
    <row r="174" spans="1:16" ht="24" customHeight="1" x14ac:dyDescent="0.15">
      <c r="A174" s="51" t="s">
        <v>359</v>
      </c>
      <c r="B174" s="51"/>
      <c r="C174" s="22" t="s">
        <v>360</v>
      </c>
      <c r="D174" s="22" t="s">
        <v>0</v>
      </c>
      <c r="E174" s="23">
        <v>11967000</v>
      </c>
      <c r="F174" s="23">
        <f>F175+F177+F178</f>
        <v>3476290</v>
      </c>
      <c r="G174" s="23">
        <v>2420998.38</v>
      </c>
      <c r="H174" s="28">
        <f t="shared" si="56"/>
        <v>69.643164983358687</v>
      </c>
      <c r="I174" s="23"/>
      <c r="J174" s="23"/>
      <c r="K174" s="23">
        <v>153768.16</v>
      </c>
      <c r="L174" s="25"/>
      <c r="M174" s="23">
        <f t="shared" si="57"/>
        <v>11967000</v>
      </c>
      <c r="N174" s="23">
        <f t="shared" si="58"/>
        <v>3476290</v>
      </c>
      <c r="O174" s="23">
        <f t="shared" si="59"/>
        <v>2574766.54</v>
      </c>
      <c r="P174" s="23">
        <f t="shared" si="60"/>
        <v>74.066505958938976</v>
      </c>
    </row>
    <row r="175" spans="1:16" ht="39.6" customHeight="1" x14ac:dyDescent="0.15">
      <c r="A175" s="51" t="s">
        <v>361</v>
      </c>
      <c r="B175" s="51"/>
      <c r="C175" s="22" t="s">
        <v>362</v>
      </c>
      <c r="D175" s="22" t="s">
        <v>0</v>
      </c>
      <c r="E175" s="23">
        <v>1200000</v>
      </c>
      <c r="F175" s="23">
        <f>F176</f>
        <v>260000</v>
      </c>
      <c r="G175" s="23">
        <v>23695.31</v>
      </c>
      <c r="H175" s="28">
        <f t="shared" si="56"/>
        <v>9.1135807692307704</v>
      </c>
      <c r="I175" s="23"/>
      <c r="J175" s="23"/>
      <c r="K175" s="23"/>
      <c r="L175" s="25"/>
      <c r="M175" s="23">
        <f t="shared" si="57"/>
        <v>1200000</v>
      </c>
      <c r="N175" s="23">
        <f t="shared" si="58"/>
        <v>260000</v>
      </c>
      <c r="O175" s="23">
        <f t="shared" si="59"/>
        <v>23695.31</v>
      </c>
      <c r="P175" s="23">
        <f t="shared" si="60"/>
        <v>9.1135807692307704</v>
      </c>
    </row>
    <row r="176" spans="1:16" ht="30" customHeight="1" x14ac:dyDescent="0.15">
      <c r="A176" s="54" t="s">
        <v>363</v>
      </c>
      <c r="B176" s="54"/>
      <c r="C176" s="27" t="s">
        <v>364</v>
      </c>
      <c r="D176" s="27" t="s">
        <v>365</v>
      </c>
      <c r="E176" s="23">
        <v>1200000</v>
      </c>
      <c r="F176" s="23">
        <v>260000</v>
      </c>
      <c r="G176" s="23">
        <v>23695.31</v>
      </c>
      <c r="H176" s="28">
        <f t="shared" si="56"/>
        <v>9.1135807692307704</v>
      </c>
      <c r="I176" s="23"/>
      <c r="J176" s="23"/>
      <c r="K176" s="23"/>
      <c r="L176" s="25"/>
      <c r="M176" s="23">
        <f t="shared" si="57"/>
        <v>1200000</v>
      </c>
      <c r="N176" s="23">
        <f t="shared" si="58"/>
        <v>260000</v>
      </c>
      <c r="O176" s="23">
        <f t="shared" si="59"/>
        <v>23695.31</v>
      </c>
      <c r="P176" s="23">
        <f t="shared" si="60"/>
        <v>9.1135807692307704</v>
      </c>
    </row>
    <row r="177" spans="1:16" ht="53.45" customHeight="1" x14ac:dyDescent="0.15">
      <c r="A177" s="48" t="s">
        <v>366</v>
      </c>
      <c r="B177" s="48"/>
      <c r="C177" s="22" t="s">
        <v>367</v>
      </c>
      <c r="D177" s="22" t="s">
        <v>368</v>
      </c>
      <c r="E177" s="23">
        <v>200000</v>
      </c>
      <c r="F177" s="23">
        <v>200000</v>
      </c>
      <c r="G177" s="23">
        <v>109050.72</v>
      </c>
      <c r="H177" s="28">
        <f t="shared" si="56"/>
        <v>54.525359999999999</v>
      </c>
      <c r="I177" s="23"/>
      <c r="J177" s="23"/>
      <c r="K177" s="23"/>
      <c r="L177" s="25"/>
      <c r="M177" s="23">
        <f t="shared" si="57"/>
        <v>200000</v>
      </c>
      <c r="N177" s="23">
        <f t="shared" si="58"/>
        <v>200000</v>
      </c>
      <c r="O177" s="23">
        <f t="shared" si="59"/>
        <v>109050.72</v>
      </c>
      <c r="P177" s="23">
        <f t="shared" si="60"/>
        <v>54.525359999999999</v>
      </c>
    </row>
    <row r="178" spans="1:16" ht="20.45" customHeight="1" x14ac:dyDescent="0.15">
      <c r="A178" s="48" t="s">
        <v>369</v>
      </c>
      <c r="B178" s="48"/>
      <c r="C178" s="22" t="s">
        <v>370</v>
      </c>
      <c r="D178" s="22" t="s">
        <v>371</v>
      </c>
      <c r="E178" s="23">
        <v>10567000</v>
      </c>
      <c r="F178" s="23">
        <v>3016290</v>
      </c>
      <c r="G178" s="23">
        <v>2288252.35</v>
      </c>
      <c r="H178" s="28">
        <f t="shared" si="56"/>
        <v>75.863141475123413</v>
      </c>
      <c r="I178" s="23"/>
      <c r="J178" s="23"/>
      <c r="K178" s="23">
        <v>153768.16</v>
      </c>
      <c r="L178" s="25"/>
      <c r="M178" s="23">
        <f t="shared" si="57"/>
        <v>10567000</v>
      </c>
      <c r="N178" s="23">
        <f t="shared" si="58"/>
        <v>3016290</v>
      </c>
      <c r="O178" s="23">
        <f t="shared" si="59"/>
        <v>2442020.5100000002</v>
      </c>
      <c r="P178" s="23">
        <f t="shared" si="60"/>
        <v>80.961065083264543</v>
      </c>
    </row>
    <row r="179" spans="1:16" ht="20.45" customHeight="1" x14ac:dyDescent="0.15">
      <c r="A179" s="51" t="s">
        <v>372</v>
      </c>
      <c r="B179" s="51"/>
      <c r="C179" s="22" t="s">
        <v>373</v>
      </c>
      <c r="D179" s="22" t="s">
        <v>0</v>
      </c>
      <c r="E179" s="23">
        <v>1190000</v>
      </c>
      <c r="F179" s="23"/>
      <c r="G179" s="23"/>
      <c r="H179" s="28"/>
      <c r="I179" s="23"/>
      <c r="J179" s="23"/>
      <c r="K179" s="23"/>
      <c r="L179" s="25"/>
      <c r="M179" s="23">
        <f t="shared" si="57"/>
        <v>1190000</v>
      </c>
      <c r="N179" s="23">
        <f t="shared" si="58"/>
        <v>0</v>
      </c>
      <c r="O179" s="23">
        <f t="shared" si="59"/>
        <v>0</v>
      </c>
      <c r="P179" s="23"/>
    </row>
    <row r="180" spans="1:16" ht="30" customHeight="1" x14ac:dyDescent="0.15">
      <c r="A180" s="51" t="s">
        <v>374</v>
      </c>
      <c r="B180" s="51"/>
      <c r="C180" s="22" t="s">
        <v>375</v>
      </c>
      <c r="D180" s="22" t="s">
        <v>0</v>
      </c>
      <c r="E180" s="23">
        <v>5000</v>
      </c>
      <c r="F180" s="23"/>
      <c r="G180" s="23"/>
      <c r="H180" s="28"/>
      <c r="I180" s="23"/>
      <c r="J180" s="23"/>
      <c r="K180" s="23"/>
      <c r="L180" s="25"/>
      <c r="M180" s="23">
        <f t="shared" si="57"/>
        <v>5000</v>
      </c>
      <c r="N180" s="23">
        <f t="shared" si="58"/>
        <v>0</v>
      </c>
      <c r="O180" s="23">
        <f t="shared" si="59"/>
        <v>0</v>
      </c>
      <c r="P180" s="23"/>
    </row>
    <row r="181" spans="1:16" ht="24" customHeight="1" x14ac:dyDescent="0.15">
      <c r="A181" s="48" t="s">
        <v>376</v>
      </c>
      <c r="B181" s="48"/>
      <c r="C181" s="22" t="s">
        <v>377</v>
      </c>
      <c r="D181" s="22" t="s">
        <v>378</v>
      </c>
      <c r="E181" s="23">
        <v>5000</v>
      </c>
      <c r="F181" s="23"/>
      <c r="G181" s="23"/>
      <c r="H181" s="28"/>
      <c r="I181" s="23"/>
      <c r="J181" s="23"/>
      <c r="K181" s="23"/>
      <c r="L181" s="25"/>
      <c r="M181" s="23">
        <f t="shared" si="57"/>
        <v>5000</v>
      </c>
      <c r="N181" s="23">
        <f t="shared" si="58"/>
        <v>0</v>
      </c>
      <c r="O181" s="23">
        <f t="shared" si="59"/>
        <v>0</v>
      </c>
      <c r="P181" s="23"/>
    </row>
    <row r="182" spans="1:16" ht="33.950000000000003" customHeight="1" x14ac:dyDescent="0.15">
      <c r="A182" s="51" t="s">
        <v>379</v>
      </c>
      <c r="B182" s="51"/>
      <c r="C182" s="22" t="s">
        <v>380</v>
      </c>
      <c r="D182" s="22" t="s">
        <v>0</v>
      </c>
      <c r="E182" s="23">
        <v>1100000</v>
      </c>
      <c r="F182" s="23"/>
      <c r="G182" s="23"/>
      <c r="H182" s="28"/>
      <c r="I182" s="23"/>
      <c r="J182" s="23"/>
      <c r="K182" s="23"/>
      <c r="L182" s="25"/>
      <c r="M182" s="23">
        <f t="shared" si="57"/>
        <v>1100000</v>
      </c>
      <c r="N182" s="23">
        <f t="shared" si="58"/>
        <v>0</v>
      </c>
      <c r="O182" s="23">
        <f t="shared" si="59"/>
        <v>0</v>
      </c>
      <c r="P182" s="23"/>
    </row>
    <row r="183" spans="1:16" ht="29.1" customHeight="1" x14ac:dyDescent="0.15">
      <c r="A183" s="51" t="s">
        <v>381</v>
      </c>
      <c r="B183" s="51"/>
      <c r="C183" s="22" t="s">
        <v>382</v>
      </c>
      <c r="D183" s="22" t="s">
        <v>0</v>
      </c>
      <c r="E183" s="23">
        <v>1100000</v>
      </c>
      <c r="F183" s="23"/>
      <c r="G183" s="23"/>
      <c r="H183" s="28"/>
      <c r="I183" s="23"/>
      <c r="J183" s="23"/>
      <c r="K183" s="23"/>
      <c r="L183" s="25"/>
      <c r="M183" s="23">
        <f t="shared" si="57"/>
        <v>1100000</v>
      </c>
      <c r="N183" s="23">
        <f t="shared" si="58"/>
        <v>0</v>
      </c>
      <c r="O183" s="23">
        <f t="shared" si="59"/>
        <v>0</v>
      </c>
      <c r="P183" s="23"/>
    </row>
    <row r="184" spans="1:16" ht="43.5" customHeight="1" x14ac:dyDescent="0.15">
      <c r="A184" s="54" t="s">
        <v>383</v>
      </c>
      <c r="B184" s="54"/>
      <c r="C184" s="27" t="s">
        <v>384</v>
      </c>
      <c r="D184" s="27" t="s">
        <v>385</v>
      </c>
      <c r="E184" s="23">
        <v>1100000</v>
      </c>
      <c r="F184" s="23"/>
      <c r="G184" s="23"/>
      <c r="H184" s="28"/>
      <c r="I184" s="23"/>
      <c r="J184" s="23"/>
      <c r="K184" s="23"/>
      <c r="L184" s="25"/>
      <c r="M184" s="23">
        <f t="shared" si="57"/>
        <v>1100000</v>
      </c>
      <c r="N184" s="23">
        <f t="shared" si="58"/>
        <v>0</v>
      </c>
      <c r="O184" s="23">
        <f t="shared" si="59"/>
        <v>0</v>
      </c>
      <c r="P184" s="23"/>
    </row>
    <row r="185" spans="1:16" ht="27.6" customHeight="1" x14ac:dyDescent="0.15">
      <c r="A185" s="51" t="s">
        <v>386</v>
      </c>
      <c r="B185" s="51"/>
      <c r="C185" s="22" t="s">
        <v>387</v>
      </c>
      <c r="D185" s="22" t="s">
        <v>0</v>
      </c>
      <c r="E185" s="23">
        <v>85000</v>
      </c>
      <c r="F185" s="23"/>
      <c r="G185" s="23"/>
      <c r="H185" s="28"/>
      <c r="I185" s="23"/>
      <c r="J185" s="23"/>
      <c r="K185" s="23"/>
      <c r="L185" s="25"/>
      <c r="M185" s="23">
        <f t="shared" si="57"/>
        <v>85000</v>
      </c>
      <c r="N185" s="23">
        <f t="shared" si="58"/>
        <v>0</v>
      </c>
      <c r="O185" s="23">
        <f t="shared" si="59"/>
        <v>0</v>
      </c>
      <c r="P185" s="23"/>
    </row>
    <row r="186" spans="1:16" ht="30" customHeight="1" x14ac:dyDescent="0.15">
      <c r="A186" s="48" t="s">
        <v>388</v>
      </c>
      <c r="B186" s="48"/>
      <c r="C186" s="22" t="s">
        <v>389</v>
      </c>
      <c r="D186" s="22" t="s">
        <v>390</v>
      </c>
      <c r="E186" s="23">
        <v>85000</v>
      </c>
      <c r="F186" s="23"/>
      <c r="G186" s="23"/>
      <c r="H186" s="28"/>
      <c r="I186" s="23"/>
      <c r="J186" s="23"/>
      <c r="K186" s="23"/>
      <c r="L186" s="25"/>
      <c r="M186" s="23">
        <f t="shared" si="57"/>
        <v>85000</v>
      </c>
      <c r="N186" s="23">
        <f t="shared" si="58"/>
        <v>0</v>
      </c>
      <c r="O186" s="23">
        <f t="shared" si="59"/>
        <v>0</v>
      </c>
      <c r="P186" s="23"/>
    </row>
    <row r="187" spans="1:16" ht="18" customHeight="1" x14ac:dyDescent="0.15">
      <c r="A187" s="51" t="s">
        <v>391</v>
      </c>
      <c r="B187" s="51"/>
      <c r="C187" s="22" t="s">
        <v>392</v>
      </c>
      <c r="D187" s="22" t="s">
        <v>0</v>
      </c>
      <c r="E187" s="23">
        <v>3281000</v>
      </c>
      <c r="F187" s="23">
        <f>F188+F191+F198</f>
        <v>1026586</v>
      </c>
      <c r="G187" s="23">
        <v>327967.28999999998</v>
      </c>
      <c r="H187" s="28">
        <f t="shared" si="56"/>
        <v>31.947376060067054</v>
      </c>
      <c r="I187" s="23">
        <v>1974500</v>
      </c>
      <c r="J187" s="23">
        <f>J191+J195</f>
        <v>1914750</v>
      </c>
      <c r="K187" s="23">
        <v>613998</v>
      </c>
      <c r="L187" s="25">
        <f t="shared" si="61"/>
        <v>32.06674500587544</v>
      </c>
      <c r="M187" s="23">
        <f t="shared" si="57"/>
        <v>5255500</v>
      </c>
      <c r="N187" s="23">
        <f t="shared" si="58"/>
        <v>2941336</v>
      </c>
      <c r="O187" s="23">
        <f t="shared" si="59"/>
        <v>941965.29</v>
      </c>
      <c r="P187" s="23">
        <f t="shared" si="60"/>
        <v>32.025082819507873</v>
      </c>
    </row>
    <row r="188" spans="1:16" ht="30.95" customHeight="1" x14ac:dyDescent="0.15">
      <c r="A188" s="51" t="s">
        <v>393</v>
      </c>
      <c r="B188" s="51"/>
      <c r="C188" s="22" t="s">
        <v>394</v>
      </c>
      <c r="D188" s="22" t="s">
        <v>0</v>
      </c>
      <c r="E188" s="23">
        <v>541000</v>
      </c>
      <c r="F188" s="23">
        <f>F189+F190</f>
        <v>236586</v>
      </c>
      <c r="G188" s="23">
        <v>118047.29</v>
      </c>
      <c r="H188" s="28">
        <f t="shared" si="56"/>
        <v>49.8961434742546</v>
      </c>
      <c r="I188" s="23"/>
      <c r="J188" s="23"/>
      <c r="K188" s="23"/>
      <c r="L188" s="25"/>
      <c r="M188" s="23">
        <f t="shared" si="57"/>
        <v>541000</v>
      </c>
      <c r="N188" s="23">
        <f t="shared" si="58"/>
        <v>236586</v>
      </c>
      <c r="O188" s="23">
        <f t="shared" si="59"/>
        <v>118047.29</v>
      </c>
      <c r="P188" s="23">
        <f t="shared" si="60"/>
        <v>49.8961434742546</v>
      </c>
    </row>
    <row r="189" spans="1:16" ht="36" customHeight="1" x14ac:dyDescent="0.15">
      <c r="A189" s="48" t="s">
        <v>395</v>
      </c>
      <c r="B189" s="48"/>
      <c r="C189" s="22" t="s">
        <v>396</v>
      </c>
      <c r="D189" s="22" t="s">
        <v>397</v>
      </c>
      <c r="E189" s="23">
        <v>130000</v>
      </c>
      <c r="F189" s="23">
        <v>130000</v>
      </c>
      <c r="G189" s="23">
        <v>27330</v>
      </c>
      <c r="H189" s="28">
        <f t="shared" si="56"/>
        <v>21.023076923076925</v>
      </c>
      <c r="I189" s="23"/>
      <c r="J189" s="23"/>
      <c r="K189" s="23"/>
      <c r="L189" s="25"/>
      <c r="M189" s="23">
        <f t="shared" si="57"/>
        <v>130000</v>
      </c>
      <c r="N189" s="23">
        <f t="shared" si="58"/>
        <v>130000</v>
      </c>
      <c r="O189" s="23">
        <f t="shared" si="59"/>
        <v>27330</v>
      </c>
      <c r="P189" s="23">
        <f t="shared" si="60"/>
        <v>21.023076923076925</v>
      </c>
    </row>
    <row r="190" spans="1:16" ht="25.5" customHeight="1" x14ac:dyDescent="0.15">
      <c r="A190" s="48" t="s">
        <v>398</v>
      </c>
      <c r="B190" s="48"/>
      <c r="C190" s="22" t="s">
        <v>399</v>
      </c>
      <c r="D190" s="22" t="s">
        <v>400</v>
      </c>
      <c r="E190" s="23">
        <v>411000</v>
      </c>
      <c r="F190" s="23">
        <v>106586</v>
      </c>
      <c r="G190" s="23">
        <v>90717.29</v>
      </c>
      <c r="H190" s="28">
        <f t="shared" si="56"/>
        <v>85.111825192802058</v>
      </c>
      <c r="I190" s="23"/>
      <c r="J190" s="23"/>
      <c r="K190" s="23"/>
      <c r="L190" s="25"/>
      <c r="M190" s="23">
        <f t="shared" si="57"/>
        <v>411000</v>
      </c>
      <c r="N190" s="23">
        <f t="shared" si="58"/>
        <v>106586</v>
      </c>
      <c r="O190" s="23">
        <f t="shared" si="59"/>
        <v>90717.29</v>
      </c>
      <c r="P190" s="23">
        <f t="shared" si="60"/>
        <v>85.111825192802058</v>
      </c>
    </row>
    <row r="191" spans="1:16" ht="19.5" customHeight="1" x14ac:dyDescent="0.15">
      <c r="A191" s="51" t="s">
        <v>401</v>
      </c>
      <c r="B191" s="51"/>
      <c r="C191" s="22" t="s">
        <v>402</v>
      </c>
      <c r="D191" s="22" t="s">
        <v>0</v>
      </c>
      <c r="E191" s="23">
        <v>1740000</v>
      </c>
      <c r="F191" s="23">
        <f>F192+F193+F194</f>
        <v>590000</v>
      </c>
      <c r="G191" s="23">
        <v>209920</v>
      </c>
      <c r="H191" s="28">
        <f t="shared" si="56"/>
        <v>35.579661016949153</v>
      </c>
      <c r="I191" s="23">
        <v>1900000</v>
      </c>
      <c r="J191" s="23">
        <v>1900000</v>
      </c>
      <c r="K191" s="23">
        <v>613998</v>
      </c>
      <c r="L191" s="25">
        <f t="shared" si="61"/>
        <v>32.315684210526314</v>
      </c>
      <c r="M191" s="23">
        <f t="shared" si="57"/>
        <v>3640000</v>
      </c>
      <c r="N191" s="23">
        <f t="shared" si="58"/>
        <v>2490000</v>
      </c>
      <c r="O191" s="23">
        <f t="shared" si="59"/>
        <v>823918</v>
      </c>
      <c r="P191" s="23">
        <f t="shared" si="60"/>
        <v>33.089076305220885</v>
      </c>
    </row>
    <row r="192" spans="1:16" ht="27" customHeight="1" x14ac:dyDescent="0.15">
      <c r="A192" s="48" t="s">
        <v>403</v>
      </c>
      <c r="B192" s="48"/>
      <c r="C192" s="22" t="s">
        <v>404</v>
      </c>
      <c r="D192" s="22" t="s">
        <v>405</v>
      </c>
      <c r="E192" s="23">
        <v>500000</v>
      </c>
      <c r="F192" s="23">
        <v>50000</v>
      </c>
      <c r="G192" s="23"/>
      <c r="H192" s="28"/>
      <c r="I192" s="23"/>
      <c r="J192" s="23"/>
      <c r="K192" s="23"/>
      <c r="L192" s="25"/>
      <c r="M192" s="23">
        <f t="shared" si="57"/>
        <v>500000</v>
      </c>
      <c r="N192" s="23">
        <f t="shared" si="58"/>
        <v>50000</v>
      </c>
      <c r="O192" s="23">
        <f t="shared" si="59"/>
        <v>0</v>
      </c>
      <c r="P192" s="23">
        <f t="shared" si="60"/>
        <v>0</v>
      </c>
    </row>
    <row r="193" spans="1:16" ht="22.5" customHeight="1" x14ac:dyDescent="0.15">
      <c r="A193" s="48" t="s">
        <v>406</v>
      </c>
      <c r="B193" s="48"/>
      <c r="C193" s="22" t="s">
        <v>407</v>
      </c>
      <c r="D193" s="22" t="s">
        <v>408</v>
      </c>
      <c r="E193" s="23">
        <v>40000</v>
      </c>
      <c r="F193" s="23">
        <v>40000</v>
      </c>
      <c r="G193" s="23"/>
      <c r="H193" s="28"/>
      <c r="I193" s="23">
        <v>100000</v>
      </c>
      <c r="J193" s="23">
        <v>100000</v>
      </c>
      <c r="K193" s="23"/>
      <c r="L193" s="25"/>
      <c r="M193" s="23">
        <f t="shared" si="57"/>
        <v>140000</v>
      </c>
      <c r="N193" s="23">
        <f t="shared" si="58"/>
        <v>140000</v>
      </c>
      <c r="O193" s="23">
        <f t="shared" si="59"/>
        <v>0</v>
      </c>
      <c r="P193" s="23">
        <f t="shared" si="60"/>
        <v>0</v>
      </c>
    </row>
    <row r="194" spans="1:16" ht="18.600000000000001" customHeight="1" x14ac:dyDescent="0.15">
      <c r="A194" s="48" t="s">
        <v>409</v>
      </c>
      <c r="B194" s="48"/>
      <c r="C194" s="22" t="s">
        <v>410</v>
      </c>
      <c r="D194" s="22" t="s">
        <v>411</v>
      </c>
      <c r="E194" s="23">
        <v>1200000</v>
      </c>
      <c r="F194" s="23">
        <v>500000</v>
      </c>
      <c r="G194" s="23">
        <v>209920</v>
      </c>
      <c r="H194" s="28">
        <f t="shared" si="56"/>
        <v>41.984000000000002</v>
      </c>
      <c r="I194" s="23">
        <v>1800000</v>
      </c>
      <c r="J194" s="23">
        <v>1800000</v>
      </c>
      <c r="K194" s="23">
        <v>613998</v>
      </c>
      <c r="L194" s="25">
        <f t="shared" si="61"/>
        <v>34.110999999999997</v>
      </c>
      <c r="M194" s="23">
        <f t="shared" si="57"/>
        <v>3000000</v>
      </c>
      <c r="N194" s="23">
        <f t="shared" si="58"/>
        <v>2300000</v>
      </c>
      <c r="O194" s="23">
        <f t="shared" si="59"/>
        <v>823918</v>
      </c>
      <c r="P194" s="23">
        <f t="shared" si="60"/>
        <v>35.822521739130437</v>
      </c>
    </row>
    <row r="195" spans="1:16" ht="21.6" customHeight="1" x14ac:dyDescent="0.15">
      <c r="A195" s="51" t="s">
        <v>412</v>
      </c>
      <c r="B195" s="51"/>
      <c r="C195" s="22" t="s">
        <v>413</v>
      </c>
      <c r="D195" s="22" t="s">
        <v>0</v>
      </c>
      <c r="E195" s="23"/>
      <c r="F195" s="23"/>
      <c r="G195" s="23"/>
      <c r="H195" s="28"/>
      <c r="I195" s="23">
        <v>74500</v>
      </c>
      <c r="J195" s="23">
        <v>14750</v>
      </c>
      <c r="K195" s="23"/>
      <c r="L195" s="25"/>
      <c r="M195" s="23">
        <f t="shared" si="57"/>
        <v>74500</v>
      </c>
      <c r="N195" s="23">
        <f t="shared" si="58"/>
        <v>14750</v>
      </c>
      <c r="O195" s="23">
        <f t="shared" si="59"/>
        <v>0</v>
      </c>
      <c r="P195" s="23">
        <f t="shared" si="60"/>
        <v>0</v>
      </c>
    </row>
    <row r="196" spans="1:16" ht="30.95" customHeight="1" x14ac:dyDescent="0.15">
      <c r="A196" s="51" t="s">
        <v>414</v>
      </c>
      <c r="B196" s="51"/>
      <c r="C196" s="22" t="s">
        <v>415</v>
      </c>
      <c r="D196" s="22" t="s">
        <v>0</v>
      </c>
      <c r="E196" s="23"/>
      <c r="F196" s="23"/>
      <c r="G196" s="23"/>
      <c r="H196" s="28"/>
      <c r="I196" s="23">
        <v>74500</v>
      </c>
      <c r="J196" s="23">
        <v>14750</v>
      </c>
      <c r="K196" s="23"/>
      <c r="L196" s="25"/>
      <c r="M196" s="23">
        <f t="shared" si="57"/>
        <v>74500</v>
      </c>
      <c r="N196" s="23">
        <f t="shared" si="58"/>
        <v>14750</v>
      </c>
      <c r="O196" s="23">
        <f t="shared" si="59"/>
        <v>0</v>
      </c>
      <c r="P196" s="23">
        <f t="shared" si="60"/>
        <v>0</v>
      </c>
    </row>
    <row r="197" spans="1:16" ht="23.1" customHeight="1" x14ac:dyDescent="0.15">
      <c r="A197" s="54" t="s">
        <v>416</v>
      </c>
      <c r="B197" s="54"/>
      <c r="C197" s="27" t="s">
        <v>417</v>
      </c>
      <c r="D197" s="27" t="s">
        <v>418</v>
      </c>
      <c r="E197" s="23"/>
      <c r="F197" s="23"/>
      <c r="G197" s="23"/>
      <c r="H197" s="28"/>
      <c r="I197" s="23">
        <v>74500</v>
      </c>
      <c r="J197" s="23">
        <v>14750</v>
      </c>
      <c r="K197" s="23"/>
      <c r="L197" s="25"/>
      <c r="M197" s="23">
        <f t="shared" si="57"/>
        <v>74500</v>
      </c>
      <c r="N197" s="23">
        <f t="shared" si="58"/>
        <v>14750</v>
      </c>
      <c r="O197" s="23">
        <f t="shared" si="59"/>
        <v>0</v>
      </c>
      <c r="P197" s="23">
        <f t="shared" si="60"/>
        <v>0</v>
      </c>
    </row>
    <row r="198" spans="1:16" ht="18.600000000000001" customHeight="1" x14ac:dyDescent="0.15">
      <c r="A198" s="51" t="s">
        <v>419</v>
      </c>
      <c r="B198" s="51"/>
      <c r="C198" s="22" t="s">
        <v>420</v>
      </c>
      <c r="D198" s="22" t="s">
        <v>0</v>
      </c>
      <c r="E198" s="23">
        <v>1000000</v>
      </c>
      <c r="F198" s="23">
        <v>200000</v>
      </c>
      <c r="G198" s="23"/>
      <c r="H198" s="28"/>
      <c r="I198" s="23"/>
      <c r="J198" s="23"/>
      <c r="K198" s="23"/>
      <c r="L198" s="25"/>
      <c r="M198" s="23">
        <f t="shared" si="57"/>
        <v>1000000</v>
      </c>
      <c r="N198" s="23">
        <f t="shared" si="58"/>
        <v>200000</v>
      </c>
      <c r="O198" s="23">
        <f t="shared" si="59"/>
        <v>0</v>
      </c>
      <c r="P198" s="23">
        <f t="shared" si="60"/>
        <v>0</v>
      </c>
    </row>
    <row r="199" spans="1:16" ht="18.95" customHeight="1" x14ac:dyDescent="0.15">
      <c r="A199" s="48" t="s">
        <v>421</v>
      </c>
      <c r="B199" s="48"/>
      <c r="C199" s="22" t="s">
        <v>422</v>
      </c>
      <c r="D199" s="22" t="s">
        <v>423</v>
      </c>
      <c r="E199" s="23">
        <v>1000000</v>
      </c>
      <c r="F199" s="23">
        <v>200000</v>
      </c>
      <c r="G199" s="23"/>
      <c r="H199" s="28"/>
      <c r="I199" s="23"/>
      <c r="J199" s="23"/>
      <c r="K199" s="23"/>
      <c r="L199" s="25"/>
      <c r="M199" s="23">
        <f t="shared" si="57"/>
        <v>1000000</v>
      </c>
      <c r="N199" s="23">
        <f t="shared" si="58"/>
        <v>200000</v>
      </c>
      <c r="O199" s="23">
        <f t="shared" si="59"/>
        <v>0</v>
      </c>
      <c r="P199" s="23">
        <f t="shared" si="60"/>
        <v>0</v>
      </c>
    </row>
    <row r="200" spans="1:16" ht="29.1" customHeight="1" x14ac:dyDescent="0.15">
      <c r="A200" s="49" t="s">
        <v>424</v>
      </c>
      <c r="B200" s="49"/>
      <c r="C200" s="37" t="s">
        <v>425</v>
      </c>
      <c r="D200" s="37" t="s">
        <v>0</v>
      </c>
      <c r="E200" s="38">
        <v>346953527</v>
      </c>
      <c r="F200" s="38">
        <f>F106+F113+F139+F145+F160+F168+F174+F187</f>
        <v>109043538</v>
      </c>
      <c r="G200" s="38">
        <v>96589869.319999993</v>
      </c>
      <c r="H200" s="39">
        <f t="shared" si="56"/>
        <v>88.5791777225717</v>
      </c>
      <c r="I200" s="38">
        <v>31191674</v>
      </c>
      <c r="J200" s="38">
        <f>J106+J113+J139+J145+J160+J168+J187</f>
        <v>13095924</v>
      </c>
      <c r="K200" s="38">
        <v>15812530.41</v>
      </c>
      <c r="L200" s="40">
        <f t="shared" si="61"/>
        <v>120.74390787545804</v>
      </c>
      <c r="M200" s="38">
        <f t="shared" si="57"/>
        <v>378145201</v>
      </c>
      <c r="N200" s="38">
        <f t="shared" si="58"/>
        <v>122139462</v>
      </c>
      <c r="O200" s="38">
        <f t="shared" si="59"/>
        <v>112402399.72999999</v>
      </c>
      <c r="P200" s="38">
        <f t="shared" si="60"/>
        <v>92.027914557213279</v>
      </c>
    </row>
    <row r="201" spans="1:16" ht="50.45" customHeight="1" x14ac:dyDescent="0.15">
      <c r="A201" s="50" t="s">
        <v>426</v>
      </c>
      <c r="B201" s="50"/>
      <c r="C201" s="37" t="s">
        <v>427</v>
      </c>
      <c r="D201" s="37" t="s">
        <v>428</v>
      </c>
      <c r="E201" s="38">
        <v>32000</v>
      </c>
      <c r="F201" s="38">
        <v>32000</v>
      </c>
      <c r="G201" s="38"/>
      <c r="H201" s="39"/>
      <c r="I201" s="38"/>
      <c r="J201" s="38"/>
      <c r="K201" s="38"/>
      <c r="L201" s="40"/>
      <c r="M201" s="38">
        <f t="shared" si="57"/>
        <v>32000</v>
      </c>
      <c r="N201" s="38">
        <f t="shared" si="58"/>
        <v>32000</v>
      </c>
      <c r="O201" s="38">
        <f t="shared" si="59"/>
        <v>0</v>
      </c>
      <c r="P201" s="38">
        <f t="shared" si="60"/>
        <v>0</v>
      </c>
    </row>
    <row r="202" spans="1:16" ht="30.95" customHeight="1" x14ac:dyDescent="0.15">
      <c r="A202" s="49" t="s">
        <v>429</v>
      </c>
      <c r="B202" s="49"/>
      <c r="C202" s="37" t="s">
        <v>430</v>
      </c>
      <c r="D202" s="37" t="s">
        <v>0</v>
      </c>
      <c r="E202" s="38">
        <v>346985527</v>
      </c>
      <c r="F202" s="38">
        <f>F200+F201</f>
        <v>109075538</v>
      </c>
      <c r="G202" s="38">
        <v>96589869.319999993</v>
      </c>
      <c r="H202" s="39">
        <f t="shared" si="56"/>
        <v>88.553190835510705</v>
      </c>
      <c r="I202" s="38">
        <v>31191674</v>
      </c>
      <c r="J202" s="38">
        <f>J200</f>
        <v>13095924</v>
      </c>
      <c r="K202" s="38">
        <v>15812530.41</v>
      </c>
      <c r="L202" s="40">
        <f t="shared" si="61"/>
        <v>120.74390787545804</v>
      </c>
      <c r="M202" s="38">
        <f t="shared" si="57"/>
        <v>378177201</v>
      </c>
      <c r="N202" s="38">
        <f t="shared" si="58"/>
        <v>122171462</v>
      </c>
      <c r="O202" s="38">
        <f t="shared" si="59"/>
        <v>112402399.72999999</v>
      </c>
      <c r="P202" s="38">
        <f t="shared" si="60"/>
        <v>92.00380996504731</v>
      </c>
    </row>
    <row r="203" spans="1:16" ht="51" customHeight="1" x14ac:dyDescent="0.15">
      <c r="A203" s="51" t="s">
        <v>431</v>
      </c>
      <c r="B203" s="51"/>
      <c r="C203" s="22" t="s">
        <v>432</v>
      </c>
      <c r="D203" s="22" t="s">
        <v>0</v>
      </c>
      <c r="E203" s="23">
        <v>342700</v>
      </c>
      <c r="F203" s="23">
        <f>F204</f>
        <v>117300</v>
      </c>
      <c r="G203" s="23">
        <v>64900</v>
      </c>
      <c r="H203" s="28">
        <f t="shared" si="56"/>
        <v>55.328218243819265</v>
      </c>
      <c r="I203" s="23">
        <v>1200000</v>
      </c>
      <c r="J203" s="23">
        <v>1200000</v>
      </c>
      <c r="K203" s="23"/>
      <c r="L203" s="25"/>
      <c r="M203" s="23">
        <f t="shared" si="57"/>
        <v>1542700</v>
      </c>
      <c r="N203" s="23">
        <f t="shared" si="58"/>
        <v>1317300</v>
      </c>
      <c r="O203" s="23">
        <f t="shared" si="59"/>
        <v>64900</v>
      </c>
      <c r="P203" s="23">
        <f t="shared" si="60"/>
        <v>4.9267440977757531</v>
      </c>
    </row>
    <row r="204" spans="1:16" ht="21.6" customHeight="1" x14ac:dyDescent="0.15">
      <c r="A204" s="48" t="s">
        <v>182</v>
      </c>
      <c r="B204" s="48"/>
      <c r="C204" s="22" t="s">
        <v>433</v>
      </c>
      <c r="D204" s="22" t="s">
        <v>434</v>
      </c>
      <c r="E204" s="23">
        <v>342700</v>
      </c>
      <c r="F204" s="23">
        <v>117300</v>
      </c>
      <c r="G204" s="23">
        <v>64900</v>
      </c>
      <c r="H204" s="28">
        <f t="shared" si="56"/>
        <v>55.328218243819265</v>
      </c>
      <c r="I204" s="23">
        <v>1200000</v>
      </c>
      <c r="J204" s="23">
        <v>1200000</v>
      </c>
      <c r="K204" s="23"/>
      <c r="L204" s="25"/>
      <c r="M204" s="23">
        <f t="shared" si="57"/>
        <v>1542700</v>
      </c>
      <c r="N204" s="23">
        <f t="shared" si="58"/>
        <v>1317300</v>
      </c>
      <c r="O204" s="23">
        <f t="shared" si="59"/>
        <v>64900</v>
      </c>
      <c r="P204" s="23">
        <f t="shared" si="60"/>
        <v>4.9267440977757531</v>
      </c>
    </row>
    <row r="205" spans="1:16" ht="24.95" customHeight="1" x14ac:dyDescent="0.15">
      <c r="A205" s="52" t="s">
        <v>184</v>
      </c>
      <c r="B205" s="52"/>
      <c r="C205" s="29" t="s">
        <v>435</v>
      </c>
      <c r="D205" s="29" t="s">
        <v>0</v>
      </c>
      <c r="E205" s="30">
        <v>347328227</v>
      </c>
      <c r="F205" s="30">
        <f>F202+F203</f>
        <v>109192838</v>
      </c>
      <c r="G205" s="30">
        <v>96654769.319999993</v>
      </c>
      <c r="H205" s="31">
        <f t="shared" si="56"/>
        <v>88.517499032308336</v>
      </c>
      <c r="I205" s="30">
        <v>32391674</v>
      </c>
      <c r="J205" s="30">
        <f>J202+J203</f>
        <v>14295924</v>
      </c>
      <c r="K205" s="30">
        <v>15812530.41</v>
      </c>
      <c r="L205" s="32">
        <f t="shared" ref="L205" si="62">K205/J205%</f>
        <v>110.60866307067666</v>
      </c>
      <c r="M205" s="30">
        <f t="shared" si="57"/>
        <v>379719901</v>
      </c>
      <c r="N205" s="30">
        <f t="shared" si="58"/>
        <v>123488762</v>
      </c>
      <c r="O205" s="30">
        <f t="shared" si="59"/>
        <v>112467299.72999999</v>
      </c>
      <c r="P205" s="30">
        <f t="shared" si="60"/>
        <v>91.074926907114005</v>
      </c>
    </row>
    <row r="206" spans="1:16" ht="18" customHeight="1" x14ac:dyDescent="0.15">
      <c r="A206" s="53" t="s">
        <v>436</v>
      </c>
      <c r="B206" s="53"/>
      <c r="C206" s="33" t="s">
        <v>0</v>
      </c>
      <c r="D206" s="34" t="s">
        <v>0</v>
      </c>
      <c r="E206" s="35"/>
      <c r="F206" s="35"/>
      <c r="G206" s="35"/>
      <c r="H206" s="35"/>
      <c r="I206" s="35"/>
      <c r="J206" s="35"/>
      <c r="K206" s="35"/>
      <c r="L206" s="35"/>
      <c r="M206" s="35"/>
      <c r="N206" s="35"/>
      <c r="O206" s="35"/>
      <c r="P206" s="35"/>
    </row>
    <row r="207" spans="1:16" ht="14.1" customHeight="1" x14ac:dyDescent="0.15">
      <c r="A207" s="52" t="s">
        <v>437</v>
      </c>
      <c r="B207" s="52"/>
      <c r="C207" s="29" t="s">
        <v>0</v>
      </c>
      <c r="D207" s="29" t="s">
        <v>0</v>
      </c>
      <c r="E207" s="36">
        <f>E205-E104</f>
        <v>-10590830</v>
      </c>
      <c r="F207" s="36">
        <f t="shared" ref="F207:O207" si="63">F205-F104</f>
        <v>7523170</v>
      </c>
      <c r="G207" s="36">
        <f t="shared" si="63"/>
        <v>-5022695.4200000018</v>
      </c>
      <c r="H207" s="36">
        <f>G207/F207*100</f>
        <v>-66.763019046492388</v>
      </c>
      <c r="I207" s="36">
        <f t="shared" si="63"/>
        <v>26416074</v>
      </c>
      <c r="J207" s="36">
        <f t="shared" si="63"/>
        <v>9880074</v>
      </c>
      <c r="K207" s="36">
        <f t="shared" si="63"/>
        <v>-196486.75999999978</v>
      </c>
      <c r="L207" s="36">
        <f>K207/J207*100</f>
        <v>-1.9887174934114844</v>
      </c>
      <c r="M207" s="36">
        <f t="shared" si="63"/>
        <v>15825244</v>
      </c>
      <c r="N207" s="36">
        <f t="shared" si="63"/>
        <v>17403244</v>
      </c>
      <c r="O207" s="36">
        <f t="shared" si="63"/>
        <v>-5219182.1800000072</v>
      </c>
      <c r="P207" s="36">
        <f>O207/N207*100</f>
        <v>-29.989708700286034</v>
      </c>
    </row>
    <row r="208" spans="1:16" ht="13.7" customHeight="1" x14ac:dyDescent="0.2">
      <c r="A208" s="45" t="s">
        <v>0</v>
      </c>
      <c r="B208" s="45"/>
      <c r="C208" s="45"/>
      <c r="D208" s="45"/>
      <c r="E208" s="45"/>
      <c r="F208" s="45"/>
      <c r="G208" s="44" t="s">
        <v>0</v>
      </c>
      <c r="H208" s="44"/>
      <c r="I208" s="44"/>
      <c r="J208" s="45" t="s">
        <v>0</v>
      </c>
      <c r="K208" s="45"/>
      <c r="L208" s="45"/>
      <c r="M208" s="45"/>
      <c r="N208" s="45"/>
      <c r="O208" s="45"/>
      <c r="P208" s="45"/>
    </row>
    <row r="209" spans="5:13" ht="21" x14ac:dyDescent="0.15">
      <c r="E209" t="s">
        <v>455</v>
      </c>
      <c r="K209" s="47" t="s">
        <v>456</v>
      </c>
      <c r="L209" s="47"/>
      <c r="M209" s="47"/>
    </row>
  </sheetData>
  <mergeCells count="227">
    <mergeCell ref="A1:N1"/>
    <mergeCell ref="O1:P1"/>
    <mergeCell ref="A4:P4"/>
    <mergeCell ref="A2:L2"/>
    <mergeCell ref="B3:I3"/>
    <mergeCell ref="E5:H5"/>
    <mergeCell ref="I5:L5"/>
    <mergeCell ref="M5:P5"/>
    <mergeCell ref="A5:B7"/>
    <mergeCell ref="E6:E7"/>
    <mergeCell ref="F6:F7"/>
    <mergeCell ref="G6:G7"/>
    <mergeCell ref="H6:H7"/>
    <mergeCell ref="I6:I7"/>
    <mergeCell ref="J6:J7"/>
    <mergeCell ref="K6:K7"/>
    <mergeCell ref="M6:M7"/>
    <mergeCell ref="N6:N7"/>
    <mergeCell ref="O6:O7"/>
    <mergeCell ref="C5:D7"/>
    <mergeCell ref="L6:L7"/>
    <mergeCell ref="P6:P7"/>
    <mergeCell ref="A8:B8"/>
    <mergeCell ref="C8:D8"/>
    <mergeCell ref="A9:B9"/>
    <mergeCell ref="A10:B10"/>
    <mergeCell ref="A11:B11"/>
    <mergeCell ref="A12:B12"/>
    <mergeCell ref="A13:B13"/>
    <mergeCell ref="A14:B14"/>
    <mergeCell ref="A15:B15"/>
    <mergeCell ref="A24:B24"/>
    <mergeCell ref="A25:B25"/>
    <mergeCell ref="A26:B26"/>
    <mergeCell ref="A27:B27"/>
    <mergeCell ref="A28:B28"/>
    <mergeCell ref="A16:B16"/>
    <mergeCell ref="A17:B17"/>
    <mergeCell ref="A18:B18"/>
    <mergeCell ref="A19:B19"/>
    <mergeCell ref="A20:B20"/>
    <mergeCell ref="A21:B21"/>
    <mergeCell ref="A22:B22"/>
    <mergeCell ref="A23:B23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46:B46"/>
    <mergeCell ref="A56:B56"/>
    <mergeCell ref="A57:B57"/>
    <mergeCell ref="A58:B58"/>
    <mergeCell ref="A59:B59"/>
    <mergeCell ref="A47:B47"/>
    <mergeCell ref="A48:B48"/>
    <mergeCell ref="A49:B49"/>
    <mergeCell ref="A50:B50"/>
    <mergeCell ref="A51:B51"/>
    <mergeCell ref="A52:B52"/>
    <mergeCell ref="A53:B53"/>
    <mergeCell ref="A54:B54"/>
    <mergeCell ref="A55:B55"/>
    <mergeCell ref="A60:B60"/>
    <mergeCell ref="A61:B61"/>
    <mergeCell ref="A62:B62"/>
    <mergeCell ref="A63:B63"/>
    <mergeCell ref="A64:B64"/>
    <mergeCell ref="A65:B65"/>
    <mergeCell ref="A66:B66"/>
    <mergeCell ref="A67:B67"/>
    <mergeCell ref="A68:B68"/>
    <mergeCell ref="A69:B69"/>
    <mergeCell ref="A70:B70"/>
    <mergeCell ref="A71:B71"/>
    <mergeCell ref="A72:B72"/>
    <mergeCell ref="A73:B73"/>
    <mergeCell ref="A74:B74"/>
    <mergeCell ref="A75:B75"/>
    <mergeCell ref="A76:B76"/>
    <mergeCell ref="A77:B77"/>
    <mergeCell ref="A92:B92"/>
    <mergeCell ref="A93:B93"/>
    <mergeCell ref="A94:B94"/>
    <mergeCell ref="A95:B95"/>
    <mergeCell ref="A96:B96"/>
    <mergeCell ref="A81:B81"/>
    <mergeCell ref="A84:B84"/>
    <mergeCell ref="A85:B85"/>
    <mergeCell ref="A86:B86"/>
    <mergeCell ref="A87:B87"/>
    <mergeCell ref="A88:B88"/>
    <mergeCell ref="A89:B89"/>
    <mergeCell ref="A90:B90"/>
    <mergeCell ref="A91:B91"/>
    <mergeCell ref="A97:B97"/>
    <mergeCell ref="A98:B98"/>
    <mergeCell ref="A99:B99"/>
    <mergeCell ref="A100:B100"/>
    <mergeCell ref="A101:B101"/>
    <mergeCell ref="A102:B102"/>
    <mergeCell ref="A103:B103"/>
    <mergeCell ref="A104:B104"/>
    <mergeCell ref="A105:B105"/>
    <mergeCell ref="A106:B106"/>
    <mergeCell ref="A107:B107"/>
    <mergeCell ref="A108:B108"/>
    <mergeCell ref="A109:B109"/>
    <mergeCell ref="A110:B110"/>
    <mergeCell ref="A111:B111"/>
    <mergeCell ref="A112:B112"/>
    <mergeCell ref="A113:B113"/>
    <mergeCell ref="A114:B114"/>
    <mergeCell ref="A124:B124"/>
    <mergeCell ref="A125:B125"/>
    <mergeCell ref="A126:B126"/>
    <mergeCell ref="A127:B127"/>
    <mergeCell ref="A115:B115"/>
    <mergeCell ref="A116:B116"/>
    <mergeCell ref="A117:B117"/>
    <mergeCell ref="A118:B118"/>
    <mergeCell ref="A119:B119"/>
    <mergeCell ref="A120:B120"/>
    <mergeCell ref="A121:B121"/>
    <mergeCell ref="A122:B122"/>
    <mergeCell ref="A123:B123"/>
    <mergeCell ref="A128:B128"/>
    <mergeCell ref="A129:B129"/>
    <mergeCell ref="A130:B130"/>
    <mergeCell ref="A131:B131"/>
    <mergeCell ref="A132:B132"/>
    <mergeCell ref="A133:B133"/>
    <mergeCell ref="A134:B134"/>
    <mergeCell ref="A135:B135"/>
    <mergeCell ref="A136:B136"/>
    <mergeCell ref="A146:B146"/>
    <mergeCell ref="A147:B147"/>
    <mergeCell ref="A148:B148"/>
    <mergeCell ref="A149:B149"/>
    <mergeCell ref="A137:B137"/>
    <mergeCell ref="A138:B138"/>
    <mergeCell ref="A139:B139"/>
    <mergeCell ref="A140:B140"/>
    <mergeCell ref="A141:B141"/>
    <mergeCell ref="A142:B142"/>
    <mergeCell ref="A143:B143"/>
    <mergeCell ref="A144:B144"/>
    <mergeCell ref="A145:B145"/>
    <mergeCell ref="A150:B150"/>
    <mergeCell ref="A151:B151"/>
    <mergeCell ref="A152:B152"/>
    <mergeCell ref="A153:B153"/>
    <mergeCell ref="A154:B154"/>
    <mergeCell ref="A155:B155"/>
    <mergeCell ref="A156:B156"/>
    <mergeCell ref="A157:B157"/>
    <mergeCell ref="A158:B158"/>
    <mergeCell ref="A159:B159"/>
    <mergeCell ref="A160:B160"/>
    <mergeCell ref="A161:B161"/>
    <mergeCell ref="A162:B162"/>
    <mergeCell ref="A163:B163"/>
    <mergeCell ref="A164:B164"/>
    <mergeCell ref="A165:B165"/>
    <mergeCell ref="A166:B166"/>
    <mergeCell ref="A167:B167"/>
    <mergeCell ref="A177:B177"/>
    <mergeCell ref="A178:B178"/>
    <mergeCell ref="A179:B179"/>
    <mergeCell ref="A180:B180"/>
    <mergeCell ref="A168:B168"/>
    <mergeCell ref="A169:B169"/>
    <mergeCell ref="A170:B170"/>
    <mergeCell ref="A171:B171"/>
    <mergeCell ref="A172:B172"/>
    <mergeCell ref="A173:B173"/>
    <mergeCell ref="A174:B174"/>
    <mergeCell ref="A175:B175"/>
    <mergeCell ref="A176:B176"/>
    <mergeCell ref="A196:B196"/>
    <mergeCell ref="A197:B197"/>
    <mergeCell ref="A198:B198"/>
    <mergeCell ref="A181:B181"/>
    <mergeCell ref="A182:B182"/>
    <mergeCell ref="A183:B183"/>
    <mergeCell ref="A184:B184"/>
    <mergeCell ref="A185:B185"/>
    <mergeCell ref="A186:B186"/>
    <mergeCell ref="A187:B187"/>
    <mergeCell ref="A188:B188"/>
    <mergeCell ref="A189:B189"/>
    <mergeCell ref="G208:I208"/>
    <mergeCell ref="J208:P208"/>
    <mergeCell ref="A78:B78"/>
    <mergeCell ref="A79:B79"/>
    <mergeCell ref="A80:B80"/>
    <mergeCell ref="A82:B82"/>
    <mergeCell ref="A83:B83"/>
    <mergeCell ref="A208:F208"/>
    <mergeCell ref="K209:M209"/>
    <mergeCell ref="A199:B199"/>
    <mergeCell ref="A200:B200"/>
    <mergeCell ref="A201:B201"/>
    <mergeCell ref="A202:B202"/>
    <mergeCell ref="A203:B203"/>
    <mergeCell ref="A204:B204"/>
    <mergeCell ref="A205:B205"/>
    <mergeCell ref="A206:B206"/>
    <mergeCell ref="A207:B207"/>
    <mergeCell ref="A190:B190"/>
    <mergeCell ref="A191:B191"/>
    <mergeCell ref="A192:B192"/>
    <mergeCell ref="A193:B193"/>
    <mergeCell ref="A194:B194"/>
    <mergeCell ref="A195:B195"/>
  </mergeCells>
  <pageMargins left="0.23622047244094491" right="0.23622047244094491" top="0.74803149606299213" bottom="0.74803149606299213" header="0.31496062992125984" footer="0.31496062992125984"/>
  <pageSetup paperSize="9" scale="90" fitToWidth="0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zved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Form_12_zved</dc:title>
  <dc:creator>FastReport.NET</dc:creator>
  <cp:lastModifiedBy>Леся</cp:lastModifiedBy>
  <cp:lastPrinted>2025-06-13T06:12:01Z</cp:lastPrinted>
  <dcterms:created xsi:type="dcterms:W3CDTF">2009-06-17T07:33:19Z</dcterms:created>
  <dcterms:modified xsi:type="dcterms:W3CDTF">2025-06-13T06:12:20Z</dcterms:modified>
</cp:coreProperties>
</file>