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атерина\Desktop\Мої документи 2025\Виконком 2025\виконком липень\"/>
    </mc:Choice>
  </mc:AlternateContent>
  <bookViews>
    <workbookView xWindow="0" yWindow="0" windowWidth="8610" windowHeight="6230"/>
  </bookViews>
  <sheets>
    <sheet name="zved" sheetId="1" r:id="rId1"/>
  </sheets>
  <calcPr calcId="162913"/>
</workbook>
</file>

<file path=xl/calcChain.xml><?xml version="1.0" encoding="utf-8"?>
<calcChain xmlns="http://schemas.openxmlformats.org/spreadsheetml/2006/main">
  <c r="O196" i="1" l="1"/>
  <c r="O189" i="1"/>
  <c r="O190" i="1"/>
  <c r="O163" i="1"/>
  <c r="O86" i="1"/>
  <c r="O87" i="1"/>
  <c r="N166" i="1"/>
  <c r="O166" i="1" s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4" i="1"/>
  <c r="O85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4" i="1"/>
  <c r="O165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91" i="1"/>
  <c r="O192" i="1"/>
  <c r="O193" i="1"/>
  <c r="O194" i="1"/>
  <c r="O195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10" i="1"/>
  <c r="I211" i="1" l="1"/>
  <c r="J211" i="1"/>
  <c r="H211" i="1"/>
  <c r="E211" i="1"/>
  <c r="F211" i="1"/>
  <c r="D211" i="1"/>
  <c r="I195" i="1" l="1"/>
  <c r="I191" i="1" s="1"/>
  <c r="I204" i="1" s="1"/>
  <c r="I206" i="1" s="1"/>
  <c r="I130" i="1"/>
  <c r="I134" i="1"/>
  <c r="I117" i="1"/>
  <c r="E195" i="1"/>
  <c r="E192" i="1"/>
  <c r="E179" i="1"/>
  <c r="E178" i="1" s="1"/>
  <c r="E155" i="1"/>
  <c r="E161" i="1"/>
  <c r="E159" i="1"/>
  <c r="E148" i="1"/>
  <c r="E145" i="1"/>
  <c r="E143" i="1"/>
  <c r="E141" i="1" s="1"/>
  <c r="E127" i="1"/>
  <c r="E124" i="1"/>
  <c r="E120" i="1"/>
  <c r="E117" i="1"/>
  <c r="E108" i="1"/>
  <c r="E172" i="1"/>
  <c r="E173" i="1"/>
  <c r="E168" i="1"/>
  <c r="E164" i="1" s="1"/>
  <c r="E152" i="1" l="1"/>
  <c r="E147" i="1" s="1"/>
  <c r="E204" i="1" s="1"/>
  <c r="E115" i="1"/>
  <c r="K13" i="1"/>
  <c r="K14" i="1"/>
  <c r="K15" i="1"/>
  <c r="K16" i="1"/>
  <c r="K18" i="1"/>
  <c r="K21" i="1"/>
  <c r="K22" i="1"/>
  <c r="K24" i="1"/>
  <c r="K25" i="1"/>
  <c r="K28" i="1"/>
  <c r="K30" i="1"/>
  <c r="K32" i="1"/>
  <c r="K33" i="1"/>
  <c r="K36" i="1"/>
  <c r="K37" i="1"/>
  <c r="K38" i="1"/>
  <c r="K39" i="1"/>
  <c r="K40" i="1"/>
  <c r="K41" i="1"/>
  <c r="K42" i="1"/>
  <c r="K43" i="1"/>
  <c r="K44" i="1"/>
  <c r="K46" i="1"/>
  <c r="K47" i="1"/>
  <c r="K49" i="1"/>
  <c r="K50" i="1"/>
  <c r="K51" i="1"/>
  <c r="K54" i="1"/>
  <c r="K55" i="1"/>
  <c r="K56" i="1"/>
  <c r="K60" i="1"/>
  <c r="K61" i="1"/>
  <c r="K62" i="1"/>
  <c r="K65" i="1"/>
  <c r="K66" i="1"/>
  <c r="K67" i="1"/>
  <c r="K68" i="1"/>
  <c r="K69" i="1"/>
  <c r="K70" i="1"/>
  <c r="K71" i="1"/>
  <c r="K72" i="1"/>
  <c r="K75" i="1"/>
  <c r="K76" i="1"/>
  <c r="K79" i="1"/>
  <c r="K80" i="1"/>
  <c r="K81" i="1"/>
  <c r="K83" i="1"/>
  <c r="K84" i="1"/>
  <c r="K87" i="1"/>
  <c r="K90" i="1"/>
  <c r="K95" i="1"/>
  <c r="K97" i="1"/>
  <c r="K98" i="1"/>
  <c r="K99" i="1"/>
  <c r="K100" i="1"/>
  <c r="K103" i="1"/>
  <c r="K104" i="1"/>
  <c r="K105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1" i="1"/>
  <c r="G13" i="1"/>
  <c r="G14" i="1"/>
  <c r="G15" i="1"/>
  <c r="G16" i="1"/>
  <c r="G18" i="1"/>
  <c r="G21" i="1"/>
  <c r="G22" i="1"/>
  <c r="G24" i="1"/>
  <c r="G25" i="1"/>
  <c r="G28" i="1"/>
  <c r="G30" i="1"/>
  <c r="G32" i="1"/>
  <c r="G33" i="1"/>
  <c r="G36" i="1"/>
  <c r="G37" i="1"/>
  <c r="G38" i="1"/>
  <c r="G39" i="1"/>
  <c r="G40" i="1"/>
  <c r="G41" i="1"/>
  <c r="G42" i="1"/>
  <c r="G43" i="1"/>
  <c r="G44" i="1"/>
  <c r="G46" i="1"/>
  <c r="G47" i="1"/>
  <c r="G49" i="1"/>
  <c r="G50" i="1"/>
  <c r="G51" i="1"/>
  <c r="G54" i="1"/>
  <c r="G55" i="1"/>
  <c r="G56" i="1"/>
  <c r="G60" i="1"/>
  <c r="G61" i="1"/>
  <c r="G62" i="1"/>
  <c r="G65" i="1"/>
  <c r="G66" i="1"/>
  <c r="G67" i="1"/>
  <c r="G69" i="1"/>
  <c r="G71" i="1"/>
  <c r="G72" i="1"/>
  <c r="G75" i="1"/>
  <c r="G76" i="1"/>
  <c r="G79" i="1"/>
  <c r="G80" i="1"/>
  <c r="G81" i="1"/>
  <c r="G83" i="1"/>
  <c r="G84" i="1"/>
  <c r="G87" i="1"/>
  <c r="G90" i="1"/>
  <c r="G95" i="1"/>
  <c r="G97" i="1"/>
  <c r="G98" i="1"/>
  <c r="G99" i="1"/>
  <c r="G100" i="1"/>
  <c r="G103" i="1"/>
  <c r="G104" i="1"/>
  <c r="G105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5" i="1"/>
  <c r="G207" i="1"/>
  <c r="G208" i="1"/>
  <c r="G209" i="1"/>
  <c r="J12" i="1"/>
  <c r="J17" i="1"/>
  <c r="J20" i="1"/>
  <c r="J23" i="1"/>
  <c r="J27" i="1"/>
  <c r="J29" i="1"/>
  <c r="J31" i="1"/>
  <c r="J35" i="1"/>
  <c r="J45" i="1"/>
  <c r="J48" i="1"/>
  <c r="F102" i="1"/>
  <c r="H102" i="1"/>
  <c r="I102" i="1"/>
  <c r="J102" i="1"/>
  <c r="K102" i="1" s="1"/>
  <c r="E102" i="1"/>
  <c r="G102" i="1" s="1"/>
  <c r="F96" i="1"/>
  <c r="G96" i="1" s="1"/>
  <c r="H96" i="1"/>
  <c r="I96" i="1"/>
  <c r="J96" i="1"/>
  <c r="H93" i="1"/>
  <c r="H92" i="1" s="1"/>
  <c r="H101" i="1" s="1"/>
  <c r="F94" i="1"/>
  <c r="I94" i="1"/>
  <c r="J94" i="1"/>
  <c r="E96" i="1"/>
  <c r="E94" i="1"/>
  <c r="F88" i="1"/>
  <c r="F89" i="1"/>
  <c r="H89" i="1"/>
  <c r="H88" i="1" s="1"/>
  <c r="H85" i="1" s="1"/>
  <c r="I89" i="1"/>
  <c r="I88" i="1" s="1"/>
  <c r="I85" i="1" s="1"/>
  <c r="J89" i="1"/>
  <c r="F86" i="1"/>
  <c r="I86" i="1"/>
  <c r="J86" i="1"/>
  <c r="K86" i="1" s="1"/>
  <c r="E89" i="1"/>
  <c r="E86" i="1"/>
  <c r="F82" i="1"/>
  <c r="H82" i="1"/>
  <c r="I82" i="1"/>
  <c r="J82" i="1"/>
  <c r="E82" i="1"/>
  <c r="F77" i="1"/>
  <c r="F78" i="1"/>
  <c r="H78" i="1"/>
  <c r="I78" i="1"/>
  <c r="J78" i="1"/>
  <c r="K78" i="1" s="1"/>
  <c r="F74" i="1"/>
  <c r="F73" i="1" s="1"/>
  <c r="H74" i="1"/>
  <c r="H73" i="1" s="1"/>
  <c r="I74" i="1"/>
  <c r="I73" i="1" s="1"/>
  <c r="J74" i="1"/>
  <c r="J73" i="1" s="1"/>
  <c r="F70" i="1"/>
  <c r="F68" i="1"/>
  <c r="F64" i="1"/>
  <c r="H64" i="1"/>
  <c r="I64" i="1"/>
  <c r="I63" i="1" s="1"/>
  <c r="J64" i="1"/>
  <c r="F59" i="1"/>
  <c r="F58" i="1" s="1"/>
  <c r="H59" i="1"/>
  <c r="H58" i="1" s="1"/>
  <c r="I59" i="1"/>
  <c r="I58" i="1" s="1"/>
  <c r="J59" i="1"/>
  <c r="J58" i="1" s="1"/>
  <c r="F53" i="1"/>
  <c r="F52" i="1" s="1"/>
  <c r="H53" i="1"/>
  <c r="H52" i="1" s="1"/>
  <c r="I53" i="1"/>
  <c r="I52" i="1" s="1"/>
  <c r="K52" i="1" s="1"/>
  <c r="J53" i="1"/>
  <c r="J52" i="1" s="1"/>
  <c r="E206" i="1" l="1"/>
  <c r="G206" i="1" s="1"/>
  <c r="G204" i="1"/>
  <c r="J77" i="1"/>
  <c r="G86" i="1"/>
  <c r="K73" i="1"/>
  <c r="G89" i="1"/>
  <c r="K89" i="1"/>
  <c r="J88" i="1"/>
  <c r="K94" i="1"/>
  <c r="J93" i="1"/>
  <c r="J92" i="1" s="1"/>
  <c r="J101" i="1" s="1"/>
  <c r="K58" i="1"/>
  <c r="K64" i="1"/>
  <c r="G82" i="1"/>
  <c r="K74" i="1"/>
  <c r="K88" i="1"/>
  <c r="F85" i="1"/>
  <c r="K82" i="1"/>
  <c r="E88" i="1"/>
  <c r="E85" i="1" s="1"/>
  <c r="F93" i="1"/>
  <c r="J19" i="1"/>
  <c r="I93" i="1"/>
  <c r="I92" i="1" s="1"/>
  <c r="K92" i="1" s="1"/>
  <c r="G94" i="1"/>
  <c r="K96" i="1"/>
  <c r="J85" i="1"/>
  <c r="K85" i="1" s="1"/>
  <c r="K59" i="1"/>
  <c r="K53" i="1"/>
  <c r="J106" i="1"/>
  <c r="H106" i="1"/>
  <c r="L106" i="1" s="1"/>
  <c r="H77" i="1"/>
  <c r="L77" i="1" s="1"/>
  <c r="I77" i="1"/>
  <c r="K77" i="1" s="1"/>
  <c r="J34" i="1"/>
  <c r="J26" i="1"/>
  <c r="J11" i="1"/>
  <c r="E93" i="1"/>
  <c r="J63" i="1"/>
  <c r="K63" i="1" s="1"/>
  <c r="H63" i="1"/>
  <c r="F63" i="1"/>
  <c r="F57" i="1" s="1"/>
  <c r="M86" i="1"/>
  <c r="I48" i="1"/>
  <c r="K48" i="1" s="1"/>
  <c r="I45" i="1"/>
  <c r="K45" i="1" s="1"/>
  <c r="I35" i="1"/>
  <c r="K35" i="1" s="1"/>
  <c r="I31" i="1"/>
  <c r="K31" i="1" s="1"/>
  <c r="I29" i="1"/>
  <c r="K29" i="1" s="1"/>
  <c r="I27" i="1"/>
  <c r="K27" i="1" s="1"/>
  <c r="I23" i="1"/>
  <c r="K23" i="1" s="1"/>
  <c r="I20" i="1"/>
  <c r="K20" i="1" s="1"/>
  <c r="I17" i="1"/>
  <c r="I12" i="1"/>
  <c r="K12" i="1" s="1"/>
  <c r="M82" i="1"/>
  <c r="E78" i="1"/>
  <c r="G78" i="1" s="1"/>
  <c r="E74" i="1"/>
  <c r="G74" i="1" s="1"/>
  <c r="E70" i="1"/>
  <c r="G70" i="1" s="1"/>
  <c r="E68" i="1"/>
  <c r="G68" i="1" s="1"/>
  <c r="E64" i="1"/>
  <c r="G64" i="1" s="1"/>
  <c r="E59" i="1"/>
  <c r="E58" i="1" s="1"/>
  <c r="G58" i="1" s="1"/>
  <c r="E53" i="1"/>
  <c r="E48" i="1"/>
  <c r="G48" i="1" s="1"/>
  <c r="E45" i="1"/>
  <c r="G45" i="1" s="1"/>
  <c r="E35" i="1"/>
  <c r="G35" i="1" s="1"/>
  <c r="E31" i="1"/>
  <c r="E29" i="1"/>
  <c r="G29" i="1" s="1"/>
  <c r="E27" i="1"/>
  <c r="G27" i="1" s="1"/>
  <c r="E23" i="1"/>
  <c r="E20" i="1"/>
  <c r="G20" i="1" s="1"/>
  <c r="E17" i="1"/>
  <c r="E12" i="1"/>
  <c r="G12" i="1" s="1"/>
  <c r="L19" i="1"/>
  <c r="N19" i="1"/>
  <c r="L20" i="1"/>
  <c r="N20" i="1"/>
  <c r="L21" i="1"/>
  <c r="M21" i="1"/>
  <c r="N21" i="1"/>
  <c r="L22" i="1"/>
  <c r="M22" i="1"/>
  <c r="N22" i="1"/>
  <c r="L23" i="1"/>
  <c r="N23" i="1"/>
  <c r="L24" i="1"/>
  <c r="M24" i="1"/>
  <c r="N24" i="1"/>
  <c r="L25" i="1"/>
  <c r="M25" i="1"/>
  <c r="N25" i="1"/>
  <c r="O25" i="1" s="1"/>
  <c r="L26" i="1"/>
  <c r="L27" i="1"/>
  <c r="N27" i="1"/>
  <c r="L28" i="1"/>
  <c r="M28" i="1"/>
  <c r="N28" i="1"/>
  <c r="L29" i="1"/>
  <c r="N29" i="1"/>
  <c r="L30" i="1"/>
  <c r="M30" i="1"/>
  <c r="N30" i="1"/>
  <c r="L31" i="1"/>
  <c r="N31" i="1"/>
  <c r="L32" i="1"/>
  <c r="M32" i="1"/>
  <c r="N32" i="1"/>
  <c r="L33" i="1"/>
  <c r="M33" i="1"/>
  <c r="N33" i="1"/>
  <c r="L34" i="1"/>
  <c r="N34" i="1"/>
  <c r="L35" i="1"/>
  <c r="N35" i="1"/>
  <c r="L36" i="1"/>
  <c r="M36" i="1"/>
  <c r="N36" i="1"/>
  <c r="L37" i="1"/>
  <c r="M37" i="1"/>
  <c r="N37" i="1"/>
  <c r="L38" i="1"/>
  <c r="M38" i="1"/>
  <c r="N38" i="1"/>
  <c r="L39" i="1"/>
  <c r="M39" i="1"/>
  <c r="N39" i="1"/>
  <c r="L40" i="1"/>
  <c r="M40" i="1"/>
  <c r="N40" i="1"/>
  <c r="L41" i="1"/>
  <c r="M41" i="1"/>
  <c r="N41" i="1"/>
  <c r="L42" i="1"/>
  <c r="M42" i="1"/>
  <c r="N42" i="1"/>
  <c r="L43" i="1"/>
  <c r="M43" i="1"/>
  <c r="N43" i="1"/>
  <c r="L44" i="1"/>
  <c r="M44" i="1"/>
  <c r="N44" i="1"/>
  <c r="L45" i="1"/>
  <c r="N45" i="1"/>
  <c r="L46" i="1"/>
  <c r="M46" i="1"/>
  <c r="N46" i="1"/>
  <c r="L47" i="1"/>
  <c r="M47" i="1"/>
  <c r="N47" i="1"/>
  <c r="L48" i="1"/>
  <c r="N48" i="1"/>
  <c r="L49" i="1"/>
  <c r="M49" i="1"/>
  <c r="N49" i="1"/>
  <c r="L50" i="1"/>
  <c r="M50" i="1"/>
  <c r="N50" i="1"/>
  <c r="L51" i="1"/>
  <c r="M51" i="1"/>
  <c r="N51" i="1"/>
  <c r="L52" i="1"/>
  <c r="N52" i="1"/>
  <c r="L53" i="1"/>
  <c r="N53" i="1"/>
  <c r="L54" i="1"/>
  <c r="M54" i="1"/>
  <c r="N54" i="1"/>
  <c r="L55" i="1"/>
  <c r="M55" i="1"/>
  <c r="N55" i="1"/>
  <c r="L56" i="1"/>
  <c r="M56" i="1"/>
  <c r="N56" i="1"/>
  <c r="L58" i="1"/>
  <c r="N58" i="1"/>
  <c r="L59" i="1"/>
  <c r="N59" i="1"/>
  <c r="L60" i="1"/>
  <c r="M60" i="1"/>
  <c r="N60" i="1"/>
  <c r="L61" i="1"/>
  <c r="M61" i="1"/>
  <c r="N61" i="1"/>
  <c r="L62" i="1"/>
  <c r="M62" i="1"/>
  <c r="N62" i="1"/>
  <c r="L64" i="1"/>
  <c r="N64" i="1"/>
  <c r="L65" i="1"/>
  <c r="M65" i="1"/>
  <c r="N65" i="1"/>
  <c r="L66" i="1"/>
  <c r="M66" i="1"/>
  <c r="N66" i="1"/>
  <c r="L67" i="1"/>
  <c r="M67" i="1"/>
  <c r="N67" i="1"/>
  <c r="L68" i="1"/>
  <c r="N68" i="1"/>
  <c r="L69" i="1"/>
  <c r="M69" i="1"/>
  <c r="N69" i="1"/>
  <c r="L70" i="1"/>
  <c r="N70" i="1"/>
  <c r="L71" i="1"/>
  <c r="M71" i="1"/>
  <c r="N71" i="1"/>
  <c r="L72" i="1"/>
  <c r="M72" i="1"/>
  <c r="N72" i="1"/>
  <c r="L73" i="1"/>
  <c r="N73" i="1"/>
  <c r="L74" i="1"/>
  <c r="N74" i="1"/>
  <c r="L75" i="1"/>
  <c r="M75" i="1"/>
  <c r="N75" i="1"/>
  <c r="L76" i="1"/>
  <c r="M76" i="1"/>
  <c r="N76" i="1"/>
  <c r="N77" i="1"/>
  <c r="L78" i="1"/>
  <c r="N78" i="1"/>
  <c r="L79" i="1"/>
  <c r="M79" i="1"/>
  <c r="N79" i="1"/>
  <c r="L80" i="1"/>
  <c r="M80" i="1"/>
  <c r="N80" i="1"/>
  <c r="L81" i="1"/>
  <c r="M81" i="1"/>
  <c r="N81" i="1"/>
  <c r="L82" i="1"/>
  <c r="N82" i="1"/>
  <c r="L83" i="1"/>
  <c r="M83" i="1"/>
  <c r="N83" i="1"/>
  <c r="L84" i="1"/>
  <c r="M84" i="1"/>
  <c r="N84" i="1"/>
  <c r="L85" i="1"/>
  <c r="L86" i="1"/>
  <c r="N86" i="1"/>
  <c r="L87" i="1"/>
  <c r="M87" i="1"/>
  <c r="N87" i="1"/>
  <c r="L88" i="1"/>
  <c r="N88" i="1"/>
  <c r="L89" i="1"/>
  <c r="M89" i="1"/>
  <c r="N89" i="1"/>
  <c r="L90" i="1"/>
  <c r="M90" i="1"/>
  <c r="N90" i="1"/>
  <c r="L91" i="1"/>
  <c r="N91" i="1"/>
  <c r="L92" i="1"/>
  <c r="L93" i="1"/>
  <c r="N93" i="1"/>
  <c r="L94" i="1"/>
  <c r="M94" i="1"/>
  <c r="N94" i="1"/>
  <c r="L95" i="1"/>
  <c r="M95" i="1"/>
  <c r="N95" i="1"/>
  <c r="L96" i="1"/>
  <c r="M96" i="1"/>
  <c r="N96" i="1"/>
  <c r="L97" i="1"/>
  <c r="M97" i="1"/>
  <c r="N97" i="1"/>
  <c r="L98" i="1"/>
  <c r="M98" i="1"/>
  <c r="N98" i="1"/>
  <c r="L99" i="1"/>
  <c r="M99" i="1"/>
  <c r="N99" i="1"/>
  <c r="L100" i="1"/>
  <c r="M100" i="1"/>
  <c r="N100" i="1"/>
  <c r="L101" i="1"/>
  <c r="L102" i="1"/>
  <c r="M102" i="1"/>
  <c r="N102" i="1"/>
  <c r="L103" i="1"/>
  <c r="M103" i="1"/>
  <c r="N103" i="1"/>
  <c r="L104" i="1"/>
  <c r="M104" i="1"/>
  <c r="N104" i="1"/>
  <c r="L105" i="1"/>
  <c r="M105" i="1"/>
  <c r="N105" i="1"/>
  <c r="L108" i="1"/>
  <c r="M108" i="1"/>
  <c r="N108" i="1"/>
  <c r="L109" i="1"/>
  <c r="M109" i="1"/>
  <c r="N109" i="1"/>
  <c r="L110" i="1"/>
  <c r="M110" i="1"/>
  <c r="N110" i="1"/>
  <c r="L111" i="1"/>
  <c r="M111" i="1"/>
  <c r="N111" i="1"/>
  <c r="L112" i="1"/>
  <c r="M112" i="1"/>
  <c r="N112" i="1"/>
  <c r="L113" i="1"/>
  <c r="M113" i="1"/>
  <c r="N113" i="1"/>
  <c r="L114" i="1"/>
  <c r="M114" i="1"/>
  <c r="N114" i="1"/>
  <c r="L115" i="1"/>
  <c r="M115" i="1"/>
  <c r="N115" i="1"/>
  <c r="L116" i="1"/>
  <c r="M116" i="1"/>
  <c r="N116" i="1"/>
  <c r="L117" i="1"/>
  <c r="M117" i="1"/>
  <c r="N117" i="1"/>
  <c r="L118" i="1"/>
  <c r="M118" i="1"/>
  <c r="N118" i="1"/>
  <c r="L119" i="1"/>
  <c r="M119" i="1"/>
  <c r="N119" i="1"/>
  <c r="L120" i="1"/>
  <c r="M120" i="1"/>
  <c r="N120" i="1"/>
  <c r="L121" i="1"/>
  <c r="M121" i="1"/>
  <c r="N121" i="1"/>
  <c r="L122" i="1"/>
  <c r="M122" i="1"/>
  <c r="N122" i="1"/>
  <c r="L123" i="1"/>
  <c r="M123" i="1"/>
  <c r="N123" i="1"/>
  <c r="L124" i="1"/>
  <c r="M124" i="1"/>
  <c r="N124" i="1"/>
  <c r="L125" i="1"/>
  <c r="M125" i="1"/>
  <c r="N125" i="1"/>
  <c r="L126" i="1"/>
  <c r="M126" i="1"/>
  <c r="N126" i="1"/>
  <c r="L127" i="1"/>
  <c r="M127" i="1"/>
  <c r="N127" i="1"/>
  <c r="L128" i="1"/>
  <c r="M128" i="1"/>
  <c r="N128" i="1"/>
  <c r="L129" i="1"/>
  <c r="M129" i="1"/>
  <c r="N129" i="1"/>
  <c r="L130" i="1"/>
  <c r="M130" i="1"/>
  <c r="N130" i="1"/>
  <c r="L131" i="1"/>
  <c r="M131" i="1"/>
  <c r="N131" i="1"/>
  <c r="L132" i="1"/>
  <c r="M132" i="1"/>
  <c r="N132" i="1"/>
  <c r="L133" i="1"/>
  <c r="M133" i="1"/>
  <c r="N133" i="1"/>
  <c r="L134" i="1"/>
  <c r="M134" i="1"/>
  <c r="N134" i="1"/>
  <c r="L135" i="1"/>
  <c r="M135" i="1"/>
  <c r="N135" i="1"/>
  <c r="L136" i="1"/>
  <c r="M136" i="1"/>
  <c r="N136" i="1"/>
  <c r="L137" i="1"/>
  <c r="M137" i="1"/>
  <c r="N137" i="1"/>
  <c r="L138" i="1"/>
  <c r="M138" i="1"/>
  <c r="N138" i="1"/>
  <c r="L139" i="1"/>
  <c r="M139" i="1"/>
  <c r="N139" i="1"/>
  <c r="L140" i="1"/>
  <c r="M140" i="1"/>
  <c r="N140" i="1"/>
  <c r="L141" i="1"/>
  <c r="M141" i="1"/>
  <c r="N141" i="1"/>
  <c r="L142" i="1"/>
  <c r="M142" i="1"/>
  <c r="N142" i="1"/>
  <c r="L143" i="1"/>
  <c r="M143" i="1"/>
  <c r="N143" i="1"/>
  <c r="L144" i="1"/>
  <c r="M144" i="1"/>
  <c r="N144" i="1"/>
  <c r="L145" i="1"/>
  <c r="M145" i="1"/>
  <c r="N145" i="1"/>
  <c r="L146" i="1"/>
  <c r="M146" i="1"/>
  <c r="N146" i="1"/>
  <c r="L147" i="1"/>
  <c r="M147" i="1"/>
  <c r="N147" i="1"/>
  <c r="L148" i="1"/>
  <c r="M148" i="1"/>
  <c r="N148" i="1"/>
  <c r="L149" i="1"/>
  <c r="M149" i="1"/>
  <c r="N149" i="1"/>
  <c r="L150" i="1"/>
  <c r="M150" i="1"/>
  <c r="N150" i="1"/>
  <c r="L151" i="1"/>
  <c r="M151" i="1"/>
  <c r="N151" i="1"/>
  <c r="L152" i="1"/>
  <c r="M152" i="1"/>
  <c r="N152" i="1"/>
  <c r="L153" i="1"/>
  <c r="M153" i="1"/>
  <c r="N153" i="1"/>
  <c r="L154" i="1"/>
  <c r="M154" i="1"/>
  <c r="N154" i="1"/>
  <c r="L155" i="1"/>
  <c r="M155" i="1"/>
  <c r="N155" i="1"/>
  <c r="L156" i="1"/>
  <c r="M156" i="1"/>
  <c r="N156" i="1"/>
  <c r="L157" i="1"/>
  <c r="M157" i="1"/>
  <c r="N157" i="1"/>
  <c r="L158" i="1"/>
  <c r="M158" i="1"/>
  <c r="N158" i="1"/>
  <c r="L159" i="1"/>
  <c r="M159" i="1"/>
  <c r="N159" i="1"/>
  <c r="L160" i="1"/>
  <c r="M160" i="1"/>
  <c r="N160" i="1"/>
  <c r="L161" i="1"/>
  <c r="M161" i="1"/>
  <c r="N161" i="1"/>
  <c r="L162" i="1"/>
  <c r="M162" i="1"/>
  <c r="N162" i="1"/>
  <c r="O162" i="1" s="1"/>
  <c r="L163" i="1"/>
  <c r="M163" i="1"/>
  <c r="N163" i="1"/>
  <c r="L164" i="1"/>
  <c r="M164" i="1"/>
  <c r="N164" i="1"/>
  <c r="L165" i="1"/>
  <c r="M165" i="1"/>
  <c r="N165" i="1"/>
  <c r="L166" i="1"/>
  <c r="M166" i="1"/>
  <c r="L167" i="1"/>
  <c r="M167" i="1"/>
  <c r="N167" i="1"/>
  <c r="L168" i="1"/>
  <c r="M168" i="1"/>
  <c r="N168" i="1"/>
  <c r="L169" i="1"/>
  <c r="M169" i="1"/>
  <c r="N169" i="1"/>
  <c r="L170" i="1"/>
  <c r="M170" i="1"/>
  <c r="N170" i="1"/>
  <c r="L171" i="1"/>
  <c r="M171" i="1"/>
  <c r="N171" i="1"/>
  <c r="L172" i="1"/>
  <c r="M172" i="1"/>
  <c r="N172" i="1"/>
  <c r="L173" i="1"/>
  <c r="M173" i="1"/>
  <c r="N173" i="1"/>
  <c r="L174" i="1"/>
  <c r="M174" i="1"/>
  <c r="N174" i="1"/>
  <c r="L175" i="1"/>
  <c r="M175" i="1"/>
  <c r="N175" i="1"/>
  <c r="L176" i="1"/>
  <c r="M176" i="1"/>
  <c r="N176" i="1"/>
  <c r="L177" i="1"/>
  <c r="M177" i="1"/>
  <c r="N177" i="1"/>
  <c r="L178" i="1"/>
  <c r="M178" i="1"/>
  <c r="N178" i="1"/>
  <c r="L179" i="1"/>
  <c r="M179" i="1"/>
  <c r="N179" i="1"/>
  <c r="L180" i="1"/>
  <c r="M180" i="1"/>
  <c r="N180" i="1"/>
  <c r="L181" i="1"/>
  <c r="M181" i="1"/>
  <c r="N181" i="1"/>
  <c r="L182" i="1"/>
  <c r="M182" i="1"/>
  <c r="N182" i="1"/>
  <c r="L183" i="1"/>
  <c r="M183" i="1"/>
  <c r="N183" i="1"/>
  <c r="L184" i="1"/>
  <c r="M184" i="1"/>
  <c r="N184" i="1"/>
  <c r="L185" i="1"/>
  <c r="M185" i="1"/>
  <c r="N185" i="1"/>
  <c r="L186" i="1"/>
  <c r="M186" i="1"/>
  <c r="N186" i="1"/>
  <c r="L187" i="1"/>
  <c r="M187" i="1"/>
  <c r="N187" i="1"/>
  <c r="L188" i="1"/>
  <c r="M188" i="1"/>
  <c r="N188" i="1"/>
  <c r="L189" i="1"/>
  <c r="M189" i="1"/>
  <c r="N189" i="1"/>
  <c r="L190" i="1"/>
  <c r="M190" i="1"/>
  <c r="N190" i="1"/>
  <c r="L191" i="1"/>
  <c r="M191" i="1"/>
  <c r="N191" i="1"/>
  <c r="L192" i="1"/>
  <c r="M192" i="1"/>
  <c r="N192" i="1"/>
  <c r="L193" i="1"/>
  <c r="M193" i="1"/>
  <c r="N193" i="1"/>
  <c r="L194" i="1"/>
  <c r="M194" i="1"/>
  <c r="N194" i="1"/>
  <c r="L195" i="1"/>
  <c r="M195" i="1"/>
  <c r="N195" i="1"/>
  <c r="L196" i="1"/>
  <c r="M196" i="1"/>
  <c r="N196" i="1"/>
  <c r="L197" i="1"/>
  <c r="M197" i="1"/>
  <c r="N197" i="1"/>
  <c r="L198" i="1"/>
  <c r="M198" i="1"/>
  <c r="N198" i="1"/>
  <c r="L199" i="1"/>
  <c r="M199" i="1"/>
  <c r="N199" i="1"/>
  <c r="L200" i="1"/>
  <c r="M200" i="1"/>
  <c r="N200" i="1"/>
  <c r="L201" i="1"/>
  <c r="M201" i="1"/>
  <c r="N201" i="1"/>
  <c r="L202" i="1"/>
  <c r="M202" i="1"/>
  <c r="N202" i="1"/>
  <c r="L203" i="1"/>
  <c r="M203" i="1"/>
  <c r="N203" i="1"/>
  <c r="L204" i="1"/>
  <c r="M204" i="1"/>
  <c r="N204" i="1"/>
  <c r="L205" i="1"/>
  <c r="M205" i="1"/>
  <c r="N205" i="1"/>
  <c r="L206" i="1"/>
  <c r="M206" i="1"/>
  <c r="N206" i="1"/>
  <c r="L207" i="1"/>
  <c r="M207" i="1"/>
  <c r="N207" i="1"/>
  <c r="L208" i="1"/>
  <c r="M208" i="1"/>
  <c r="N208" i="1"/>
  <c r="L209" i="1"/>
  <c r="M209" i="1"/>
  <c r="N209" i="1"/>
  <c r="L211" i="1"/>
  <c r="N211" i="1"/>
  <c r="L11" i="1"/>
  <c r="L12" i="1"/>
  <c r="N12" i="1"/>
  <c r="L13" i="1"/>
  <c r="M13" i="1"/>
  <c r="N13" i="1"/>
  <c r="L14" i="1"/>
  <c r="M14" i="1"/>
  <c r="N14" i="1"/>
  <c r="L15" i="1"/>
  <c r="M15" i="1"/>
  <c r="N15" i="1"/>
  <c r="L16" i="1"/>
  <c r="M16" i="1"/>
  <c r="N16" i="1"/>
  <c r="L17" i="1"/>
  <c r="N17" i="1"/>
  <c r="L18" i="1"/>
  <c r="M18" i="1"/>
  <c r="N18" i="1"/>
  <c r="L10" i="1"/>
  <c r="I11" i="1" l="1"/>
  <c r="K93" i="1"/>
  <c r="N85" i="1"/>
  <c r="M27" i="1"/>
  <c r="M23" i="1"/>
  <c r="G23" i="1"/>
  <c r="M93" i="1"/>
  <c r="F92" i="1"/>
  <c r="G93" i="1"/>
  <c r="E52" i="1"/>
  <c r="G53" i="1"/>
  <c r="K11" i="1"/>
  <c r="K17" i="1"/>
  <c r="N26" i="1"/>
  <c r="G59" i="1"/>
  <c r="M31" i="1"/>
  <c r="G31" i="1"/>
  <c r="N63" i="1"/>
  <c r="G85" i="1"/>
  <c r="G88" i="1"/>
  <c r="M17" i="1"/>
  <c r="G17" i="1"/>
  <c r="H57" i="1"/>
  <c r="L57" i="1" s="1"/>
  <c r="I57" i="1"/>
  <c r="J57" i="1"/>
  <c r="K57" i="1" s="1"/>
  <c r="L63" i="1"/>
  <c r="J10" i="1"/>
  <c r="I34" i="1"/>
  <c r="K34" i="1" s="1"/>
  <c r="I26" i="1"/>
  <c r="K26" i="1" s="1"/>
  <c r="I19" i="1"/>
  <c r="K19" i="1" s="1"/>
  <c r="N11" i="1"/>
  <c r="E92" i="1"/>
  <c r="E73" i="1"/>
  <c r="G73" i="1" s="1"/>
  <c r="M74" i="1"/>
  <c r="M53" i="1"/>
  <c r="M48" i="1"/>
  <c r="E34" i="1"/>
  <c r="G34" i="1" s="1"/>
  <c r="E26" i="1"/>
  <c r="G26" i="1" s="1"/>
  <c r="M35" i="1"/>
  <c r="M88" i="1"/>
  <c r="M85" i="1"/>
  <c r="E77" i="1"/>
  <c r="M78" i="1"/>
  <c r="M70" i="1"/>
  <c r="E63" i="1"/>
  <c r="G63" i="1" s="1"/>
  <c r="M68" i="1"/>
  <c r="M64" i="1"/>
  <c r="M58" i="1"/>
  <c r="M59" i="1"/>
  <c r="M45" i="1"/>
  <c r="M29" i="1"/>
  <c r="E19" i="1"/>
  <c r="M20" i="1"/>
  <c r="E11" i="1"/>
  <c r="G11" i="1" s="1"/>
  <c r="M12" i="1"/>
  <c r="M73" i="1" l="1"/>
  <c r="M77" i="1"/>
  <c r="G77" i="1"/>
  <c r="F101" i="1"/>
  <c r="G92" i="1"/>
  <c r="N92" i="1"/>
  <c r="M19" i="1"/>
  <c r="G19" i="1"/>
  <c r="N57" i="1"/>
  <c r="N10" i="1"/>
  <c r="M52" i="1"/>
  <c r="G52" i="1"/>
  <c r="I10" i="1"/>
  <c r="K10" i="1" s="1"/>
  <c r="M92" i="1"/>
  <c r="M34" i="1"/>
  <c r="M26" i="1"/>
  <c r="E10" i="1"/>
  <c r="G10" i="1" s="1"/>
  <c r="E57" i="1"/>
  <c r="G57" i="1" s="1"/>
  <c r="M63" i="1"/>
  <c r="M11" i="1"/>
  <c r="F106" i="1" l="1"/>
  <c r="N101" i="1"/>
  <c r="M10" i="1"/>
  <c r="I91" i="1"/>
  <c r="K91" i="1" s="1"/>
  <c r="M57" i="1"/>
  <c r="E91" i="1"/>
  <c r="G91" i="1" l="1"/>
  <c r="E101" i="1"/>
  <c r="N106" i="1"/>
  <c r="I101" i="1"/>
  <c r="K101" i="1" s="1"/>
  <c r="M91" i="1"/>
  <c r="E106" i="1" l="1"/>
  <c r="G101" i="1"/>
  <c r="I106" i="1"/>
  <c r="K106" i="1" s="1"/>
  <c r="M101" i="1"/>
  <c r="G106" i="1" l="1"/>
  <c r="M106" i="1"/>
  <c r="M211" i="1" l="1"/>
</calcChain>
</file>

<file path=xl/sharedStrings.xml><?xml version="1.0" encoding="utf-8"?>
<sst xmlns="http://schemas.openxmlformats.org/spreadsheetml/2006/main" count="645" uniqueCount="464">
  <si>
    <t/>
  </si>
  <si>
    <t>Найменування показника</t>
  </si>
  <si>
    <t>Загальний фонд</t>
  </si>
  <si>
    <t>Спеціальний фонд</t>
  </si>
  <si>
    <t>Разом</t>
  </si>
  <si>
    <t>затверджено  місцевими радами на звітний рік з урахуванням змін***</t>
  </si>
  <si>
    <t>1</t>
  </si>
  <si>
    <t>І. Доходи</t>
  </si>
  <si>
    <t>Податкові надходження</t>
  </si>
  <si>
    <t>10000000</t>
  </si>
  <si>
    <t>Податки на доходи, податки на прибуток, податки на збільшення ринкової вартості  </t>
  </si>
  <si>
    <t>11000000</t>
  </si>
  <si>
    <t>Податок та збір на доходи фізичних осіб</t>
  </si>
  <si>
    <t>11010000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</si>
  <si>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</si>
  <si>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11010100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</si>
  <si>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</si>
  <si>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11010400</t>
  </si>
  <si>
    <t>Податок на доходи фізичних осіб, що сплачується фізичними особами за результатами річного декларування</t>
  </si>
  <si>
    <t>11010500</t>
  </si>
  <si>
    <t>Податок на доходи фізичних осіб у вигляді мінімального податкового зобов'язання, що підлягає сплаті фізичними особами</t>
  </si>
  <si>
    <t>11011300</t>
  </si>
  <si>
    <t>Податок на прибуток підприємств  </t>
  </si>
  <si>
    <t>11020000</t>
  </si>
  <si>
    <t>Податок на прибуток підприємств та фінансових установ комунальної власності </t>
  </si>
  <si>
    <t>11020200</t>
  </si>
  <si>
    <t>Рентна плата та плата за використання інших природних ресурсів </t>
  </si>
  <si>
    <t>13000000</t>
  </si>
  <si>
    <t>Рентна плата за спеціальне використання лісових ресурсів </t>
  </si>
  <si>
    <t>13010000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</si>
  <si>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</si>
  <si>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13010100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</si>
  <si>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</si>
  <si>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13010200</t>
  </si>
  <si>
    <t>Рентна плата за користування надрами загальнодержавного значення</t>
  </si>
  <si>
    <t>13030000</t>
  </si>
  <si>
    <t>Рентна плата за користування надрами для видобування інших корисних копалин загальнодержавного значення </t>
  </si>
  <si>
    <t>13030100</t>
  </si>
  <si>
    <t>Рентна плата за користування надрами для видобування бурштину</t>
  </si>
  <si>
    <t>13031000</t>
  </si>
  <si>
    <t>Внутрішні податки на товари та послуги  </t>
  </si>
  <si>
    <t>14000000</t>
  </si>
  <si>
    <t>Акцизний податок з вироблених в Україні підакцизних товарів (продукції) </t>
  </si>
  <si>
    <t>14020000</t>
  </si>
  <si>
    <t>Пальне</t>
  </si>
  <si>
    <t>14021900</t>
  </si>
  <si>
    <t>Акцизний податок з ввезених на митну територію України підакцизних товарів (продукції) </t>
  </si>
  <si>
    <t>14030000</t>
  </si>
  <si>
    <t>14031900</t>
  </si>
  <si>
    <t>Акцизний податок з реалізації суб’єктами господарювання роздрібної торгівлі підакцизних товарів</t>
  </si>
  <si>
    <t>14040000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</si>
  <si>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</si>
  <si>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14040100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</si>
  <si>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</si>
  <si>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14040200</t>
  </si>
  <si>
    <t>Місцеві податки та збори, що сплачуються (перераховуються) згідно з Податковим кодексом України</t>
  </si>
  <si>
    <t>18000000</t>
  </si>
  <si>
    <t>Податок на майно</t>
  </si>
  <si>
    <t>18010000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</si>
  <si>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</si>
  <si>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18010100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</si>
  <si>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</si>
  <si>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</si>
  <si>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</si>
  <si>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18010300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</si>
  <si>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</si>
  <si>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18010400</t>
  </si>
  <si>
    <t>Земельний податок з юридичних осіб </t>
  </si>
  <si>
    <t>18010500</t>
  </si>
  <si>
    <t>Орендна плата з юридичних осіб </t>
  </si>
  <si>
    <t>18010600</t>
  </si>
  <si>
    <t>Земельний податок з фізичних осіб </t>
  </si>
  <si>
    <t>18010700</t>
  </si>
  <si>
    <t>Орендна плата з фізичних осіб </t>
  </si>
  <si>
    <t>18010900</t>
  </si>
  <si>
    <t>Транспортний податок з фізичних осіб</t>
  </si>
  <si>
    <t>18011000</t>
  </si>
  <si>
    <t>Туристичний збір </t>
  </si>
  <si>
    <t>18030000</t>
  </si>
  <si>
    <t>Туристичний збір, сплачений юридичними особами </t>
  </si>
  <si>
    <t>18030100</t>
  </si>
  <si>
    <t>Туристичний збір, сплачений фізичними особами </t>
  </si>
  <si>
    <t>18030200</t>
  </si>
  <si>
    <t>Єдиний податок  </t>
  </si>
  <si>
    <t>18050000</t>
  </si>
  <si>
    <t>Єдиний податок з юридичних осіб </t>
  </si>
  <si>
    <t>18050300</t>
  </si>
  <si>
    <t>Єдиний податок з фізичних осіб </t>
  </si>
  <si>
    <t>18050400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</si>
  <si>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 відсотків</t>
  </si>
  <si>
    <t>18050500</t>
  </si>
  <si>
    <t>Інші податки та збори</t>
  </si>
  <si>
    <t>19000000</t>
  </si>
  <si>
    <t>Екологічний податок</t>
  </si>
  <si>
    <t>19010000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</si>
  <si>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</si>
  <si>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19010100</t>
  </si>
  <si>
    <t>Надходження від скидів забруднюючих речовин безпосередньо у водні об'єкти </t>
  </si>
  <si>
    <t>19010200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</si>
  <si>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 </t>
  </si>
  <si>
    <t>19010300</t>
  </si>
  <si>
    <t>Неподаткові надходження</t>
  </si>
  <si>
    <t>20000000</t>
  </si>
  <si>
    <t>Доходи від власності та підприємницької діяльності</t>
  </si>
  <si>
    <t>21000000</t>
  </si>
  <si>
    <t>Інші надходження  </t>
  </si>
  <si>
    <t>21080000</t>
  </si>
  <si>
    <t>Адміністративні штрафи та інші санкції </t>
  </si>
  <si>
    <t>21081100</t>
  </si>
  <si>
    <t>Штрафні санкції, що застосовуються відповідно до Закону України "Про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пального"</t>
  </si>
  <si>
    <t>21081500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</si>
  <si>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</si>
  <si>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21082400</t>
  </si>
  <si>
    <t>Адміністративні збори та платежі, доходи від некомерційної господарської діяльності </t>
  </si>
  <si>
    <t>22000000</t>
  </si>
  <si>
    <t>Плата за надання адміністративних послуг</t>
  </si>
  <si>
    <t>22010000</t>
  </si>
  <si>
    <t>Адміністративний збір, що справляється відповідно до Закону України "Про державну реєстрацію юридичних осіб, фізичних осіб - підприємців та громадських формувань"</t>
  </si>
  <si>
    <t>22010300</t>
  </si>
  <si>
    <t>Плата за надання інших адміністративних послуг</t>
  </si>
  <si>
    <t>22012500</t>
  </si>
  <si>
    <t>Адміністративний збір за державну реєстрацію речових прав на нерухоме майно та їх обтяжень </t>
  </si>
  <si>
    <t>22012600</t>
  </si>
  <si>
    <t>Надходження від орендної плати за користування єдиним майновим комплексом та іншим державним майном</t>
  </si>
  <si>
    <t>22080000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</si>
  <si>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</si>
  <si>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22080400</t>
  </si>
  <si>
    <t>Державне мито  </t>
  </si>
  <si>
    <t>22090000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</si>
  <si>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</si>
  <si>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22090100</t>
  </si>
  <si>
    <t>Державне мито, пов'язане з видачею та оформленням закордонних паспортів (посвідок) та паспортів громадян України  </t>
  </si>
  <si>
    <t>22090400</t>
  </si>
  <si>
    <t>Інші неподаткові надходження</t>
  </si>
  <si>
    <t>24000000</t>
  </si>
  <si>
    <t>24060000</t>
  </si>
  <si>
    <t>24060300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</si>
  <si>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</si>
  <si>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24062100</t>
  </si>
  <si>
    <t>Власні надходження бюджетних установ</t>
  </si>
  <si>
    <t>25000000</t>
  </si>
  <si>
    <t>Надходження від плати за послуги, що надаються бюджетними установами згідно із законодавством </t>
  </si>
  <si>
    <t>25010000</t>
  </si>
  <si>
    <t>Плата за послуги, що надаються бюджетними установами згідно з їх основною діяльністю </t>
  </si>
  <si>
    <t>25010100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</si>
  <si>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</si>
  <si>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25010300</t>
  </si>
  <si>
    <t>Надходження бюджетних установ від реалізації в установленому порядку майна (крім нерухомого майна) </t>
  </si>
  <si>
    <t>25010400</t>
  </si>
  <si>
    <t>Інші джерела власних надходжень бюджетних установ  </t>
  </si>
  <si>
    <t>25020000</t>
  </si>
  <si>
    <t>Благодійні внески, гранти та дарунки </t>
  </si>
  <si>
    <t>25020100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</si>
  <si>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</si>
  <si>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25020200</t>
  </si>
  <si>
    <t>Доходи від операцій з капіталом  </t>
  </si>
  <si>
    <t>30000000</t>
  </si>
  <si>
    <t>Надходження від продажу основного капіталу  </t>
  </si>
  <si>
    <t>31000000</t>
  </si>
  <si>
    <t>Кошти від відчуження майна, що належить Автономній Республіці Крим та майна, що перебуває в комунальній власності  </t>
  </si>
  <si>
    <t>31030000</t>
  </si>
  <si>
    <t>Кошти від продажу землі і нематеріальних активів </t>
  </si>
  <si>
    <t>33000000</t>
  </si>
  <si>
    <t>Кошти від продажу землі </t>
  </si>
  <si>
    <t>33010000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</si>
  <si>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</si>
  <si>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33010100</t>
  </si>
  <si>
    <t>Разом доходів (без урахування міжбюджетних трансфертів)</t>
  </si>
  <si>
    <t>90010100</t>
  </si>
  <si>
    <t>Офіційні трансферти  </t>
  </si>
  <si>
    <t>40000000</t>
  </si>
  <si>
    <t>Від органів державного управління  </t>
  </si>
  <si>
    <t>41000000</t>
  </si>
  <si>
    <t>Дотації</t>
  </si>
  <si>
    <t>41020000</t>
  </si>
  <si>
    <t>Базова дотація</t>
  </si>
  <si>
    <t>41020100</t>
  </si>
  <si>
    <t>Субвенції</t>
  </si>
  <si>
    <t>41030000</t>
  </si>
  <si>
    <t>Освітня субвенція з державного бюджету місцевим бюджетам</t>
  </si>
  <si>
    <t>41033900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</si>
  <si>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</si>
  <si>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41035400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</si>
  <si>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</si>
  <si>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41036000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</si>
  <si>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</si>
  <si>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41036300</t>
  </si>
  <si>
    <t>Усього доходів з урахуванням міжбюджетних трансфертів з державного бюджету</t>
  </si>
  <si>
    <t>90010200</t>
  </si>
  <si>
    <t>Субвенції з місцевих бюджетів іншим місцевим бюджетам</t>
  </si>
  <si>
    <t>41050000</t>
  </si>
  <si>
    <t>Субвенція з місцевого бюджету на здійснення переданих видатків у сфері освіти за рахунок коштів освітньої субвенції</t>
  </si>
  <si>
    <t>41051000</t>
  </si>
  <si>
    <t>Інші субвенції з місцевого бюджету</t>
  </si>
  <si>
    <t>41053900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</si>
  <si>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</si>
  <si>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41059300</t>
  </si>
  <si>
    <t>Усього</t>
  </si>
  <si>
    <t>90010300</t>
  </si>
  <si>
    <t>ІІ. Видатки</t>
  </si>
  <si>
    <t>Державне управління</t>
  </si>
  <si>
    <t>0100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</si>
  <si>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</si>
  <si>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</si>
  <si>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0110150</t>
  </si>
  <si>
    <t>Керівництво і управління у відповідній сфері у містах (місті Києві), селищах, селах, територіальних громадах</t>
  </si>
  <si>
    <t>0160</t>
  </si>
  <si>
    <t>0610160</t>
  </si>
  <si>
    <t>0910160</t>
  </si>
  <si>
    <t>1010160</t>
  </si>
  <si>
    <t>3710160</t>
  </si>
  <si>
    <t>Інша діяльність у сфері державного управління</t>
  </si>
  <si>
    <t>0180</t>
  </si>
  <si>
    <t>0110180</t>
  </si>
  <si>
    <t>Освіта</t>
  </si>
  <si>
    <t>1000</t>
  </si>
  <si>
    <t>Надання дошкільної освіти</t>
  </si>
  <si>
    <t>1010</t>
  </si>
  <si>
    <t>0111010</t>
  </si>
  <si>
    <t>Надання загальної середньої освіти за рахунок коштів місцевого бюджету</t>
  </si>
  <si>
    <t>1020</t>
  </si>
  <si>
    <t>Надання загальної середньої освіти закладами загальної середньої освіти за рахунок коштів місцевого бюджету</t>
  </si>
  <si>
    <t>1021</t>
  </si>
  <si>
    <t>0611021</t>
  </si>
  <si>
    <t>Надання загальної середньої освіти міжшкільними ресурсними центрами за рахунок коштів місцевого бюджету</t>
  </si>
  <si>
    <t>1026</t>
  </si>
  <si>
    <t>0611026</t>
  </si>
  <si>
    <t>Надання загальної середньої освіти за рахунок освітньої субвенції</t>
  </si>
  <si>
    <t>1030</t>
  </si>
  <si>
    <t>Надання загальної середньої освіти закладами загальної середньої освіти за рахунок освітньої субвенції</t>
  </si>
  <si>
    <t>1031</t>
  </si>
  <si>
    <t>0611031</t>
  </si>
  <si>
    <t>Надання позашкільної освіти закладами позашкільної освіти, заходи із позашкільної роботи з дітьми</t>
  </si>
  <si>
    <t>1070</t>
  </si>
  <si>
    <t>0611070</t>
  </si>
  <si>
    <t>Надання спеціалізованої освіти мистецькими школами</t>
  </si>
  <si>
    <t>1080</t>
  </si>
  <si>
    <t>1011080</t>
  </si>
  <si>
    <t>Інші програми, заклади та заходи у сфері освіти</t>
  </si>
  <si>
    <t>1140</t>
  </si>
  <si>
    <t>Забезпечення діяльності інших закладів у сфері освіти</t>
  </si>
  <si>
    <t>1141</t>
  </si>
  <si>
    <t>0611141</t>
  </si>
  <si>
    <t>Інші програми та заходи у сфері освіти</t>
  </si>
  <si>
    <t>1142</t>
  </si>
  <si>
    <t>0611142</t>
  </si>
  <si>
    <t>Забезпечення діяльності інклюзивно-ресурсних центрів</t>
  </si>
  <si>
    <t>1150</t>
  </si>
  <si>
    <t>Забезпечення діяльності інклюзивно-ресурсних центрів за рахунок коштів місцевого бюджету</t>
  </si>
  <si>
    <t>1151</t>
  </si>
  <si>
    <t>0611151</t>
  </si>
  <si>
    <t>Забезпечення діяльності інклюзивно-ресурсних центрів за рахунок освітньої субвенції</t>
  </si>
  <si>
    <t>1152</t>
  </si>
  <si>
    <t>0611152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</si>
  <si>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</si>
  <si>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1180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</si>
  <si>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</si>
  <si>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1183</t>
  </si>
  <si>
    <t>0611183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</si>
  <si>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</si>
  <si>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1184</t>
  </si>
  <si>
    <t>0611184</t>
  </si>
  <si>
    <t>Проведення (надання) додаткових психологопедагогічних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</si>
  <si>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1200</t>
  </si>
  <si>
    <t>0611200</t>
  </si>
  <si>
    <t>Виконання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</si>
  <si>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1290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</si>
  <si>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</si>
  <si>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1291</t>
  </si>
  <si>
    <t>0611291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</si>
  <si>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</si>
  <si>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1292</t>
  </si>
  <si>
    <t>0611292</t>
  </si>
  <si>
    <t>Будівництво 1 освітніх установ та закладів</t>
  </si>
  <si>
    <t>1300</t>
  </si>
  <si>
    <t>0611300</t>
  </si>
  <si>
    <t>Виконання заходів із задоволення потреб у забезпеченні безпечного освітнього середовища</t>
  </si>
  <si>
    <t>1400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</si>
  <si>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</si>
  <si>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1403</t>
  </si>
  <si>
    <t>0611403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</si>
  <si>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</si>
  <si>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1600</t>
  </si>
  <si>
    <t>0611600</t>
  </si>
  <si>
    <t>Охорона здоров'я</t>
  </si>
  <si>
    <t>2000</t>
  </si>
  <si>
    <t>Багатопрофільна стаціонарна медична допомога населенню</t>
  </si>
  <si>
    <t>2010</t>
  </si>
  <si>
    <t>0112010</t>
  </si>
  <si>
    <t>Первинна медична допомога населенню</t>
  </si>
  <si>
    <t>2110</t>
  </si>
  <si>
    <t>Первинна медична допомога населенню, що надається центрами первинної медичної (медико-санітарної) допомоги</t>
  </si>
  <si>
    <t>2111</t>
  </si>
  <si>
    <t>0112111</t>
  </si>
  <si>
    <t>Інші програми, заклади та заходи у сфері охорони здоров'я</t>
  </si>
  <si>
    <t>2150</t>
  </si>
  <si>
    <t>Інші програми та заходи у сфері охорони здоров'я</t>
  </si>
  <si>
    <t>2152</t>
  </si>
  <si>
    <t>0112152</t>
  </si>
  <si>
    <t>Соціальний захист та соціальне забезпечення</t>
  </si>
  <si>
    <t>3000</t>
  </si>
  <si>
    <t>Надання пільг з оплати послуг зв'язку,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</si>
  <si>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3030</t>
  </si>
  <si>
    <t>Компенсаційні виплати на пільговий проїзд автомобільним транспортом окремим категоріям громадян</t>
  </si>
  <si>
    <t>3033</t>
  </si>
  <si>
    <t>0113033</t>
  </si>
  <si>
    <t>Компенсаційні виплати за пільговий проїзд окремих категорій громадян на залізничному транспорті</t>
  </si>
  <si>
    <t>3035</t>
  </si>
  <si>
    <t>0113035</t>
  </si>
  <si>
    <t>Видатки на поховання учасників бойових дій та осіб з інвалідністю внаслідок війни</t>
  </si>
  <si>
    <t>3090</t>
  </si>
  <si>
    <t>0113090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</si>
  <si>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</si>
  <si>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</si>
  <si>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</si>
  <si>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3104</t>
  </si>
  <si>
    <t>0113104</t>
  </si>
  <si>
    <t>Надання реабілітаційних послуг особам з інвалідністю та дітям з інвалідністю</t>
  </si>
  <si>
    <t>3105</t>
  </si>
  <si>
    <t>0113105</t>
  </si>
  <si>
    <t>Здійснення соціальної роботи з вразливими категоріями населення</t>
  </si>
  <si>
    <t>3120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</si>
  <si>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</si>
  <si>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3121</t>
  </si>
  <si>
    <t>0113121</t>
  </si>
  <si>
    <t>Розвиток та надання послуг спеціалізованими службами підтримки осіб, які постраждали від домашнього насильства та/або насильства за ознакою статі</t>
  </si>
  <si>
    <t>3124</t>
  </si>
  <si>
    <t>0113124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</si>
  <si>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</si>
  <si>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3160</t>
  </si>
  <si>
    <t>0113160</t>
  </si>
  <si>
    <t>Соціальний захист ветеранів війни та праці</t>
  </si>
  <si>
    <t>3190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</si>
  <si>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</si>
  <si>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3193</t>
  </si>
  <si>
    <t>0113193</t>
  </si>
  <si>
    <t>Інші заклади та заходи</t>
  </si>
  <si>
    <t>3240</t>
  </si>
  <si>
    <t>Інші заходи у сфері соціального захисту і соціального забезпечення</t>
  </si>
  <si>
    <t>3242</t>
  </si>
  <si>
    <t>0113242</t>
  </si>
  <si>
    <t>0913242</t>
  </si>
  <si>
    <t>Культура і мистецтво</t>
  </si>
  <si>
    <t>4000</t>
  </si>
  <si>
    <t>Забезпечення діяльності бібліотек</t>
  </si>
  <si>
    <t>4030</t>
  </si>
  <si>
    <t>1014030</t>
  </si>
  <si>
    <t>Забезпечення діяльності музеїв і виставок</t>
  </si>
  <si>
    <t>4040</t>
  </si>
  <si>
    <t>1014040</t>
  </si>
  <si>
    <t>Забезпечення діяльності палаців і будинків культури, клубів, центрів дозвілля та інших клубних закладів</t>
  </si>
  <si>
    <t>4060</t>
  </si>
  <si>
    <t>1014060</t>
  </si>
  <si>
    <t>Інші заклади та заходи в галузі культури і мистецтва</t>
  </si>
  <si>
    <t>4080</t>
  </si>
  <si>
    <t>Забезпечення діяльності інших закладів в галузі культури і мистецтва</t>
  </si>
  <si>
    <t>4081</t>
  </si>
  <si>
    <t>1014081</t>
  </si>
  <si>
    <t>Інші заходи в галузі культури і мистецтва</t>
  </si>
  <si>
    <t>4082</t>
  </si>
  <si>
    <t>0114082</t>
  </si>
  <si>
    <t>1014082</t>
  </si>
  <si>
    <t>Фізична культура і спорт</t>
  </si>
  <si>
    <t>5000</t>
  </si>
  <si>
    <t>Проведення спортивної роботи в регіоні</t>
  </si>
  <si>
    <t>5010</t>
  </si>
  <si>
    <t>Проведення навчально-тренувальних зборів і змагань з олімпійських видів спорту</t>
  </si>
  <si>
    <t>5011</t>
  </si>
  <si>
    <t>0615011</t>
  </si>
  <si>
    <t>Розвиток дитячо-юнацького та резервного спорту</t>
  </si>
  <si>
    <t>5030</t>
  </si>
  <si>
    <t>Розвиток здібностей у дітей та молоді з фізичної культури та спорту комунальними дитячоюнацькими спортивними школами</t>
  </si>
  <si>
    <t>5031</t>
  </si>
  <si>
    <t>0615031</t>
  </si>
  <si>
    <t>Будівництво 1 споруд, установ та закладів фізичної культури і спорту</t>
  </si>
  <si>
    <t>5070</t>
  </si>
  <si>
    <t>0615070</t>
  </si>
  <si>
    <t>Житлово-комунальне господарство</t>
  </si>
  <si>
    <t>6000</t>
  </si>
  <si>
    <t>Утримання та ефективна експлуатація об'єктів житлово-комунального господарства</t>
  </si>
  <si>
    <t>6010</t>
  </si>
  <si>
    <t>Забезпечення діяльності водопровідно-каналізаційного господарства</t>
  </si>
  <si>
    <t>6013</t>
  </si>
  <si>
    <t>0116013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</si>
  <si>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</si>
  <si>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</si>
  <si>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0116020</t>
  </si>
  <si>
    <t>Організація благоустрою населених пунктів</t>
  </si>
  <si>
    <t>6030</t>
  </si>
  <si>
    <t>0116030</t>
  </si>
  <si>
    <t>Економічна діяльність</t>
  </si>
  <si>
    <t>7000</t>
  </si>
  <si>
    <t>Сільське, лісове, рибне господарство та мисливство</t>
  </si>
  <si>
    <t>7100</t>
  </si>
  <si>
    <t>Здійснення  заходів із землеустрою</t>
  </si>
  <si>
    <t>7130</t>
  </si>
  <si>
    <t>0117130</t>
  </si>
  <si>
    <t>Транспорт та транспортна інфраструктура, дорожнє господарство</t>
  </si>
  <si>
    <t>7400</t>
  </si>
  <si>
    <t>Утримання та розвиток автомобільних доріг та дорожньої інфраструктури</t>
  </si>
  <si>
    <t>7460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</si>
  <si>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</si>
  <si>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</si>
  <si>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0117461</t>
  </si>
  <si>
    <t>Інші програми та заходи, пов'язані з економічною діяльністю</t>
  </si>
  <si>
    <t>7600</t>
  </si>
  <si>
    <t>Членські внески до асоціацій органів місцевого самоврядування</t>
  </si>
  <si>
    <t>7680</t>
  </si>
  <si>
    <t>0117680</t>
  </si>
  <si>
    <t>Інша діяльність</t>
  </si>
  <si>
    <t>8000</t>
  </si>
  <si>
    <t>Захист населення і територій від надзвичайних ситуацій</t>
  </si>
  <si>
    <t>8100</t>
  </si>
  <si>
    <t>Заходи із запобігання та ліквідації надзвичайних ситуацій та наслідків стихійного лиха</t>
  </si>
  <si>
    <t>8110</t>
  </si>
  <si>
    <t>0118110</t>
  </si>
  <si>
    <t>Забезпечення діяльності місцевої та добровільної пожежної охорони</t>
  </si>
  <si>
    <t>8130</t>
  </si>
  <si>
    <t>0118130</t>
  </si>
  <si>
    <t>Громадський порядок та безпека</t>
  </si>
  <si>
    <t>8200</t>
  </si>
  <si>
    <t>Заходи та роботи з мобілізаційної підготовки місцевого значення</t>
  </si>
  <si>
    <t>8220</t>
  </si>
  <si>
    <t>0118220</t>
  </si>
  <si>
    <t>Інші заходи громадського порядку та безпеки</t>
  </si>
  <si>
    <t>8230</t>
  </si>
  <si>
    <t>0118230</t>
  </si>
  <si>
    <t>Заходи та роботи з територіальної оборони</t>
  </si>
  <si>
    <t>8240</t>
  </si>
  <si>
    <t>0118240</t>
  </si>
  <si>
    <t>Охорона навколишнього природного середовища</t>
  </si>
  <si>
    <t>8300</t>
  </si>
  <si>
    <t>Запобігання та ліквідація забруднення навколишнього природного середовища</t>
  </si>
  <si>
    <t>8310</t>
  </si>
  <si>
    <t>Ліквідація іншого забруднення навколишнього природного середовища</t>
  </si>
  <si>
    <t>8313</t>
  </si>
  <si>
    <t>0118313</t>
  </si>
  <si>
    <t>Резервний фонд</t>
  </si>
  <si>
    <t>8700</t>
  </si>
  <si>
    <t>Резервний фонд місцевого бюджету</t>
  </si>
  <si>
    <t>8710</t>
  </si>
  <si>
    <t>3718710</t>
  </si>
  <si>
    <t>Усього видатків без урахування міжбюджетних трансфертів</t>
  </si>
  <si>
    <t>900201</t>
  </si>
  <si>
    <t>Субвенція з місцевого бюджету державному бюджету на виконання програм соціально-економічного розвитку регіонів</t>
  </si>
  <si>
    <t>9800</t>
  </si>
  <si>
    <t>3719800</t>
  </si>
  <si>
    <t>Усього видатків з трансфертами, що передаються до державного бюджету</t>
  </si>
  <si>
    <t>900202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</si>
  <si>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</si>
  <si>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9700</t>
  </si>
  <si>
    <t>9770</t>
  </si>
  <si>
    <t>3719770</t>
  </si>
  <si>
    <t>900203</t>
  </si>
  <si>
    <t>IV. Фінансування</t>
  </si>
  <si>
    <t>Дефіцит (-) /профіцит (+)*</t>
  </si>
  <si>
    <t>Звіт 
про  виконання бюджету Олевської міської територіальної громади</t>
  </si>
  <si>
    <t>грн.</t>
  </si>
  <si>
    <t>відсоток виконання (%)</t>
  </si>
  <si>
    <t>затверджено розписом на І півріччя 2025р  з урахуванням змін</t>
  </si>
  <si>
    <t>виконано за звітний період (І півріччя 2025р)</t>
  </si>
  <si>
    <t>за І півріччя 2025 року</t>
  </si>
  <si>
    <t>Секретар ради</t>
  </si>
  <si>
    <t>Сергій МЕЛЬНИК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</si>
</sst>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-#,##0"/>
    <numFmt numFmtId="165" formatCode="#,##0.00;\-#,##0.00"/>
  </numFmts>
  <fonts count="20" x14ac:knownFonts="1">
    <font>
      <sz val="8"/>
      <color rgb="FF000000"/>
      <name val="Tahoma"/>
    </font>
    <font>
      <sz val="10"/>
      <color rgb="FF000000"/>
      <name val="Arial"/>
    </font>
    <font>
      <b/>
      <sz val="7"/>
      <color rgb="FF000000"/>
      <name val="Times New Roman"/>
    </font>
    <font>
      <b/>
      <sz val="6"/>
      <color rgb="FF000000"/>
      <name val="Times New Roman"/>
    </font>
    <font>
      <b/>
      <sz val="5"/>
      <color rgb="FF000000"/>
      <name val="Times New Roman"/>
    </font>
    <font>
      <b/>
      <sz val="5"/>
      <color rgb="FF000000"/>
      <name val="Times New Roman"/>
    </font>
    <font>
      <sz val="9"/>
      <color rgb="FF000000"/>
      <name val="Times New Roman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5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5"/>
      <name val="Times New Roman"/>
      <family val="1"/>
      <charset val="204"/>
    </font>
    <font>
      <sz val="6"/>
      <color rgb="FF000000"/>
      <name val="Tahoma"/>
      <family val="2"/>
      <charset val="204"/>
    </font>
    <font>
      <b/>
      <sz val="6"/>
      <color rgb="FF000000"/>
      <name val="Times New Roman"/>
      <family val="1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i/>
      <sz val="8"/>
      <color rgb="FF00000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13"/>
  </cellStyleXfs>
  <cellXfs count="63">
    <xf numFmtId="0" fontId="0" fillId="2" borderId="0" xfId="0" applyFill="1" applyAlignment="1">
      <alignment horizontal="left" vertical="top" wrapText="1"/>
    </xf>
    <xf numFmtId="164" fontId="5" fillId="7" borderId="5" xfId="0" applyNumberFormat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0" fillId="15" borderId="0" xfId="0" applyFill="1" applyAlignment="1">
      <alignment horizontal="left" vertical="top" wrapText="1"/>
    </xf>
    <xf numFmtId="0" fontId="8" fillId="15" borderId="13" xfId="0" applyFont="1" applyFill="1" applyBorder="1" applyAlignment="1">
      <alignment horizontal="center" vertical="center" wrapText="1"/>
    </xf>
    <xf numFmtId="0" fontId="7" fillId="15" borderId="13" xfId="0" applyFont="1" applyFill="1" applyBorder="1" applyAlignment="1">
      <alignment horizontal="left" vertical="top" wrapText="1"/>
    </xf>
    <xf numFmtId="2" fontId="12" fillId="15" borderId="0" xfId="0" applyNumberFormat="1" applyFont="1" applyFill="1" applyAlignment="1">
      <alignment horizontal="left" vertical="top" wrapText="1"/>
    </xf>
    <xf numFmtId="2" fontId="12" fillId="2" borderId="0" xfId="0" applyNumberFormat="1" applyFont="1" applyFill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2" fontId="0" fillId="15" borderId="0" xfId="0" applyNumberFormat="1" applyFill="1" applyAlignment="1">
      <alignment horizontal="left" vertical="top" wrapText="1"/>
    </xf>
    <xf numFmtId="2" fontId="0" fillId="2" borderId="0" xfId="0" applyNumberFormat="1" applyFill="1" applyAlignment="1">
      <alignment horizontal="left" vertical="top" wrapText="1"/>
    </xf>
    <xf numFmtId="1" fontId="5" fillId="7" borderId="5" xfId="0" applyNumberFormat="1" applyFont="1" applyFill="1" applyBorder="1" applyAlignment="1">
      <alignment horizontal="center" vertical="center" wrapText="1"/>
    </xf>
    <xf numFmtId="1" fontId="13" fillId="7" borderId="5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top" wrapText="1"/>
    </xf>
    <xf numFmtId="2" fontId="16" fillId="2" borderId="0" xfId="0" applyNumberFormat="1" applyFont="1" applyFill="1" applyAlignment="1">
      <alignment horizontal="left" vertical="top" wrapText="1"/>
    </xf>
    <xf numFmtId="0" fontId="17" fillId="16" borderId="3" xfId="0" applyFont="1" applyFill="1" applyBorder="1" applyAlignment="1">
      <alignment horizontal="center" vertical="center" wrapText="1"/>
    </xf>
    <xf numFmtId="0" fontId="17" fillId="16" borderId="4" xfId="0" applyFont="1" applyFill="1" applyBorder="1" applyAlignment="1">
      <alignment horizontal="center" vertical="center" wrapText="1"/>
    </xf>
    <xf numFmtId="0" fontId="18" fillId="16" borderId="6" xfId="0" applyFont="1" applyFill="1" applyBorder="1" applyAlignment="1">
      <alignment horizontal="left" vertical="top" wrapText="1"/>
    </xf>
    <xf numFmtId="165" fontId="17" fillId="16" borderId="16" xfId="0" applyNumberFormat="1" applyFont="1" applyFill="1" applyBorder="1" applyAlignment="1">
      <alignment horizontal="right" vertical="center" wrapText="1"/>
    </xf>
    <xf numFmtId="165" fontId="15" fillId="16" borderId="16" xfId="0" applyNumberFormat="1" applyFont="1" applyFill="1" applyBorder="1" applyAlignment="1">
      <alignment horizontal="right" vertical="center" wrapText="1"/>
    </xf>
    <xf numFmtId="2" fontId="15" fillId="16" borderId="16" xfId="0" applyNumberFormat="1" applyFont="1" applyFill="1" applyBorder="1" applyAlignment="1">
      <alignment horizontal="right" vertical="center" wrapText="1"/>
    </xf>
    <xf numFmtId="165" fontId="18" fillId="16" borderId="16" xfId="0" applyNumberFormat="1" applyFont="1" applyFill="1" applyBorder="1" applyAlignment="1">
      <alignment horizontal="right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 wrapText="1"/>
    </xf>
    <xf numFmtId="165" fontId="15" fillId="8" borderId="14" xfId="0" applyNumberFormat="1" applyFont="1" applyFill="1" applyBorder="1" applyAlignment="1">
      <alignment horizontal="center" vertical="center" wrapText="1"/>
    </xf>
    <xf numFmtId="2" fontId="15" fillId="2" borderId="14" xfId="0" applyNumberFormat="1" applyFont="1" applyFill="1" applyBorder="1" applyAlignment="1">
      <alignment horizontal="center" vertical="top" wrapText="1"/>
    </xf>
    <xf numFmtId="0" fontId="17" fillId="9" borderId="7" xfId="0" applyFont="1" applyFill="1" applyBorder="1" applyAlignment="1">
      <alignment horizontal="left" vertical="center" wrapText="1"/>
    </xf>
    <xf numFmtId="0" fontId="19" fillId="10" borderId="8" xfId="0" applyFont="1" applyFill="1" applyBorder="1" applyAlignment="1">
      <alignment horizontal="left" vertical="center" wrapText="1"/>
    </xf>
    <xf numFmtId="0" fontId="19" fillId="11" borderId="9" xfId="0" applyFont="1" applyFill="1" applyBorder="1" applyAlignment="1">
      <alignment horizontal="center" vertical="center" wrapText="1"/>
    </xf>
    <xf numFmtId="0" fontId="19" fillId="11" borderId="15" xfId="0" applyFont="1" applyFill="1" applyBorder="1" applyAlignment="1">
      <alignment horizontal="center" vertical="center" wrapText="1"/>
    </xf>
    <xf numFmtId="0" fontId="15" fillId="12" borderId="10" xfId="0" applyFont="1" applyFill="1" applyBorder="1" applyAlignment="1">
      <alignment horizontal="left" vertical="center" wrapText="1"/>
    </xf>
    <xf numFmtId="0" fontId="15" fillId="13" borderId="11" xfId="0" applyFont="1" applyFill="1" applyBorder="1" applyAlignment="1">
      <alignment horizontal="center" vertical="center" wrapText="1"/>
    </xf>
    <xf numFmtId="0" fontId="15" fillId="13" borderId="15" xfId="0" applyFont="1" applyFill="1" applyBorder="1" applyAlignment="1">
      <alignment horizontal="center" vertical="center" wrapText="1"/>
    </xf>
    <xf numFmtId="0" fontId="17" fillId="17" borderId="3" xfId="0" applyFont="1" applyFill="1" applyBorder="1" applyAlignment="1">
      <alignment horizontal="center" vertical="center" wrapText="1"/>
    </xf>
    <xf numFmtId="0" fontId="17" fillId="17" borderId="4" xfId="0" applyFont="1" applyFill="1" applyBorder="1" applyAlignment="1">
      <alignment horizontal="center" vertical="center" wrapText="1"/>
    </xf>
    <xf numFmtId="0" fontId="17" fillId="17" borderId="15" xfId="0" applyFont="1" applyFill="1" applyBorder="1" applyAlignment="1">
      <alignment horizontal="center" vertical="center" wrapText="1"/>
    </xf>
    <xf numFmtId="165" fontId="15" fillId="17" borderId="14" xfId="0" applyNumberFormat="1" applyFont="1" applyFill="1" applyBorder="1" applyAlignment="1">
      <alignment horizontal="center" vertical="center" wrapText="1"/>
    </xf>
    <xf numFmtId="2" fontId="15" fillId="17" borderId="14" xfId="0" applyNumberFormat="1" applyFont="1" applyFill="1" applyBorder="1" applyAlignment="1">
      <alignment horizontal="center" vertical="top" wrapText="1"/>
    </xf>
    <xf numFmtId="165" fontId="17" fillId="8" borderId="14" xfId="0" applyNumberFormat="1" applyFont="1" applyFill="1" applyBorder="1" applyAlignment="1">
      <alignment horizontal="center" vertical="center" wrapText="1"/>
    </xf>
    <xf numFmtId="0" fontId="17" fillId="18" borderId="3" xfId="0" applyFont="1" applyFill="1" applyBorder="1" applyAlignment="1">
      <alignment horizontal="center" vertical="center" wrapText="1"/>
    </xf>
    <xf numFmtId="0" fontId="17" fillId="18" borderId="4" xfId="0" applyFont="1" applyFill="1" applyBorder="1" applyAlignment="1">
      <alignment horizontal="center" vertical="center" wrapText="1"/>
    </xf>
    <xf numFmtId="0" fontId="17" fillId="18" borderId="15" xfId="0" applyFont="1" applyFill="1" applyBorder="1" applyAlignment="1">
      <alignment horizontal="center" vertical="center" wrapText="1"/>
    </xf>
    <xf numFmtId="165" fontId="17" fillId="18" borderId="14" xfId="0" applyNumberFormat="1" applyFont="1" applyFill="1" applyBorder="1" applyAlignment="1">
      <alignment horizontal="center" vertical="center" wrapText="1"/>
    </xf>
    <xf numFmtId="2" fontId="15" fillId="18" borderId="14" xfId="0" applyNumberFormat="1" applyFont="1" applyFill="1" applyBorder="1" applyAlignment="1">
      <alignment horizontal="center" vertical="top" wrapText="1"/>
    </xf>
    <xf numFmtId="0" fontId="18" fillId="16" borderId="15" xfId="0" applyFont="1" applyFill="1" applyBorder="1" applyAlignment="1">
      <alignment horizontal="left" vertical="top" wrapText="1"/>
    </xf>
    <xf numFmtId="165" fontId="17" fillId="16" borderId="14" xfId="0" applyNumberFormat="1" applyFont="1" applyFill="1" applyBorder="1" applyAlignment="1">
      <alignment horizontal="center" vertical="center" wrapText="1"/>
    </xf>
    <xf numFmtId="165" fontId="15" fillId="16" borderId="14" xfId="0" applyNumberFormat="1" applyFont="1" applyFill="1" applyBorder="1" applyAlignment="1">
      <alignment horizontal="center" vertical="center" wrapText="1"/>
    </xf>
    <xf numFmtId="2" fontId="15" fillId="16" borderId="14" xfId="0" applyNumberFormat="1" applyFont="1" applyFill="1" applyBorder="1" applyAlignment="1">
      <alignment horizontal="center" vertical="top" wrapText="1"/>
    </xf>
    <xf numFmtId="165" fontId="15" fillId="18" borderId="14" xfId="0" applyNumberFormat="1" applyFont="1" applyFill="1" applyBorder="1" applyAlignment="1">
      <alignment horizontal="center" vertical="center" wrapText="1"/>
    </xf>
    <xf numFmtId="2" fontId="17" fillId="2" borderId="14" xfId="0" applyNumberFormat="1" applyFont="1" applyFill="1" applyBorder="1" applyAlignment="1">
      <alignment horizontal="center" vertical="center" wrapText="1"/>
    </xf>
    <xf numFmtId="0" fontId="9" fillId="15" borderId="1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0" fontId="6" fillId="14" borderId="12" xfId="0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15" borderId="13" xfId="0" applyFont="1" applyFill="1" applyBorder="1" applyAlignment="1">
      <alignment horizontal="left" vertical="top" wrapText="1"/>
    </xf>
    <xf numFmtId="2" fontId="11" fillId="15" borderId="14" xfId="1" applyNumberFormat="1" applyFont="1" applyFill="1" applyBorder="1" applyAlignment="1">
      <alignment horizontal="center" vertical="center" wrapText="1"/>
    </xf>
    <xf numFmtId="0" fontId="11" fillId="15" borderId="14" xfId="1" applyFont="1" applyFill="1" applyBorder="1" applyAlignment="1">
      <alignment horizontal="center" vertical="center" wrapText="1"/>
    </xf>
    <xf numFmtId="0" fontId="8" fillId="15" borderId="13" xfId="0" applyFont="1" applyFill="1" applyBorder="1" applyAlignment="1">
      <alignment horizontal="center" vertical="center" wrapText="1"/>
    </xf>
    <xf numFmtId="0" fontId="8" fillId="15" borderId="0" xfId="0" applyFont="1" applyFill="1" applyAlignment="1">
      <alignment horizontal="center" vertical="top" wrapText="1"/>
    </xf>
    <xf numFmtId="0" fontId="3" fillId="5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3"/>
  <sheetViews>
    <sheetView tabSelected="1" topLeftCell="E206" zoomScale="180" zoomScaleNormal="180" workbookViewId="0">
      <selection activeCell="F212" sqref="F212:H212"/>
    </sheetView>
  </sheetViews>
  <sheetFormatPr defaultRowHeight="10" x14ac:dyDescent="0.2"/>
  <cols>
    <col min="1" max="1" width="69.33203125" customWidth="1"/>
    <col min="2" max="2" width="10.109375" customWidth="1"/>
    <col min="3" max="3" width="11.6640625" customWidth="1"/>
    <col min="4" max="4" width="16.77734375" customWidth="1"/>
    <col min="5" max="5" width="15.88671875" customWidth="1"/>
    <col min="6" max="6" width="16.33203125" customWidth="1"/>
    <col min="7" max="7" width="10.21875" style="7" customWidth="1"/>
    <col min="8" max="8" width="15.5546875" customWidth="1"/>
    <col min="9" max="9" width="13" customWidth="1"/>
    <col min="10" max="10" width="15.88671875" customWidth="1"/>
    <col min="11" max="11" width="10.44140625" style="10" customWidth="1"/>
    <col min="12" max="12" width="17" customWidth="1"/>
    <col min="13" max="13" width="15" customWidth="1"/>
    <col min="14" max="14" width="19.33203125" customWidth="1"/>
    <col min="15" max="15" width="12.44140625" customWidth="1"/>
  </cols>
  <sheetData>
    <row r="1" spans="1:15" s="3" customFormat="1" ht="12.5" x14ac:dyDescent="0.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"/>
    </row>
    <row r="2" spans="1:15" s="3" customFormat="1" ht="36.75" customHeight="1" x14ac:dyDescent="0.2">
      <c r="A2" s="59" t="s">
        <v>456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5" s="3" customFormat="1" ht="15.75" customHeight="1" x14ac:dyDescent="0.2">
      <c r="A3" s="60" t="s">
        <v>461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 s="3" customFormat="1" ht="15" x14ac:dyDescent="0.2">
      <c r="B4" s="4"/>
      <c r="C4" s="4"/>
      <c r="D4" s="4"/>
      <c r="E4" s="4"/>
      <c r="F4" s="4"/>
      <c r="G4" s="6"/>
      <c r="K4" s="9"/>
      <c r="O4" s="3" t="s">
        <v>457</v>
      </c>
    </row>
    <row r="5" spans="1:15" ht="13.75" customHeight="1" x14ac:dyDescent="0.2">
      <c r="A5" s="62" t="s">
        <v>1</v>
      </c>
      <c r="B5" s="62"/>
      <c r="C5" s="62"/>
      <c r="D5" s="61" t="s">
        <v>2</v>
      </c>
      <c r="E5" s="61"/>
      <c r="F5" s="61"/>
      <c r="G5" s="61"/>
      <c r="H5" s="61" t="s">
        <v>3</v>
      </c>
      <c r="I5" s="61"/>
      <c r="J5" s="61"/>
      <c r="K5" s="61"/>
      <c r="L5" s="61" t="s">
        <v>4</v>
      </c>
      <c r="M5" s="61"/>
      <c r="N5" s="61"/>
      <c r="O5" s="61"/>
    </row>
    <row r="6" spans="1:15" ht="27.4" customHeight="1" x14ac:dyDescent="0.2">
      <c r="A6" s="62"/>
      <c r="B6" s="62"/>
      <c r="C6" s="62"/>
      <c r="D6" s="51" t="s">
        <v>5</v>
      </c>
      <c r="E6" s="51" t="s">
        <v>459</v>
      </c>
      <c r="F6" s="51" t="s">
        <v>460</v>
      </c>
      <c r="G6" s="57" t="s">
        <v>458</v>
      </c>
      <c r="H6" s="51" t="s">
        <v>5</v>
      </c>
      <c r="I6" s="51" t="s">
        <v>459</v>
      </c>
      <c r="J6" s="51" t="s">
        <v>460</v>
      </c>
      <c r="K6" s="57" t="s">
        <v>458</v>
      </c>
      <c r="L6" s="51" t="s">
        <v>5</v>
      </c>
      <c r="M6" s="51" t="s">
        <v>459</v>
      </c>
      <c r="N6" s="51" t="s">
        <v>460</v>
      </c>
      <c r="O6" s="58" t="s">
        <v>458</v>
      </c>
    </row>
    <row r="7" spans="1:15" ht="48" customHeight="1" x14ac:dyDescent="0.2">
      <c r="A7" s="62"/>
      <c r="B7" s="62"/>
      <c r="C7" s="62"/>
      <c r="D7" s="51"/>
      <c r="E7" s="51"/>
      <c r="F7" s="51"/>
      <c r="G7" s="57"/>
      <c r="H7" s="51"/>
      <c r="I7" s="51"/>
      <c r="J7" s="51"/>
      <c r="K7" s="57"/>
      <c r="L7" s="51"/>
      <c r="M7" s="51"/>
      <c r="N7" s="51"/>
      <c r="O7" s="58"/>
    </row>
    <row r="8" spans="1:15" ht="13.75" customHeight="1" x14ac:dyDescent="0.2">
      <c r="A8" s="2" t="s">
        <v>6</v>
      </c>
      <c r="B8" s="54"/>
      <c r="C8" s="54"/>
      <c r="D8" s="1">
        <v>3</v>
      </c>
      <c r="E8" s="1">
        <v>4</v>
      </c>
      <c r="F8" s="1">
        <v>5</v>
      </c>
      <c r="G8" s="12">
        <v>6</v>
      </c>
      <c r="H8" s="1">
        <v>7</v>
      </c>
      <c r="I8" s="1">
        <v>8</v>
      </c>
      <c r="J8" s="1">
        <v>9</v>
      </c>
      <c r="K8" s="11">
        <v>10</v>
      </c>
      <c r="L8" s="1">
        <v>12</v>
      </c>
      <c r="M8" s="1">
        <v>13</v>
      </c>
      <c r="N8" s="1">
        <v>14</v>
      </c>
      <c r="O8" s="1">
        <v>15</v>
      </c>
    </row>
    <row r="9" spans="1:15" ht="9.4" customHeight="1" x14ac:dyDescent="0.2">
      <c r="A9" s="15" t="s">
        <v>7</v>
      </c>
      <c r="B9" s="16" t="s">
        <v>0</v>
      </c>
      <c r="C9" s="17" t="s">
        <v>0</v>
      </c>
      <c r="D9" s="18" t="s">
        <v>0</v>
      </c>
      <c r="E9" s="18" t="s">
        <v>0</v>
      </c>
      <c r="F9" s="19" t="s">
        <v>0</v>
      </c>
      <c r="G9" s="20" t="s">
        <v>0</v>
      </c>
      <c r="H9" s="19" t="s">
        <v>0</v>
      </c>
      <c r="I9" s="19" t="s">
        <v>0</v>
      </c>
      <c r="J9" s="19" t="s">
        <v>0</v>
      </c>
      <c r="K9" s="20" t="s">
        <v>0</v>
      </c>
      <c r="L9" s="21" t="s">
        <v>0</v>
      </c>
      <c r="M9" s="21" t="s">
        <v>0</v>
      </c>
      <c r="N9" s="21" t="s">
        <v>0</v>
      </c>
      <c r="O9" s="21" t="s">
        <v>0</v>
      </c>
    </row>
    <row r="10" spans="1:15" ht="9.4" customHeight="1" x14ac:dyDescent="0.2">
      <c r="A10" s="22" t="s">
        <v>8</v>
      </c>
      <c r="B10" s="23" t="s">
        <v>0</v>
      </c>
      <c r="C10" s="24" t="s">
        <v>9</v>
      </c>
      <c r="D10" s="25">
        <v>182369000</v>
      </c>
      <c r="E10" s="25">
        <f>E11+E19+E26+E34+E52</f>
        <v>95443492</v>
      </c>
      <c r="F10" s="25">
        <v>95621995.189999998</v>
      </c>
      <c r="G10" s="26">
        <f>IFERROR(F10/E10%,0)</f>
        <v>100.1870249990434</v>
      </c>
      <c r="H10" s="25">
        <v>59000</v>
      </c>
      <c r="I10" s="25">
        <f>I11+I19+I26+I34+I52</f>
        <v>29500</v>
      </c>
      <c r="J10" s="25">
        <f>J11+J19+J26+J34+J52</f>
        <v>27615.93</v>
      </c>
      <c r="K10" s="26">
        <f>IFERROR(J10/I10%,0)</f>
        <v>93.613322033898299</v>
      </c>
      <c r="L10" s="25">
        <f>D10+H10</f>
        <v>182428000</v>
      </c>
      <c r="M10" s="25">
        <f t="shared" ref="M10:N10" si="0">E10+I10</f>
        <v>95472992</v>
      </c>
      <c r="N10" s="25">
        <f t="shared" si="0"/>
        <v>95649611.120000005</v>
      </c>
      <c r="O10" s="25">
        <f>N10/M10*100</f>
        <v>100.18499380432114</v>
      </c>
    </row>
    <row r="11" spans="1:15" ht="18" customHeight="1" x14ac:dyDescent="0.2">
      <c r="A11" s="27" t="s">
        <v>10</v>
      </c>
      <c r="B11" s="23" t="s">
        <v>0</v>
      </c>
      <c r="C11" s="24" t="s">
        <v>11</v>
      </c>
      <c r="D11" s="25">
        <v>87005000</v>
      </c>
      <c r="E11" s="25">
        <f>E12+E17</f>
        <v>48315842</v>
      </c>
      <c r="F11" s="25">
        <v>47311694.18</v>
      </c>
      <c r="G11" s="26">
        <f>IFERROR(F11/E11%,0)</f>
        <v>97.921700671179451</v>
      </c>
      <c r="H11" s="25">
        <v>0</v>
      </c>
      <c r="I11" s="25">
        <f>I12+I17</f>
        <v>0</v>
      </c>
      <c r="J11" s="25">
        <f>J12+J17</f>
        <v>0</v>
      </c>
      <c r="K11" s="26">
        <f t="shared" ref="K11:K74" si="1">IFERROR(J11/I11%,0)</f>
        <v>0</v>
      </c>
      <c r="L11" s="25">
        <f t="shared" ref="L11:L19" si="2">D11+H11</f>
        <v>87005000</v>
      </c>
      <c r="M11" s="25">
        <f t="shared" ref="M11:M19" si="3">E11+I11</f>
        <v>48315842</v>
      </c>
      <c r="N11" s="25">
        <f t="shared" ref="N11:N19" si="4">F11+J11</f>
        <v>47311694.18</v>
      </c>
      <c r="O11" s="25">
        <f t="shared" ref="O11:O74" si="5">N11/M11*100</f>
        <v>97.921700671179451</v>
      </c>
    </row>
    <row r="12" spans="1:15" ht="8.15" customHeight="1" x14ac:dyDescent="0.2">
      <c r="A12" s="28" t="s">
        <v>12</v>
      </c>
      <c r="B12" s="29" t="s">
        <v>0</v>
      </c>
      <c r="C12" s="30" t="s">
        <v>13</v>
      </c>
      <c r="D12" s="25">
        <v>86993000</v>
      </c>
      <c r="E12" s="25">
        <f>E13+E14+E15+E16</f>
        <v>48303842</v>
      </c>
      <c r="F12" s="25">
        <v>47266101.280000001</v>
      </c>
      <c r="G12" s="26">
        <f t="shared" ref="G12:G75" si="6">IFERROR(F12/E12%,0)</f>
        <v>97.851639378913177</v>
      </c>
      <c r="H12" s="25">
        <v>0</v>
      </c>
      <c r="I12" s="25">
        <f>I13+I14+I15+I16</f>
        <v>0</v>
      </c>
      <c r="J12" s="25">
        <f>J13+J14+J15+J16</f>
        <v>0</v>
      </c>
      <c r="K12" s="26">
        <f t="shared" si="1"/>
        <v>0</v>
      </c>
      <c r="L12" s="25">
        <f t="shared" si="2"/>
        <v>86993000</v>
      </c>
      <c r="M12" s="25">
        <f t="shared" si="3"/>
        <v>48303842</v>
      </c>
      <c r="N12" s="25">
        <f t="shared" si="4"/>
        <v>47266101.280000001</v>
      </c>
      <c r="O12" s="25">
        <f t="shared" si="5"/>
        <v>97.851639378913177</v>
      </c>
    </row>
    <row r="13" spans="1:15" ht="23.5" customHeight="1" x14ac:dyDescent="0.2">
      <c r="A13" s="31" t="s">
        <v>14</v>
      </c>
      <c r="B13" s="32" t="s">
        <v>0</v>
      </c>
      <c r="C13" s="33" t="s">
        <v>15</v>
      </c>
      <c r="D13" s="25">
        <v>79371000</v>
      </c>
      <c r="E13" s="25">
        <v>45825092</v>
      </c>
      <c r="F13" s="25">
        <v>45717660.729999997</v>
      </c>
      <c r="G13" s="26">
        <f t="shared" si="6"/>
        <v>99.765562347370732</v>
      </c>
      <c r="H13" s="25">
        <v>0</v>
      </c>
      <c r="I13" s="25">
        <v>0</v>
      </c>
      <c r="J13" s="25">
        <v>0</v>
      </c>
      <c r="K13" s="26">
        <f t="shared" si="1"/>
        <v>0</v>
      </c>
      <c r="L13" s="25">
        <f t="shared" si="2"/>
        <v>79371000</v>
      </c>
      <c r="M13" s="25">
        <f t="shared" si="3"/>
        <v>45825092</v>
      </c>
      <c r="N13" s="25">
        <f t="shared" si="4"/>
        <v>45717660.729999997</v>
      </c>
      <c r="O13" s="25">
        <f t="shared" si="5"/>
        <v>99.765562347370732</v>
      </c>
    </row>
    <row r="14" spans="1:15" ht="19.5" customHeight="1" x14ac:dyDescent="0.2">
      <c r="A14" s="31" t="s">
        <v>16</v>
      </c>
      <c r="B14" s="32" t="s">
        <v>0</v>
      </c>
      <c r="C14" s="33" t="s">
        <v>17</v>
      </c>
      <c r="D14" s="25">
        <v>6384000</v>
      </c>
      <c r="E14" s="25">
        <v>1819250</v>
      </c>
      <c r="F14" s="25">
        <v>886604.21</v>
      </c>
      <c r="G14" s="26">
        <f t="shared" si="6"/>
        <v>48.734599972516143</v>
      </c>
      <c r="H14" s="25">
        <v>0</v>
      </c>
      <c r="I14" s="25">
        <v>0</v>
      </c>
      <c r="J14" s="25">
        <v>0</v>
      </c>
      <c r="K14" s="26">
        <f t="shared" si="1"/>
        <v>0</v>
      </c>
      <c r="L14" s="25">
        <f t="shared" si="2"/>
        <v>6384000</v>
      </c>
      <c r="M14" s="25">
        <f t="shared" si="3"/>
        <v>1819250</v>
      </c>
      <c r="N14" s="25">
        <f t="shared" si="4"/>
        <v>886604.21</v>
      </c>
      <c r="O14" s="25">
        <f t="shared" si="5"/>
        <v>48.734599972516143</v>
      </c>
    </row>
    <row r="15" spans="1:15" ht="23" customHeight="1" x14ac:dyDescent="0.2">
      <c r="A15" s="31" t="s">
        <v>18</v>
      </c>
      <c r="B15" s="32" t="s">
        <v>0</v>
      </c>
      <c r="C15" s="33" t="s">
        <v>19</v>
      </c>
      <c r="D15" s="25">
        <v>1238000</v>
      </c>
      <c r="E15" s="25">
        <v>659500</v>
      </c>
      <c r="F15" s="25">
        <v>660604.34</v>
      </c>
      <c r="G15" s="26">
        <f t="shared" si="6"/>
        <v>100.16745109931766</v>
      </c>
      <c r="H15" s="25">
        <v>0</v>
      </c>
      <c r="I15" s="25">
        <v>0</v>
      </c>
      <c r="J15" s="25">
        <v>0</v>
      </c>
      <c r="K15" s="26">
        <f t="shared" si="1"/>
        <v>0</v>
      </c>
      <c r="L15" s="25">
        <f t="shared" si="2"/>
        <v>1238000</v>
      </c>
      <c r="M15" s="25">
        <f t="shared" si="3"/>
        <v>659500</v>
      </c>
      <c r="N15" s="25">
        <f t="shared" si="4"/>
        <v>660604.34</v>
      </c>
      <c r="O15" s="25">
        <f t="shared" si="5"/>
        <v>100.16745109931766</v>
      </c>
    </row>
    <row r="16" spans="1:15" ht="19.5" customHeight="1" x14ac:dyDescent="0.2">
      <c r="A16" s="31" t="s">
        <v>20</v>
      </c>
      <c r="B16" s="32" t="s">
        <v>0</v>
      </c>
      <c r="C16" s="33" t="s">
        <v>21</v>
      </c>
      <c r="D16" s="25">
        <v>0</v>
      </c>
      <c r="E16" s="25">
        <v>0</v>
      </c>
      <c r="F16" s="25">
        <v>1232</v>
      </c>
      <c r="G16" s="26">
        <f t="shared" si="6"/>
        <v>0</v>
      </c>
      <c r="H16" s="25">
        <v>0</v>
      </c>
      <c r="I16" s="25">
        <v>0</v>
      </c>
      <c r="J16" s="25">
        <v>0</v>
      </c>
      <c r="K16" s="26">
        <f t="shared" si="1"/>
        <v>0</v>
      </c>
      <c r="L16" s="25">
        <f t="shared" si="2"/>
        <v>0</v>
      </c>
      <c r="M16" s="25">
        <f t="shared" si="3"/>
        <v>0</v>
      </c>
      <c r="N16" s="25">
        <f t="shared" si="4"/>
        <v>1232</v>
      </c>
      <c r="O16" s="25" t="e">
        <f t="shared" si="5"/>
        <v>#DIV/0!</v>
      </c>
    </row>
    <row r="17" spans="1:15" ht="8.15" customHeight="1" x14ac:dyDescent="0.2">
      <c r="A17" s="28" t="s">
        <v>22</v>
      </c>
      <c r="B17" s="29" t="s">
        <v>0</v>
      </c>
      <c r="C17" s="30" t="s">
        <v>23</v>
      </c>
      <c r="D17" s="25">
        <v>12000</v>
      </c>
      <c r="E17" s="25">
        <f>E18</f>
        <v>12000</v>
      </c>
      <c r="F17" s="25">
        <v>45592.9</v>
      </c>
      <c r="G17" s="26">
        <f t="shared" si="6"/>
        <v>379.94083333333333</v>
      </c>
      <c r="H17" s="25">
        <v>0</v>
      </c>
      <c r="I17" s="25">
        <f>I18</f>
        <v>0</v>
      </c>
      <c r="J17" s="25">
        <f>J18</f>
        <v>0</v>
      </c>
      <c r="K17" s="26">
        <f t="shared" si="1"/>
        <v>0</v>
      </c>
      <c r="L17" s="25">
        <f t="shared" si="2"/>
        <v>12000</v>
      </c>
      <c r="M17" s="25">
        <f t="shared" si="3"/>
        <v>12000</v>
      </c>
      <c r="N17" s="25">
        <f t="shared" si="4"/>
        <v>45592.9</v>
      </c>
      <c r="O17" s="25">
        <f t="shared" si="5"/>
        <v>379.94083333333333</v>
      </c>
    </row>
    <row r="18" spans="1:15" ht="13.9" customHeight="1" x14ac:dyDescent="0.2">
      <c r="A18" s="31" t="s">
        <v>24</v>
      </c>
      <c r="B18" s="32" t="s">
        <v>0</v>
      </c>
      <c r="C18" s="33" t="s">
        <v>25</v>
      </c>
      <c r="D18" s="25">
        <v>12000</v>
      </c>
      <c r="E18" s="25">
        <v>12000</v>
      </c>
      <c r="F18" s="25">
        <v>45592.9</v>
      </c>
      <c r="G18" s="26">
        <f t="shared" si="6"/>
        <v>379.94083333333333</v>
      </c>
      <c r="H18" s="25">
        <v>0</v>
      </c>
      <c r="I18" s="25">
        <v>0</v>
      </c>
      <c r="J18" s="25">
        <v>0</v>
      </c>
      <c r="K18" s="26">
        <f t="shared" si="1"/>
        <v>0</v>
      </c>
      <c r="L18" s="25">
        <f t="shared" si="2"/>
        <v>12000</v>
      </c>
      <c r="M18" s="25">
        <f t="shared" si="3"/>
        <v>12000</v>
      </c>
      <c r="N18" s="25">
        <f t="shared" si="4"/>
        <v>45592.9</v>
      </c>
      <c r="O18" s="25">
        <f t="shared" si="5"/>
        <v>379.94083333333333</v>
      </c>
    </row>
    <row r="19" spans="1:15" ht="13.9" customHeight="1" x14ac:dyDescent="0.2">
      <c r="A19" s="27" t="s">
        <v>26</v>
      </c>
      <c r="B19" s="23" t="s">
        <v>0</v>
      </c>
      <c r="C19" s="24" t="s">
        <v>27</v>
      </c>
      <c r="D19" s="25">
        <v>13159400</v>
      </c>
      <c r="E19" s="25">
        <f>E20+E23</f>
        <v>5496300</v>
      </c>
      <c r="F19" s="25">
        <v>5158340.26</v>
      </c>
      <c r="G19" s="26">
        <f t="shared" si="6"/>
        <v>93.851140949365927</v>
      </c>
      <c r="H19" s="25">
        <v>0</v>
      </c>
      <c r="I19" s="25">
        <f>I20+I23</f>
        <v>0</v>
      </c>
      <c r="J19" s="25">
        <f>J20+J23</f>
        <v>0</v>
      </c>
      <c r="K19" s="26">
        <f t="shared" si="1"/>
        <v>0</v>
      </c>
      <c r="L19" s="25">
        <f t="shared" si="2"/>
        <v>13159400</v>
      </c>
      <c r="M19" s="25">
        <f t="shared" si="3"/>
        <v>5496300</v>
      </c>
      <c r="N19" s="25">
        <f t="shared" si="4"/>
        <v>5158340.26</v>
      </c>
      <c r="O19" s="25">
        <f t="shared" si="5"/>
        <v>93.851140949365927</v>
      </c>
    </row>
    <row r="20" spans="1:15" ht="13.9" customHeight="1" x14ac:dyDescent="0.2">
      <c r="A20" s="28" t="s">
        <v>28</v>
      </c>
      <c r="B20" s="29" t="s">
        <v>0</v>
      </c>
      <c r="C20" s="30" t="s">
        <v>29</v>
      </c>
      <c r="D20" s="25">
        <v>12700000</v>
      </c>
      <c r="E20" s="25">
        <f>E21+E22</f>
        <v>5395100</v>
      </c>
      <c r="F20" s="25">
        <v>5156922.75</v>
      </c>
      <c r="G20" s="26">
        <f t="shared" si="6"/>
        <v>95.585304257567046</v>
      </c>
      <c r="H20" s="25">
        <v>0</v>
      </c>
      <c r="I20" s="25">
        <f>I21+I22</f>
        <v>0</v>
      </c>
      <c r="J20" s="25">
        <f>J21+J22</f>
        <v>0</v>
      </c>
      <c r="K20" s="26">
        <f t="shared" si="1"/>
        <v>0</v>
      </c>
      <c r="L20" s="25">
        <f t="shared" ref="L20:L83" si="7">D20+H20</f>
        <v>12700000</v>
      </c>
      <c r="M20" s="25">
        <f t="shared" ref="M20:M83" si="8">E20+I20</f>
        <v>5395100</v>
      </c>
      <c r="N20" s="25">
        <f t="shared" ref="N20:N83" si="9">F20+J20</f>
        <v>5156922.75</v>
      </c>
      <c r="O20" s="25">
        <f t="shared" si="5"/>
        <v>95.585304257567046</v>
      </c>
    </row>
    <row r="21" spans="1:15" ht="25" customHeight="1" x14ac:dyDescent="0.2">
      <c r="A21" s="31" t="s">
        <v>30</v>
      </c>
      <c r="B21" s="32" t="s">
        <v>0</v>
      </c>
      <c r="C21" s="33" t="s">
        <v>31</v>
      </c>
      <c r="D21" s="25">
        <v>6000000</v>
      </c>
      <c r="E21" s="25">
        <v>3218900</v>
      </c>
      <c r="F21" s="25">
        <v>3218904.72</v>
      </c>
      <c r="G21" s="26">
        <f t="shared" si="6"/>
        <v>100.00014663394327</v>
      </c>
      <c r="H21" s="25">
        <v>0</v>
      </c>
      <c r="I21" s="25">
        <v>0</v>
      </c>
      <c r="J21" s="25">
        <v>0</v>
      </c>
      <c r="K21" s="26">
        <f t="shared" si="1"/>
        <v>0</v>
      </c>
      <c r="L21" s="25">
        <f t="shared" si="7"/>
        <v>6000000</v>
      </c>
      <c r="M21" s="25">
        <f t="shared" si="8"/>
        <v>3218900</v>
      </c>
      <c r="N21" s="25">
        <f t="shared" si="9"/>
        <v>3218904.72</v>
      </c>
      <c r="O21" s="25">
        <f t="shared" si="5"/>
        <v>100.00014663394327</v>
      </c>
    </row>
    <row r="22" spans="1:15" ht="39.5" customHeight="1" x14ac:dyDescent="0.2">
      <c r="A22" s="31" t="s">
        <v>32</v>
      </c>
      <c r="B22" s="32" t="s">
        <v>0</v>
      </c>
      <c r="C22" s="33" t="s">
        <v>33</v>
      </c>
      <c r="D22" s="25">
        <v>6700000</v>
      </c>
      <c r="E22" s="25">
        <v>2176200</v>
      </c>
      <c r="F22" s="25">
        <v>1938018.03</v>
      </c>
      <c r="G22" s="26">
        <f t="shared" si="6"/>
        <v>89.055143369175624</v>
      </c>
      <c r="H22" s="25">
        <v>0</v>
      </c>
      <c r="I22" s="25">
        <v>0</v>
      </c>
      <c r="J22" s="25">
        <v>0</v>
      </c>
      <c r="K22" s="26">
        <f t="shared" si="1"/>
        <v>0</v>
      </c>
      <c r="L22" s="25">
        <f t="shared" si="7"/>
        <v>6700000</v>
      </c>
      <c r="M22" s="25">
        <f t="shared" si="8"/>
        <v>2176200</v>
      </c>
      <c r="N22" s="25">
        <f t="shared" si="9"/>
        <v>1938018.03</v>
      </c>
      <c r="O22" s="25">
        <f t="shared" si="5"/>
        <v>89.055143369175624</v>
      </c>
    </row>
    <row r="23" spans="1:15" ht="13.9" customHeight="1" x14ac:dyDescent="0.2">
      <c r="A23" s="28" t="s">
        <v>34</v>
      </c>
      <c r="B23" s="29" t="s">
        <v>0</v>
      </c>
      <c r="C23" s="30" t="s">
        <v>35</v>
      </c>
      <c r="D23" s="25">
        <v>459400</v>
      </c>
      <c r="E23" s="25">
        <f>E24+E25</f>
        <v>101200</v>
      </c>
      <c r="F23" s="25">
        <v>1417.51</v>
      </c>
      <c r="G23" s="26">
        <f t="shared" si="6"/>
        <v>1.400701581027668</v>
      </c>
      <c r="H23" s="25">
        <v>0</v>
      </c>
      <c r="I23" s="25">
        <f>I24+I25</f>
        <v>0</v>
      </c>
      <c r="J23" s="25">
        <f>J24+J25</f>
        <v>0</v>
      </c>
      <c r="K23" s="26">
        <f t="shared" si="1"/>
        <v>0</v>
      </c>
      <c r="L23" s="25">
        <f t="shared" si="7"/>
        <v>459400</v>
      </c>
      <c r="M23" s="25">
        <f t="shared" si="8"/>
        <v>101200</v>
      </c>
      <c r="N23" s="25">
        <f t="shared" si="9"/>
        <v>1417.51</v>
      </c>
      <c r="O23" s="25">
        <f t="shared" si="5"/>
        <v>1.400701581027668</v>
      </c>
    </row>
    <row r="24" spans="1:15" ht="19.5" customHeight="1" x14ac:dyDescent="0.2">
      <c r="A24" s="31" t="s">
        <v>36</v>
      </c>
      <c r="B24" s="32" t="s">
        <v>0</v>
      </c>
      <c r="C24" s="33" t="s">
        <v>37</v>
      </c>
      <c r="D24" s="25">
        <v>2400</v>
      </c>
      <c r="E24" s="25">
        <v>1200</v>
      </c>
      <c r="F24" s="25">
        <v>1417.51</v>
      </c>
      <c r="G24" s="26">
        <f t="shared" si="6"/>
        <v>118.12583333333333</v>
      </c>
      <c r="H24" s="25">
        <v>0</v>
      </c>
      <c r="I24" s="25">
        <v>0</v>
      </c>
      <c r="J24" s="25">
        <v>0</v>
      </c>
      <c r="K24" s="26">
        <f t="shared" si="1"/>
        <v>0</v>
      </c>
      <c r="L24" s="25">
        <f t="shared" si="7"/>
        <v>2400</v>
      </c>
      <c r="M24" s="25">
        <f t="shared" si="8"/>
        <v>1200</v>
      </c>
      <c r="N24" s="25">
        <f t="shared" si="9"/>
        <v>1417.51</v>
      </c>
      <c r="O24" s="25">
        <f t="shared" si="5"/>
        <v>118.12583333333333</v>
      </c>
    </row>
    <row r="25" spans="1:15" ht="13.9" customHeight="1" x14ac:dyDescent="0.2">
      <c r="A25" s="31" t="s">
        <v>38</v>
      </c>
      <c r="B25" s="32" t="s">
        <v>0</v>
      </c>
      <c r="C25" s="33" t="s">
        <v>39</v>
      </c>
      <c r="D25" s="25">
        <v>457000</v>
      </c>
      <c r="E25" s="25">
        <v>100000</v>
      </c>
      <c r="F25" s="25"/>
      <c r="G25" s="26">
        <f t="shared" si="6"/>
        <v>0</v>
      </c>
      <c r="H25" s="25">
        <v>0</v>
      </c>
      <c r="I25" s="25">
        <v>0</v>
      </c>
      <c r="J25" s="25">
        <v>0</v>
      </c>
      <c r="K25" s="26">
        <f t="shared" si="1"/>
        <v>0</v>
      </c>
      <c r="L25" s="25">
        <f t="shared" si="7"/>
        <v>457000</v>
      </c>
      <c r="M25" s="25">
        <f t="shared" si="8"/>
        <v>100000</v>
      </c>
      <c r="N25" s="25">
        <f t="shared" si="9"/>
        <v>0</v>
      </c>
      <c r="O25" s="25">
        <f t="shared" si="5"/>
        <v>0</v>
      </c>
    </row>
    <row r="26" spans="1:15" ht="12" customHeight="1" x14ac:dyDescent="0.2">
      <c r="A26" s="27" t="s">
        <v>40</v>
      </c>
      <c r="B26" s="23" t="s">
        <v>0</v>
      </c>
      <c r="C26" s="24" t="s">
        <v>41</v>
      </c>
      <c r="D26" s="25">
        <v>18764000</v>
      </c>
      <c r="E26" s="25">
        <f>E27+E29+E31</f>
        <v>9222500</v>
      </c>
      <c r="F26" s="25">
        <v>9365862.3900000006</v>
      </c>
      <c r="G26" s="26">
        <f t="shared" si="6"/>
        <v>101.55448511791815</v>
      </c>
      <c r="H26" s="25">
        <v>0</v>
      </c>
      <c r="I26" s="25">
        <f>I27+I29+I31</f>
        <v>0</v>
      </c>
      <c r="J26" s="25">
        <f>J27+J29+J31</f>
        <v>0</v>
      </c>
      <c r="K26" s="26">
        <f t="shared" si="1"/>
        <v>0</v>
      </c>
      <c r="L26" s="25">
        <f t="shared" si="7"/>
        <v>18764000</v>
      </c>
      <c r="M26" s="25">
        <f t="shared" si="8"/>
        <v>9222500</v>
      </c>
      <c r="N26" s="25">
        <f t="shared" si="9"/>
        <v>9365862.3900000006</v>
      </c>
      <c r="O26" s="25">
        <f t="shared" si="5"/>
        <v>101.55448511791813</v>
      </c>
    </row>
    <row r="27" spans="1:15" ht="13.9" customHeight="1" x14ac:dyDescent="0.2">
      <c r="A27" s="28" t="s">
        <v>42</v>
      </c>
      <c r="B27" s="29" t="s">
        <v>0</v>
      </c>
      <c r="C27" s="30" t="s">
        <v>43</v>
      </c>
      <c r="D27" s="25">
        <v>1200000</v>
      </c>
      <c r="E27" s="25">
        <f>E28</f>
        <v>1014000</v>
      </c>
      <c r="F27" s="25">
        <v>1021622.74</v>
      </c>
      <c r="G27" s="26">
        <f t="shared" si="6"/>
        <v>100.75174950690335</v>
      </c>
      <c r="H27" s="25">
        <v>0</v>
      </c>
      <c r="I27" s="25">
        <f>I28</f>
        <v>0</v>
      </c>
      <c r="J27" s="25">
        <f>J28</f>
        <v>0</v>
      </c>
      <c r="K27" s="26">
        <f t="shared" si="1"/>
        <v>0</v>
      </c>
      <c r="L27" s="25">
        <f t="shared" si="7"/>
        <v>1200000</v>
      </c>
      <c r="M27" s="25">
        <f t="shared" si="8"/>
        <v>1014000</v>
      </c>
      <c r="N27" s="25">
        <f t="shared" si="9"/>
        <v>1021622.74</v>
      </c>
      <c r="O27" s="25">
        <f t="shared" si="5"/>
        <v>100.75174950690335</v>
      </c>
    </row>
    <row r="28" spans="1:15" ht="11" customHeight="1" x14ac:dyDescent="0.2">
      <c r="A28" s="31" t="s">
        <v>44</v>
      </c>
      <c r="B28" s="32" t="s">
        <v>0</v>
      </c>
      <c r="C28" s="33" t="s">
        <v>45</v>
      </c>
      <c r="D28" s="25">
        <v>1200000</v>
      </c>
      <c r="E28" s="25">
        <v>1014000</v>
      </c>
      <c r="F28" s="25">
        <v>1021622.74</v>
      </c>
      <c r="G28" s="26">
        <f t="shared" si="6"/>
        <v>100.75174950690335</v>
      </c>
      <c r="H28" s="25">
        <v>0</v>
      </c>
      <c r="I28" s="25">
        <v>0</v>
      </c>
      <c r="J28" s="25">
        <v>0</v>
      </c>
      <c r="K28" s="26">
        <f t="shared" si="1"/>
        <v>0</v>
      </c>
      <c r="L28" s="25">
        <f t="shared" si="7"/>
        <v>1200000</v>
      </c>
      <c r="M28" s="25">
        <f t="shared" si="8"/>
        <v>1014000</v>
      </c>
      <c r="N28" s="25">
        <f t="shared" si="9"/>
        <v>1021622.74</v>
      </c>
      <c r="O28" s="25">
        <f t="shared" si="5"/>
        <v>100.75174950690335</v>
      </c>
    </row>
    <row r="29" spans="1:15" ht="21.5" customHeight="1" x14ac:dyDescent="0.2">
      <c r="A29" s="28" t="s">
        <v>46</v>
      </c>
      <c r="B29" s="29" t="s">
        <v>0</v>
      </c>
      <c r="C29" s="30" t="s">
        <v>47</v>
      </c>
      <c r="D29" s="25">
        <v>11081000</v>
      </c>
      <c r="E29" s="25">
        <f>E30</f>
        <v>5060000</v>
      </c>
      <c r="F29" s="25">
        <v>5187056.83</v>
      </c>
      <c r="G29" s="26">
        <f t="shared" si="6"/>
        <v>102.51100454545454</v>
      </c>
      <c r="H29" s="25">
        <v>0</v>
      </c>
      <c r="I29" s="25">
        <f>I30</f>
        <v>0</v>
      </c>
      <c r="J29" s="25">
        <f>J30</f>
        <v>0</v>
      </c>
      <c r="K29" s="26">
        <f t="shared" si="1"/>
        <v>0</v>
      </c>
      <c r="L29" s="25">
        <f t="shared" si="7"/>
        <v>11081000</v>
      </c>
      <c r="M29" s="25">
        <f t="shared" si="8"/>
        <v>5060000</v>
      </c>
      <c r="N29" s="25">
        <f t="shared" si="9"/>
        <v>5187056.83</v>
      </c>
      <c r="O29" s="25">
        <f t="shared" si="5"/>
        <v>102.51100454545454</v>
      </c>
    </row>
    <row r="30" spans="1:15" ht="8.15" customHeight="1" x14ac:dyDescent="0.2">
      <c r="A30" s="31" t="s">
        <v>44</v>
      </c>
      <c r="B30" s="32" t="s">
        <v>0</v>
      </c>
      <c r="C30" s="33" t="s">
        <v>48</v>
      </c>
      <c r="D30" s="25">
        <v>11081000</v>
      </c>
      <c r="E30" s="25">
        <v>5060000</v>
      </c>
      <c r="F30" s="25">
        <v>5187056.83</v>
      </c>
      <c r="G30" s="26">
        <f t="shared" si="6"/>
        <v>102.51100454545454</v>
      </c>
      <c r="H30" s="25">
        <v>0</v>
      </c>
      <c r="I30" s="25">
        <v>0</v>
      </c>
      <c r="J30" s="25">
        <v>0</v>
      </c>
      <c r="K30" s="26">
        <f t="shared" si="1"/>
        <v>0</v>
      </c>
      <c r="L30" s="25">
        <f t="shared" si="7"/>
        <v>11081000</v>
      </c>
      <c r="M30" s="25">
        <f t="shared" si="8"/>
        <v>5060000</v>
      </c>
      <c r="N30" s="25">
        <f t="shared" si="9"/>
        <v>5187056.83</v>
      </c>
      <c r="O30" s="25">
        <f t="shared" si="5"/>
        <v>102.51100454545454</v>
      </c>
    </row>
    <row r="31" spans="1:15" ht="23" customHeight="1" x14ac:dyDescent="0.2">
      <c r="A31" s="28" t="s">
        <v>49</v>
      </c>
      <c r="B31" s="29" t="s">
        <v>0</v>
      </c>
      <c r="C31" s="30" t="s">
        <v>50</v>
      </c>
      <c r="D31" s="25">
        <v>6483000</v>
      </c>
      <c r="E31" s="25">
        <f>E32+E33</f>
        <v>3148500</v>
      </c>
      <c r="F31" s="25">
        <v>3157182.82</v>
      </c>
      <c r="G31" s="26">
        <f t="shared" si="6"/>
        <v>100.275776401461</v>
      </c>
      <c r="H31" s="25">
        <v>0</v>
      </c>
      <c r="I31" s="25">
        <f>I32+I33</f>
        <v>0</v>
      </c>
      <c r="J31" s="25">
        <f>J32+J33</f>
        <v>0</v>
      </c>
      <c r="K31" s="26">
        <f t="shared" si="1"/>
        <v>0</v>
      </c>
      <c r="L31" s="25">
        <f t="shared" si="7"/>
        <v>6483000</v>
      </c>
      <c r="M31" s="25">
        <f t="shared" si="8"/>
        <v>3148500</v>
      </c>
      <c r="N31" s="25">
        <f t="shared" si="9"/>
        <v>3157182.82</v>
      </c>
      <c r="O31" s="25">
        <f t="shared" si="5"/>
        <v>100.27577640146102</v>
      </c>
    </row>
    <row r="32" spans="1:15" ht="47.5" customHeight="1" x14ac:dyDescent="0.2">
      <c r="A32" s="31" t="s">
        <v>51</v>
      </c>
      <c r="B32" s="32" t="s">
        <v>0</v>
      </c>
      <c r="C32" s="33" t="s">
        <v>52</v>
      </c>
      <c r="D32" s="25">
        <v>2733000</v>
      </c>
      <c r="E32" s="25">
        <v>1759500</v>
      </c>
      <c r="F32" s="25">
        <v>1759759.59</v>
      </c>
      <c r="G32" s="26">
        <f t="shared" si="6"/>
        <v>100.01475362318841</v>
      </c>
      <c r="H32" s="25">
        <v>0</v>
      </c>
      <c r="I32" s="25">
        <v>0</v>
      </c>
      <c r="J32" s="25">
        <v>0</v>
      </c>
      <c r="K32" s="26">
        <f t="shared" si="1"/>
        <v>0</v>
      </c>
      <c r="L32" s="25">
        <f t="shared" si="7"/>
        <v>2733000</v>
      </c>
      <c r="M32" s="25">
        <f t="shared" si="8"/>
        <v>1759500</v>
      </c>
      <c r="N32" s="25">
        <f t="shared" si="9"/>
        <v>1759759.59</v>
      </c>
      <c r="O32" s="25">
        <f t="shared" si="5"/>
        <v>100.01475362318841</v>
      </c>
    </row>
    <row r="33" spans="1:15" ht="34.5" customHeight="1" x14ac:dyDescent="0.2">
      <c r="A33" s="31" t="s">
        <v>53</v>
      </c>
      <c r="B33" s="32" t="s">
        <v>0</v>
      </c>
      <c r="C33" s="33" t="s">
        <v>54</v>
      </c>
      <c r="D33" s="25">
        <v>3750000</v>
      </c>
      <c r="E33" s="25">
        <v>1389000</v>
      </c>
      <c r="F33" s="25">
        <v>1397423.23</v>
      </c>
      <c r="G33" s="26">
        <f t="shared" si="6"/>
        <v>100.60642404607631</v>
      </c>
      <c r="H33" s="25">
        <v>0</v>
      </c>
      <c r="I33" s="25">
        <v>0</v>
      </c>
      <c r="J33" s="25">
        <v>0</v>
      </c>
      <c r="K33" s="26">
        <f t="shared" si="1"/>
        <v>0</v>
      </c>
      <c r="L33" s="25">
        <f t="shared" si="7"/>
        <v>3750000</v>
      </c>
      <c r="M33" s="25">
        <f t="shared" si="8"/>
        <v>1389000</v>
      </c>
      <c r="N33" s="25">
        <f t="shared" si="9"/>
        <v>1397423.23</v>
      </c>
      <c r="O33" s="25">
        <f t="shared" si="5"/>
        <v>100.60642404607631</v>
      </c>
    </row>
    <row r="34" spans="1:15" ht="25" customHeight="1" x14ac:dyDescent="0.2">
      <c r="A34" s="27" t="s">
        <v>55</v>
      </c>
      <c r="B34" s="23" t="s">
        <v>0</v>
      </c>
      <c r="C34" s="24" t="s">
        <v>56</v>
      </c>
      <c r="D34" s="25">
        <v>63440600</v>
      </c>
      <c r="E34" s="25">
        <f>E35+E45+E48</f>
        <v>32408850</v>
      </c>
      <c r="F34" s="25">
        <v>33786098.359999999</v>
      </c>
      <c r="G34" s="26">
        <f t="shared" si="6"/>
        <v>104.24960577126309</v>
      </c>
      <c r="H34" s="25">
        <v>0</v>
      </c>
      <c r="I34" s="25">
        <f>I35+I45+I48</f>
        <v>0</v>
      </c>
      <c r="J34" s="25">
        <f>J35+J45+J48</f>
        <v>0</v>
      </c>
      <c r="K34" s="26">
        <f t="shared" si="1"/>
        <v>0</v>
      </c>
      <c r="L34" s="25">
        <f t="shared" si="7"/>
        <v>63440600</v>
      </c>
      <c r="M34" s="25">
        <f t="shared" si="8"/>
        <v>32408850</v>
      </c>
      <c r="N34" s="25">
        <f t="shared" si="9"/>
        <v>33786098.359999999</v>
      </c>
      <c r="O34" s="25">
        <f t="shared" si="5"/>
        <v>104.24960577126311</v>
      </c>
    </row>
    <row r="35" spans="1:15" ht="11.5" customHeight="1" x14ac:dyDescent="0.2">
      <c r="A35" s="28" t="s">
        <v>57</v>
      </c>
      <c r="B35" s="29" t="s">
        <v>0</v>
      </c>
      <c r="C35" s="30" t="s">
        <v>58</v>
      </c>
      <c r="D35" s="25">
        <v>23490600</v>
      </c>
      <c r="E35" s="25">
        <f>E36+E37+E38+E39+E40+E41+E42+E43+E44</f>
        <v>11919250</v>
      </c>
      <c r="F35" s="25">
        <v>12342492.960000001</v>
      </c>
      <c r="G35" s="26">
        <f t="shared" si="6"/>
        <v>103.55091939509617</v>
      </c>
      <c r="H35" s="25">
        <v>0</v>
      </c>
      <c r="I35" s="25">
        <f>I36+I37+I38+I39+I40+I41+I42+I43+I44</f>
        <v>0</v>
      </c>
      <c r="J35" s="25">
        <f>J36+J37+J38+J39+J40+J41+J42+J43+J44</f>
        <v>0</v>
      </c>
      <c r="K35" s="26">
        <f t="shared" si="1"/>
        <v>0</v>
      </c>
      <c r="L35" s="25">
        <f t="shared" si="7"/>
        <v>23490600</v>
      </c>
      <c r="M35" s="25">
        <f t="shared" si="8"/>
        <v>11919250</v>
      </c>
      <c r="N35" s="25">
        <f t="shared" si="9"/>
        <v>12342492.960000001</v>
      </c>
      <c r="O35" s="25">
        <f t="shared" si="5"/>
        <v>103.55091939509617</v>
      </c>
    </row>
    <row r="36" spans="1:15" ht="25" customHeight="1" x14ac:dyDescent="0.2">
      <c r="A36" s="31" t="s">
        <v>59</v>
      </c>
      <c r="B36" s="32" t="s">
        <v>0</v>
      </c>
      <c r="C36" s="33" t="s">
        <v>60</v>
      </c>
      <c r="D36" s="25">
        <v>53000</v>
      </c>
      <c r="E36" s="25">
        <v>19310</v>
      </c>
      <c r="F36" s="25">
        <v>19313.89</v>
      </c>
      <c r="G36" s="26">
        <f t="shared" si="6"/>
        <v>100.02014500258933</v>
      </c>
      <c r="H36" s="25">
        <v>0</v>
      </c>
      <c r="I36" s="25">
        <v>0</v>
      </c>
      <c r="J36" s="25">
        <v>0</v>
      </c>
      <c r="K36" s="26">
        <f t="shared" si="1"/>
        <v>0</v>
      </c>
      <c r="L36" s="25">
        <f t="shared" si="7"/>
        <v>53000</v>
      </c>
      <c r="M36" s="25">
        <f t="shared" si="8"/>
        <v>19310</v>
      </c>
      <c r="N36" s="25">
        <f t="shared" si="9"/>
        <v>19313.89</v>
      </c>
      <c r="O36" s="25">
        <f t="shared" si="5"/>
        <v>100.02014500258933</v>
      </c>
    </row>
    <row r="37" spans="1:15" ht="24" customHeight="1" x14ac:dyDescent="0.2">
      <c r="A37" s="31" t="s">
        <v>61</v>
      </c>
      <c r="B37" s="32" t="s">
        <v>0</v>
      </c>
      <c r="C37" s="33" t="s">
        <v>62</v>
      </c>
      <c r="D37" s="25">
        <v>399000</v>
      </c>
      <c r="E37" s="25">
        <v>62900</v>
      </c>
      <c r="F37" s="25">
        <v>62959.77</v>
      </c>
      <c r="G37" s="26">
        <f t="shared" si="6"/>
        <v>100.09502384737678</v>
      </c>
      <c r="H37" s="25">
        <v>0</v>
      </c>
      <c r="I37" s="25">
        <v>0</v>
      </c>
      <c r="J37" s="25">
        <v>0</v>
      </c>
      <c r="K37" s="26">
        <f t="shared" si="1"/>
        <v>0</v>
      </c>
      <c r="L37" s="25">
        <f t="shared" si="7"/>
        <v>399000</v>
      </c>
      <c r="M37" s="25">
        <f t="shared" si="8"/>
        <v>62900</v>
      </c>
      <c r="N37" s="25">
        <f t="shared" si="9"/>
        <v>62959.77</v>
      </c>
      <c r="O37" s="25">
        <f t="shared" si="5"/>
        <v>100.09502384737678</v>
      </c>
    </row>
    <row r="38" spans="1:15" ht="25.5" customHeight="1" x14ac:dyDescent="0.2">
      <c r="A38" s="31" t="s">
        <v>63</v>
      </c>
      <c r="B38" s="32" t="s">
        <v>0</v>
      </c>
      <c r="C38" s="33" t="s">
        <v>64</v>
      </c>
      <c r="D38" s="25">
        <v>1625000</v>
      </c>
      <c r="E38" s="25">
        <v>816000</v>
      </c>
      <c r="F38" s="25">
        <v>816373.53</v>
      </c>
      <c r="G38" s="26">
        <f t="shared" si="6"/>
        <v>100.04577573529411</v>
      </c>
      <c r="H38" s="25">
        <v>0</v>
      </c>
      <c r="I38" s="25">
        <v>0</v>
      </c>
      <c r="J38" s="25">
        <v>0</v>
      </c>
      <c r="K38" s="26">
        <f t="shared" si="1"/>
        <v>0</v>
      </c>
      <c r="L38" s="25">
        <f t="shared" si="7"/>
        <v>1625000</v>
      </c>
      <c r="M38" s="25">
        <f t="shared" si="8"/>
        <v>816000</v>
      </c>
      <c r="N38" s="25">
        <f t="shared" si="9"/>
        <v>816373.53</v>
      </c>
      <c r="O38" s="25">
        <f t="shared" si="5"/>
        <v>100.04577573529411</v>
      </c>
    </row>
    <row r="39" spans="1:15" ht="27.5" customHeight="1" x14ac:dyDescent="0.2">
      <c r="A39" s="31" t="s">
        <v>65</v>
      </c>
      <c r="B39" s="32" t="s">
        <v>0</v>
      </c>
      <c r="C39" s="33" t="s">
        <v>66</v>
      </c>
      <c r="D39" s="25">
        <v>1381000</v>
      </c>
      <c r="E39" s="25">
        <v>728940</v>
      </c>
      <c r="F39" s="25">
        <v>747933.49</v>
      </c>
      <c r="G39" s="26">
        <f t="shared" si="6"/>
        <v>102.6056314648668</v>
      </c>
      <c r="H39" s="25">
        <v>0</v>
      </c>
      <c r="I39" s="25">
        <v>0</v>
      </c>
      <c r="J39" s="25">
        <v>0</v>
      </c>
      <c r="K39" s="26">
        <f t="shared" si="1"/>
        <v>0</v>
      </c>
      <c r="L39" s="25">
        <f t="shared" si="7"/>
        <v>1381000</v>
      </c>
      <c r="M39" s="25">
        <f t="shared" si="8"/>
        <v>728940</v>
      </c>
      <c r="N39" s="25">
        <f t="shared" si="9"/>
        <v>747933.49</v>
      </c>
      <c r="O39" s="25">
        <f t="shared" si="5"/>
        <v>102.60563146486679</v>
      </c>
    </row>
    <row r="40" spans="1:15" ht="10.5" customHeight="1" x14ac:dyDescent="0.2">
      <c r="A40" s="31" t="s">
        <v>67</v>
      </c>
      <c r="B40" s="32" t="s">
        <v>0</v>
      </c>
      <c r="C40" s="33" t="s">
        <v>68</v>
      </c>
      <c r="D40" s="25">
        <v>12031000</v>
      </c>
      <c r="E40" s="25">
        <v>6429500</v>
      </c>
      <c r="F40" s="25">
        <v>6434102.7999999998</v>
      </c>
      <c r="G40" s="26">
        <f t="shared" si="6"/>
        <v>100.07158877051093</v>
      </c>
      <c r="H40" s="25">
        <v>0</v>
      </c>
      <c r="I40" s="25">
        <v>0</v>
      </c>
      <c r="J40" s="25">
        <v>0</v>
      </c>
      <c r="K40" s="26">
        <f t="shared" si="1"/>
        <v>0</v>
      </c>
      <c r="L40" s="25">
        <f t="shared" si="7"/>
        <v>12031000</v>
      </c>
      <c r="M40" s="25">
        <f t="shared" si="8"/>
        <v>6429500</v>
      </c>
      <c r="N40" s="25">
        <f t="shared" si="9"/>
        <v>6434102.7999999998</v>
      </c>
      <c r="O40" s="25">
        <f t="shared" si="5"/>
        <v>100.07158877051093</v>
      </c>
    </row>
    <row r="41" spans="1:15" ht="12.5" customHeight="1" x14ac:dyDescent="0.2">
      <c r="A41" s="31" t="s">
        <v>69</v>
      </c>
      <c r="B41" s="32" t="s">
        <v>0</v>
      </c>
      <c r="C41" s="33" t="s">
        <v>70</v>
      </c>
      <c r="D41" s="25">
        <v>6600500</v>
      </c>
      <c r="E41" s="25">
        <v>2929600</v>
      </c>
      <c r="F41" s="25">
        <v>3144768.03</v>
      </c>
      <c r="G41" s="26">
        <f t="shared" si="6"/>
        <v>107.3446214500273</v>
      </c>
      <c r="H41" s="25">
        <v>0</v>
      </c>
      <c r="I41" s="25">
        <v>0</v>
      </c>
      <c r="J41" s="25">
        <v>0</v>
      </c>
      <c r="K41" s="26">
        <f t="shared" si="1"/>
        <v>0</v>
      </c>
      <c r="L41" s="25">
        <f t="shared" si="7"/>
        <v>6600500</v>
      </c>
      <c r="M41" s="25">
        <f t="shared" si="8"/>
        <v>2929600</v>
      </c>
      <c r="N41" s="25">
        <f t="shared" si="9"/>
        <v>3144768.03</v>
      </c>
      <c r="O41" s="25">
        <f t="shared" si="5"/>
        <v>107.3446214500273</v>
      </c>
    </row>
    <row r="42" spans="1:15" ht="14" customHeight="1" x14ac:dyDescent="0.2">
      <c r="A42" s="31" t="s">
        <v>71</v>
      </c>
      <c r="B42" s="32" t="s">
        <v>0</v>
      </c>
      <c r="C42" s="33" t="s">
        <v>72</v>
      </c>
      <c r="D42" s="25">
        <v>381100</v>
      </c>
      <c r="E42" s="25">
        <v>378000</v>
      </c>
      <c r="F42" s="25">
        <v>557147.42000000004</v>
      </c>
      <c r="G42" s="26">
        <f t="shared" si="6"/>
        <v>147.39349735449736</v>
      </c>
      <c r="H42" s="25">
        <v>0</v>
      </c>
      <c r="I42" s="25">
        <v>0</v>
      </c>
      <c r="J42" s="25">
        <v>0</v>
      </c>
      <c r="K42" s="26">
        <f t="shared" si="1"/>
        <v>0</v>
      </c>
      <c r="L42" s="25">
        <f t="shared" si="7"/>
        <v>381100</v>
      </c>
      <c r="M42" s="25">
        <f t="shared" si="8"/>
        <v>378000</v>
      </c>
      <c r="N42" s="25">
        <f t="shared" si="9"/>
        <v>557147.42000000004</v>
      </c>
      <c r="O42" s="25">
        <f t="shared" si="5"/>
        <v>147.39349735449736</v>
      </c>
    </row>
    <row r="43" spans="1:15" ht="13.5" customHeight="1" x14ac:dyDescent="0.2">
      <c r="A43" s="31" t="s">
        <v>73</v>
      </c>
      <c r="B43" s="32" t="s">
        <v>0</v>
      </c>
      <c r="C43" s="33" t="s">
        <v>74</v>
      </c>
      <c r="D43" s="25">
        <v>1020000</v>
      </c>
      <c r="E43" s="25">
        <v>555000</v>
      </c>
      <c r="F43" s="25">
        <v>555002.4</v>
      </c>
      <c r="G43" s="26">
        <f t="shared" si="6"/>
        <v>100.00043243243243</v>
      </c>
      <c r="H43" s="25">
        <v>0</v>
      </c>
      <c r="I43" s="25">
        <v>0</v>
      </c>
      <c r="J43" s="25">
        <v>0</v>
      </c>
      <c r="K43" s="26">
        <f t="shared" si="1"/>
        <v>0</v>
      </c>
      <c r="L43" s="25">
        <f t="shared" si="7"/>
        <v>1020000</v>
      </c>
      <c r="M43" s="25">
        <f t="shared" si="8"/>
        <v>555000</v>
      </c>
      <c r="N43" s="25">
        <f t="shared" si="9"/>
        <v>555002.4</v>
      </c>
      <c r="O43" s="25">
        <f t="shared" si="5"/>
        <v>100.00043243243243</v>
      </c>
    </row>
    <row r="44" spans="1:15" ht="12.5" customHeight="1" x14ac:dyDescent="0.2">
      <c r="A44" s="31" t="s">
        <v>75</v>
      </c>
      <c r="B44" s="32" t="s">
        <v>0</v>
      </c>
      <c r="C44" s="33" t="s">
        <v>76</v>
      </c>
      <c r="D44" s="25">
        <v>0</v>
      </c>
      <c r="E44" s="25">
        <v>0</v>
      </c>
      <c r="F44" s="25">
        <v>4891.63</v>
      </c>
      <c r="G44" s="26">
        <f t="shared" si="6"/>
        <v>0</v>
      </c>
      <c r="H44" s="25">
        <v>0</v>
      </c>
      <c r="I44" s="25">
        <v>0</v>
      </c>
      <c r="J44" s="25">
        <v>0</v>
      </c>
      <c r="K44" s="26">
        <f t="shared" si="1"/>
        <v>0</v>
      </c>
      <c r="L44" s="25">
        <f t="shared" si="7"/>
        <v>0</v>
      </c>
      <c r="M44" s="25">
        <f t="shared" si="8"/>
        <v>0</v>
      </c>
      <c r="N44" s="25">
        <f t="shared" si="9"/>
        <v>4891.63</v>
      </c>
      <c r="O44" s="25" t="e">
        <f t="shared" si="5"/>
        <v>#DIV/0!</v>
      </c>
    </row>
    <row r="45" spans="1:15" ht="15" customHeight="1" x14ac:dyDescent="0.2">
      <c r="A45" s="28" t="s">
        <v>77</v>
      </c>
      <c r="B45" s="29" t="s">
        <v>0</v>
      </c>
      <c r="C45" s="30" t="s">
        <v>78</v>
      </c>
      <c r="D45" s="25">
        <v>22000</v>
      </c>
      <c r="E45" s="25">
        <f>E46+E47</f>
        <v>8600</v>
      </c>
      <c r="F45" s="25">
        <v>8834</v>
      </c>
      <c r="G45" s="26">
        <f t="shared" si="6"/>
        <v>102.72093023255815</v>
      </c>
      <c r="H45" s="25">
        <v>0</v>
      </c>
      <c r="I45" s="25">
        <f>I46+I47</f>
        <v>0</v>
      </c>
      <c r="J45" s="25">
        <f>J46+J47</f>
        <v>0</v>
      </c>
      <c r="K45" s="26">
        <f t="shared" si="1"/>
        <v>0</v>
      </c>
      <c r="L45" s="25">
        <f t="shared" si="7"/>
        <v>22000</v>
      </c>
      <c r="M45" s="25">
        <f t="shared" si="8"/>
        <v>8600</v>
      </c>
      <c r="N45" s="25">
        <f t="shared" si="9"/>
        <v>8834</v>
      </c>
      <c r="O45" s="25">
        <f t="shared" si="5"/>
        <v>102.72093023255815</v>
      </c>
    </row>
    <row r="46" spans="1:15" ht="12.5" customHeight="1" x14ac:dyDescent="0.2">
      <c r="A46" s="31" t="s">
        <v>79</v>
      </c>
      <c r="B46" s="32" t="s">
        <v>0</v>
      </c>
      <c r="C46" s="33" t="s">
        <v>80</v>
      </c>
      <c r="D46" s="25">
        <v>13000</v>
      </c>
      <c r="E46" s="25">
        <v>650</v>
      </c>
      <c r="F46" s="25">
        <v>690.25</v>
      </c>
      <c r="G46" s="26">
        <f t="shared" si="6"/>
        <v>106.19230769230769</v>
      </c>
      <c r="H46" s="25">
        <v>0</v>
      </c>
      <c r="I46" s="25">
        <v>0</v>
      </c>
      <c r="J46" s="25">
        <v>0</v>
      </c>
      <c r="K46" s="26">
        <f t="shared" si="1"/>
        <v>0</v>
      </c>
      <c r="L46" s="25">
        <f t="shared" si="7"/>
        <v>13000</v>
      </c>
      <c r="M46" s="25">
        <f t="shared" si="8"/>
        <v>650</v>
      </c>
      <c r="N46" s="25">
        <f t="shared" si="9"/>
        <v>690.25</v>
      </c>
      <c r="O46" s="25">
        <f t="shared" si="5"/>
        <v>106.19230769230769</v>
      </c>
    </row>
    <row r="47" spans="1:15" ht="14.5" customHeight="1" x14ac:dyDescent="0.2">
      <c r="A47" s="31" t="s">
        <v>81</v>
      </c>
      <c r="B47" s="32" t="s">
        <v>0</v>
      </c>
      <c r="C47" s="33" t="s">
        <v>82</v>
      </c>
      <c r="D47" s="25">
        <v>9000</v>
      </c>
      <c r="E47" s="25">
        <v>7950</v>
      </c>
      <c r="F47" s="25">
        <v>8143.75</v>
      </c>
      <c r="G47" s="26">
        <f t="shared" si="6"/>
        <v>102.437106918239</v>
      </c>
      <c r="H47" s="25">
        <v>0</v>
      </c>
      <c r="I47" s="25">
        <v>0</v>
      </c>
      <c r="J47" s="25">
        <v>0</v>
      </c>
      <c r="K47" s="26">
        <f t="shared" si="1"/>
        <v>0</v>
      </c>
      <c r="L47" s="25">
        <f t="shared" si="7"/>
        <v>9000</v>
      </c>
      <c r="M47" s="25">
        <f t="shared" si="8"/>
        <v>7950</v>
      </c>
      <c r="N47" s="25">
        <f t="shared" si="9"/>
        <v>8143.75</v>
      </c>
      <c r="O47" s="25">
        <f t="shared" si="5"/>
        <v>102.437106918239</v>
      </c>
    </row>
    <row r="48" spans="1:15" ht="14.5" customHeight="1" x14ac:dyDescent="0.2">
      <c r="A48" s="28" t="s">
        <v>83</v>
      </c>
      <c r="B48" s="29" t="s">
        <v>0</v>
      </c>
      <c r="C48" s="30" t="s">
        <v>84</v>
      </c>
      <c r="D48" s="25">
        <v>39928000</v>
      </c>
      <c r="E48" s="25">
        <f>E49+E50+E51</f>
        <v>20481000</v>
      </c>
      <c r="F48" s="25">
        <v>21434771.399999999</v>
      </c>
      <c r="G48" s="26">
        <f t="shared" si="6"/>
        <v>104.65685952834333</v>
      </c>
      <c r="H48" s="25">
        <v>0</v>
      </c>
      <c r="I48" s="25">
        <f>I49+I50+I51</f>
        <v>0</v>
      </c>
      <c r="J48" s="25">
        <f>J49+J50+J51</f>
        <v>0</v>
      </c>
      <c r="K48" s="26">
        <f t="shared" si="1"/>
        <v>0</v>
      </c>
      <c r="L48" s="25">
        <f t="shared" si="7"/>
        <v>39928000</v>
      </c>
      <c r="M48" s="25">
        <f t="shared" si="8"/>
        <v>20481000</v>
      </c>
      <c r="N48" s="25">
        <f t="shared" si="9"/>
        <v>21434771.399999999</v>
      </c>
      <c r="O48" s="25">
        <f t="shared" si="5"/>
        <v>104.65685952834333</v>
      </c>
    </row>
    <row r="49" spans="1:15" ht="13.5" customHeight="1" x14ac:dyDescent="0.2">
      <c r="A49" s="31" t="s">
        <v>85</v>
      </c>
      <c r="B49" s="32" t="s">
        <v>0</v>
      </c>
      <c r="C49" s="33" t="s">
        <v>86</v>
      </c>
      <c r="D49" s="25">
        <v>2447000</v>
      </c>
      <c r="E49" s="25">
        <v>1004800</v>
      </c>
      <c r="F49" s="25">
        <v>1071902.27</v>
      </c>
      <c r="G49" s="26">
        <f t="shared" si="6"/>
        <v>106.67817177547771</v>
      </c>
      <c r="H49" s="25">
        <v>0</v>
      </c>
      <c r="I49" s="25">
        <v>0</v>
      </c>
      <c r="J49" s="25">
        <v>0</v>
      </c>
      <c r="K49" s="26">
        <f t="shared" si="1"/>
        <v>0</v>
      </c>
      <c r="L49" s="25">
        <f t="shared" si="7"/>
        <v>2447000</v>
      </c>
      <c r="M49" s="25">
        <f t="shared" si="8"/>
        <v>1004800</v>
      </c>
      <c r="N49" s="25">
        <f t="shared" si="9"/>
        <v>1071902.27</v>
      </c>
      <c r="O49" s="25">
        <f t="shared" si="5"/>
        <v>106.67817177547772</v>
      </c>
    </row>
    <row r="50" spans="1:15" ht="14" customHeight="1" x14ac:dyDescent="0.2">
      <c r="A50" s="31" t="s">
        <v>87</v>
      </c>
      <c r="B50" s="32" t="s">
        <v>0</v>
      </c>
      <c r="C50" s="33" t="s">
        <v>88</v>
      </c>
      <c r="D50" s="25">
        <v>35067000</v>
      </c>
      <c r="E50" s="25">
        <v>17063000</v>
      </c>
      <c r="F50" s="25">
        <v>17157779.07</v>
      </c>
      <c r="G50" s="26">
        <f t="shared" si="6"/>
        <v>100.55546545156186</v>
      </c>
      <c r="H50" s="25">
        <v>0</v>
      </c>
      <c r="I50" s="25">
        <v>0</v>
      </c>
      <c r="J50" s="25">
        <v>0</v>
      </c>
      <c r="K50" s="26">
        <f t="shared" si="1"/>
        <v>0</v>
      </c>
      <c r="L50" s="25">
        <f t="shared" si="7"/>
        <v>35067000</v>
      </c>
      <c r="M50" s="25">
        <f t="shared" si="8"/>
        <v>17063000</v>
      </c>
      <c r="N50" s="25">
        <f t="shared" si="9"/>
        <v>17157779.07</v>
      </c>
      <c r="O50" s="25">
        <f t="shared" si="5"/>
        <v>100.55546545156187</v>
      </c>
    </row>
    <row r="51" spans="1:15" ht="34" customHeight="1" x14ac:dyDescent="0.2">
      <c r="A51" s="31" t="s">
        <v>89</v>
      </c>
      <c r="B51" s="32" t="s">
        <v>0</v>
      </c>
      <c r="C51" s="33" t="s">
        <v>90</v>
      </c>
      <c r="D51" s="25">
        <v>2414000</v>
      </c>
      <c r="E51" s="25">
        <v>2413200</v>
      </c>
      <c r="F51" s="25">
        <v>3205090.06</v>
      </c>
      <c r="G51" s="26">
        <f t="shared" si="6"/>
        <v>132.81493701309464</v>
      </c>
      <c r="H51" s="25">
        <v>0</v>
      </c>
      <c r="I51" s="25">
        <v>0</v>
      </c>
      <c r="J51" s="25">
        <v>0</v>
      </c>
      <c r="K51" s="26">
        <f t="shared" si="1"/>
        <v>0</v>
      </c>
      <c r="L51" s="25">
        <f t="shared" si="7"/>
        <v>2414000</v>
      </c>
      <c r="M51" s="25">
        <f t="shared" si="8"/>
        <v>2413200</v>
      </c>
      <c r="N51" s="25">
        <f t="shared" si="9"/>
        <v>3205090.06</v>
      </c>
      <c r="O51" s="25">
        <f t="shared" si="5"/>
        <v>132.81493701309466</v>
      </c>
    </row>
    <row r="52" spans="1:15" ht="12.5" customHeight="1" x14ac:dyDescent="0.2">
      <c r="A52" s="27" t="s">
        <v>91</v>
      </c>
      <c r="B52" s="23" t="s">
        <v>0</v>
      </c>
      <c r="C52" s="24" t="s">
        <v>92</v>
      </c>
      <c r="D52" s="25">
        <v>0</v>
      </c>
      <c r="E52" s="25">
        <f>E53</f>
        <v>0</v>
      </c>
      <c r="F52" s="25">
        <f t="shared" ref="F52:J52" si="10">F53</f>
        <v>0</v>
      </c>
      <c r="G52" s="26">
        <f t="shared" si="6"/>
        <v>0</v>
      </c>
      <c r="H52" s="25">
        <f t="shared" si="10"/>
        <v>59000</v>
      </c>
      <c r="I52" s="25">
        <f t="shared" si="10"/>
        <v>29500</v>
      </c>
      <c r="J52" s="25">
        <f t="shared" si="10"/>
        <v>27615.93</v>
      </c>
      <c r="K52" s="26">
        <f t="shared" si="1"/>
        <v>93.613322033898299</v>
      </c>
      <c r="L52" s="25">
        <f t="shared" si="7"/>
        <v>59000</v>
      </c>
      <c r="M52" s="25">
        <f t="shared" si="8"/>
        <v>29500</v>
      </c>
      <c r="N52" s="25">
        <f t="shared" si="9"/>
        <v>27615.93</v>
      </c>
      <c r="O52" s="25">
        <f t="shared" si="5"/>
        <v>93.613322033898299</v>
      </c>
    </row>
    <row r="53" spans="1:15" ht="19" customHeight="1" x14ac:dyDescent="0.2">
      <c r="A53" s="28" t="s">
        <v>93</v>
      </c>
      <c r="B53" s="29" t="s">
        <v>0</v>
      </c>
      <c r="C53" s="30" t="s">
        <v>94</v>
      </c>
      <c r="D53" s="25">
        <v>0</v>
      </c>
      <c r="E53" s="25">
        <f>E54+E55+E56</f>
        <v>0</v>
      </c>
      <c r="F53" s="25">
        <f t="shared" ref="F53:J53" si="11">F54+F55+F56</f>
        <v>0</v>
      </c>
      <c r="G53" s="26">
        <f t="shared" si="6"/>
        <v>0</v>
      </c>
      <c r="H53" s="25">
        <f t="shared" si="11"/>
        <v>59000</v>
      </c>
      <c r="I53" s="25">
        <f t="shared" si="11"/>
        <v>29500</v>
      </c>
      <c r="J53" s="25">
        <f t="shared" si="11"/>
        <v>27615.93</v>
      </c>
      <c r="K53" s="26">
        <f t="shared" si="1"/>
        <v>93.613322033898299</v>
      </c>
      <c r="L53" s="25">
        <f t="shared" si="7"/>
        <v>59000</v>
      </c>
      <c r="M53" s="25">
        <f t="shared" si="8"/>
        <v>29500</v>
      </c>
      <c r="N53" s="25">
        <f t="shared" si="9"/>
        <v>27615.93</v>
      </c>
      <c r="O53" s="25">
        <f t="shared" si="5"/>
        <v>93.613322033898299</v>
      </c>
    </row>
    <row r="54" spans="1:15" ht="35" customHeight="1" x14ac:dyDescent="0.2">
      <c r="A54" s="31" t="s">
        <v>95</v>
      </c>
      <c r="B54" s="32" t="s">
        <v>0</v>
      </c>
      <c r="C54" s="33" t="s">
        <v>96</v>
      </c>
      <c r="D54" s="25">
        <v>0</v>
      </c>
      <c r="E54" s="25">
        <v>0</v>
      </c>
      <c r="F54" s="25">
        <v>0</v>
      </c>
      <c r="G54" s="26">
        <f t="shared" si="6"/>
        <v>0</v>
      </c>
      <c r="H54" s="25">
        <v>28000</v>
      </c>
      <c r="I54" s="25">
        <v>14000</v>
      </c>
      <c r="J54" s="25">
        <v>15276.64</v>
      </c>
      <c r="K54" s="26">
        <f t="shared" si="1"/>
        <v>109.11885714285714</v>
      </c>
      <c r="L54" s="25">
        <f t="shared" si="7"/>
        <v>28000</v>
      </c>
      <c r="M54" s="25">
        <f t="shared" si="8"/>
        <v>14000</v>
      </c>
      <c r="N54" s="25">
        <f t="shared" si="9"/>
        <v>15276.64</v>
      </c>
      <c r="O54" s="25">
        <f t="shared" si="5"/>
        <v>109.11885714285714</v>
      </c>
    </row>
    <row r="55" spans="1:15" ht="13.9" customHeight="1" x14ac:dyDescent="0.2">
      <c r="A55" s="31" t="s">
        <v>97</v>
      </c>
      <c r="B55" s="32" t="s">
        <v>0</v>
      </c>
      <c r="C55" s="33" t="s">
        <v>98</v>
      </c>
      <c r="D55" s="25">
        <v>0</v>
      </c>
      <c r="E55" s="25">
        <v>0</v>
      </c>
      <c r="F55" s="25">
        <v>0</v>
      </c>
      <c r="G55" s="26">
        <f t="shared" si="6"/>
        <v>0</v>
      </c>
      <c r="H55" s="25">
        <v>6000</v>
      </c>
      <c r="I55" s="25">
        <v>3000</v>
      </c>
      <c r="J55" s="25">
        <v>2531.6</v>
      </c>
      <c r="K55" s="26">
        <f t="shared" si="1"/>
        <v>84.38666666666667</v>
      </c>
      <c r="L55" s="25">
        <f t="shared" si="7"/>
        <v>6000</v>
      </c>
      <c r="M55" s="25">
        <f t="shared" si="8"/>
        <v>3000</v>
      </c>
      <c r="N55" s="25">
        <f t="shared" si="9"/>
        <v>2531.6</v>
      </c>
      <c r="O55" s="25">
        <f t="shared" si="5"/>
        <v>84.38666666666667</v>
      </c>
    </row>
    <row r="56" spans="1:15" ht="30.75" customHeight="1" x14ac:dyDescent="0.2">
      <c r="A56" s="31" t="s">
        <v>99</v>
      </c>
      <c r="B56" s="32" t="s">
        <v>0</v>
      </c>
      <c r="C56" s="33" t="s">
        <v>100</v>
      </c>
      <c r="D56" s="25">
        <v>0</v>
      </c>
      <c r="E56" s="25">
        <v>0</v>
      </c>
      <c r="F56" s="25">
        <v>0</v>
      </c>
      <c r="G56" s="26">
        <f t="shared" si="6"/>
        <v>0</v>
      </c>
      <c r="H56" s="25">
        <v>25000</v>
      </c>
      <c r="I56" s="25">
        <v>12500</v>
      </c>
      <c r="J56" s="25">
        <v>9807.69</v>
      </c>
      <c r="K56" s="26">
        <f t="shared" si="1"/>
        <v>78.461520000000007</v>
      </c>
      <c r="L56" s="25">
        <f t="shared" si="7"/>
        <v>25000</v>
      </c>
      <c r="M56" s="25">
        <f t="shared" si="8"/>
        <v>12500</v>
      </c>
      <c r="N56" s="25">
        <f t="shared" si="9"/>
        <v>9807.69</v>
      </c>
      <c r="O56" s="25">
        <f t="shared" si="5"/>
        <v>78.461520000000007</v>
      </c>
    </row>
    <row r="57" spans="1:15" ht="12" customHeight="1" x14ac:dyDescent="0.2">
      <c r="A57" s="22" t="s">
        <v>101</v>
      </c>
      <c r="B57" s="23" t="s">
        <v>0</v>
      </c>
      <c r="C57" s="24" t="s">
        <v>102</v>
      </c>
      <c r="D57" s="25">
        <v>3429800</v>
      </c>
      <c r="E57" s="25">
        <f>E58+E63+E73+E77</f>
        <v>2048700</v>
      </c>
      <c r="F57" s="25">
        <f t="shared" ref="F57:J57" si="12">F58+F63+F73+F77</f>
        <v>2199191.38</v>
      </c>
      <c r="G57" s="26">
        <f t="shared" si="6"/>
        <v>107.34570117635573</v>
      </c>
      <c r="H57" s="25">
        <f t="shared" si="12"/>
        <v>2966600</v>
      </c>
      <c r="I57" s="25">
        <f t="shared" si="12"/>
        <v>2951600</v>
      </c>
      <c r="J57" s="25">
        <f t="shared" si="12"/>
        <v>18081714.939999998</v>
      </c>
      <c r="K57" s="26">
        <f t="shared" si="1"/>
        <v>612.60722794416574</v>
      </c>
      <c r="L57" s="25">
        <f t="shared" si="7"/>
        <v>6396400</v>
      </c>
      <c r="M57" s="25">
        <f t="shared" si="8"/>
        <v>5000300</v>
      </c>
      <c r="N57" s="25">
        <f t="shared" si="9"/>
        <v>20280906.319999997</v>
      </c>
      <c r="O57" s="25">
        <f t="shared" si="5"/>
        <v>405.59379077255358</v>
      </c>
    </row>
    <row r="58" spans="1:15" ht="12.5" customHeight="1" x14ac:dyDescent="0.2">
      <c r="A58" s="27" t="s">
        <v>103</v>
      </c>
      <c r="B58" s="23" t="s">
        <v>0</v>
      </c>
      <c r="C58" s="24" t="s">
        <v>104</v>
      </c>
      <c r="D58" s="25">
        <v>100000</v>
      </c>
      <c r="E58" s="25">
        <f>E59</f>
        <v>70900</v>
      </c>
      <c r="F58" s="25">
        <f t="shared" ref="F58:J58" si="13">F59</f>
        <v>82633.040000000008</v>
      </c>
      <c r="G58" s="26">
        <f t="shared" si="6"/>
        <v>116.54871650211567</v>
      </c>
      <c r="H58" s="25">
        <f t="shared" si="13"/>
        <v>0</v>
      </c>
      <c r="I58" s="25">
        <f t="shared" si="13"/>
        <v>0</v>
      </c>
      <c r="J58" s="25">
        <f t="shared" si="13"/>
        <v>0</v>
      </c>
      <c r="K58" s="26">
        <f t="shared" si="1"/>
        <v>0</v>
      </c>
      <c r="L58" s="25">
        <f t="shared" si="7"/>
        <v>100000</v>
      </c>
      <c r="M58" s="25">
        <f t="shared" si="8"/>
        <v>70900</v>
      </c>
      <c r="N58" s="25">
        <f t="shared" si="9"/>
        <v>82633.040000000008</v>
      </c>
      <c r="O58" s="25">
        <f t="shared" si="5"/>
        <v>116.54871650211567</v>
      </c>
    </row>
    <row r="59" spans="1:15" ht="14.5" customHeight="1" x14ac:dyDescent="0.2">
      <c r="A59" s="28" t="s">
        <v>105</v>
      </c>
      <c r="B59" s="29" t="s">
        <v>0</v>
      </c>
      <c r="C59" s="30" t="s">
        <v>106</v>
      </c>
      <c r="D59" s="25">
        <v>100000</v>
      </c>
      <c r="E59" s="25">
        <f>E60+E61+E62</f>
        <v>70900</v>
      </c>
      <c r="F59" s="25">
        <f t="shared" ref="F59:J59" si="14">F60+F61+F62</f>
        <v>82633.040000000008</v>
      </c>
      <c r="G59" s="26">
        <f t="shared" si="6"/>
        <v>116.54871650211567</v>
      </c>
      <c r="H59" s="25">
        <f t="shared" si="14"/>
        <v>0</v>
      </c>
      <c r="I59" s="25">
        <f t="shared" si="14"/>
        <v>0</v>
      </c>
      <c r="J59" s="25">
        <f t="shared" si="14"/>
        <v>0</v>
      </c>
      <c r="K59" s="26">
        <f t="shared" si="1"/>
        <v>0</v>
      </c>
      <c r="L59" s="25">
        <f t="shared" si="7"/>
        <v>100000</v>
      </c>
      <c r="M59" s="25">
        <f t="shared" si="8"/>
        <v>70900</v>
      </c>
      <c r="N59" s="25">
        <f t="shared" si="9"/>
        <v>82633.040000000008</v>
      </c>
      <c r="O59" s="25">
        <f t="shared" si="5"/>
        <v>116.54871650211567</v>
      </c>
    </row>
    <row r="60" spans="1:15" ht="16.5" customHeight="1" x14ac:dyDescent="0.2">
      <c r="A60" s="31" t="s">
        <v>107</v>
      </c>
      <c r="B60" s="32" t="s">
        <v>0</v>
      </c>
      <c r="C60" s="33" t="s">
        <v>108</v>
      </c>
      <c r="D60" s="25">
        <v>40000</v>
      </c>
      <c r="E60" s="25">
        <v>10900</v>
      </c>
      <c r="F60" s="25">
        <v>15742</v>
      </c>
      <c r="G60" s="26">
        <f t="shared" si="6"/>
        <v>144.42201834862385</v>
      </c>
      <c r="H60" s="25">
        <v>0</v>
      </c>
      <c r="I60" s="25">
        <v>0</v>
      </c>
      <c r="J60" s="25">
        <v>0</v>
      </c>
      <c r="K60" s="26">
        <f t="shared" si="1"/>
        <v>0</v>
      </c>
      <c r="L60" s="25">
        <f t="shared" si="7"/>
        <v>40000</v>
      </c>
      <c r="M60" s="25">
        <f t="shared" si="8"/>
        <v>10900</v>
      </c>
      <c r="N60" s="25">
        <f t="shared" si="9"/>
        <v>15742</v>
      </c>
      <c r="O60" s="25">
        <f t="shared" si="5"/>
        <v>144.42201834862385</v>
      </c>
    </row>
    <row r="61" spans="1:15" ht="45.5" customHeight="1" x14ac:dyDescent="0.2">
      <c r="A61" s="31" t="s">
        <v>109</v>
      </c>
      <c r="B61" s="32" t="s">
        <v>0</v>
      </c>
      <c r="C61" s="33" t="s">
        <v>110</v>
      </c>
      <c r="D61" s="25">
        <v>60000</v>
      </c>
      <c r="E61" s="25">
        <v>60000</v>
      </c>
      <c r="F61" s="25">
        <v>64491.040000000001</v>
      </c>
      <c r="G61" s="26">
        <f t="shared" si="6"/>
        <v>107.48506666666667</v>
      </c>
      <c r="H61" s="25">
        <v>0</v>
      </c>
      <c r="I61" s="25">
        <v>0</v>
      </c>
      <c r="J61" s="25">
        <v>0</v>
      </c>
      <c r="K61" s="26">
        <f t="shared" si="1"/>
        <v>0</v>
      </c>
      <c r="L61" s="25">
        <f t="shared" si="7"/>
        <v>60000</v>
      </c>
      <c r="M61" s="25">
        <f t="shared" si="8"/>
        <v>60000</v>
      </c>
      <c r="N61" s="25">
        <f t="shared" si="9"/>
        <v>64491.040000000001</v>
      </c>
      <c r="O61" s="25">
        <f t="shared" si="5"/>
        <v>107.48506666666667</v>
      </c>
    </row>
    <row r="62" spans="1:15" ht="36.5" customHeight="1" x14ac:dyDescent="0.2">
      <c r="A62" s="31" t="s">
        <v>111</v>
      </c>
      <c r="B62" s="32" t="s">
        <v>0</v>
      </c>
      <c r="C62" s="33" t="s">
        <v>112</v>
      </c>
      <c r="D62" s="25">
        <v>0</v>
      </c>
      <c r="E62" s="25">
        <v>0</v>
      </c>
      <c r="F62" s="25">
        <v>2400</v>
      </c>
      <c r="G62" s="26">
        <f t="shared" si="6"/>
        <v>0</v>
      </c>
      <c r="H62" s="25">
        <v>0</v>
      </c>
      <c r="I62" s="25">
        <v>0</v>
      </c>
      <c r="J62" s="25">
        <v>0</v>
      </c>
      <c r="K62" s="26">
        <f t="shared" si="1"/>
        <v>0</v>
      </c>
      <c r="L62" s="25">
        <f t="shared" si="7"/>
        <v>0</v>
      </c>
      <c r="M62" s="25">
        <f t="shared" si="8"/>
        <v>0</v>
      </c>
      <c r="N62" s="25">
        <f t="shared" si="9"/>
        <v>2400</v>
      </c>
      <c r="O62" s="25" t="e">
        <f t="shared" si="5"/>
        <v>#DIV/0!</v>
      </c>
    </row>
    <row r="63" spans="1:15" ht="24.5" customHeight="1" x14ac:dyDescent="0.2">
      <c r="A63" s="27" t="s">
        <v>113</v>
      </c>
      <c r="B63" s="23" t="s">
        <v>0</v>
      </c>
      <c r="C63" s="24" t="s">
        <v>114</v>
      </c>
      <c r="D63" s="25">
        <v>2741800</v>
      </c>
      <c r="E63" s="25">
        <f>E64+E68+E70</f>
        <v>1401470</v>
      </c>
      <c r="F63" s="25">
        <f t="shared" ref="F63:J63" si="15">F64+F68+F70</f>
        <v>1501138.17</v>
      </c>
      <c r="G63" s="26">
        <f t="shared" si="6"/>
        <v>107.11168772788571</v>
      </c>
      <c r="H63" s="25">
        <f t="shared" si="15"/>
        <v>0</v>
      </c>
      <c r="I63" s="25">
        <f t="shared" si="15"/>
        <v>0</v>
      </c>
      <c r="J63" s="25">
        <f t="shared" si="15"/>
        <v>0</v>
      </c>
      <c r="K63" s="26">
        <f t="shared" si="1"/>
        <v>0</v>
      </c>
      <c r="L63" s="25">
        <f t="shared" si="7"/>
        <v>2741800</v>
      </c>
      <c r="M63" s="25">
        <f t="shared" si="8"/>
        <v>1401470</v>
      </c>
      <c r="N63" s="25">
        <f t="shared" si="9"/>
        <v>1501138.17</v>
      </c>
      <c r="O63" s="25">
        <f t="shared" si="5"/>
        <v>107.11168772788571</v>
      </c>
    </row>
    <row r="64" spans="1:15" ht="17" customHeight="1" x14ac:dyDescent="0.2">
      <c r="A64" s="28" t="s">
        <v>115</v>
      </c>
      <c r="B64" s="29" t="s">
        <v>0</v>
      </c>
      <c r="C64" s="30" t="s">
        <v>116</v>
      </c>
      <c r="D64" s="25">
        <v>1673000</v>
      </c>
      <c r="E64" s="25">
        <f>E65+E66+E67</f>
        <v>805810</v>
      </c>
      <c r="F64" s="25">
        <f t="shared" ref="F64:J64" si="16">F65+F66+F67</f>
        <v>847601.13</v>
      </c>
      <c r="G64" s="26">
        <f t="shared" si="6"/>
        <v>105.18622628162966</v>
      </c>
      <c r="H64" s="25">
        <f t="shared" si="16"/>
        <v>0</v>
      </c>
      <c r="I64" s="25">
        <f t="shared" si="16"/>
        <v>0</v>
      </c>
      <c r="J64" s="25">
        <f t="shared" si="16"/>
        <v>0</v>
      </c>
      <c r="K64" s="26">
        <f t="shared" si="1"/>
        <v>0</v>
      </c>
      <c r="L64" s="25">
        <f t="shared" si="7"/>
        <v>1673000</v>
      </c>
      <c r="M64" s="25">
        <f t="shared" si="8"/>
        <v>805810</v>
      </c>
      <c r="N64" s="25">
        <f t="shared" si="9"/>
        <v>847601.13</v>
      </c>
      <c r="O64" s="25">
        <f t="shared" si="5"/>
        <v>105.18622628162966</v>
      </c>
    </row>
    <row r="65" spans="1:15" ht="30.5" customHeight="1" x14ac:dyDescent="0.2">
      <c r="A65" s="31" t="s">
        <v>117</v>
      </c>
      <c r="B65" s="32" t="s">
        <v>0</v>
      </c>
      <c r="C65" s="33" t="s">
        <v>118</v>
      </c>
      <c r="D65" s="25">
        <v>73000</v>
      </c>
      <c r="E65" s="25">
        <v>34190</v>
      </c>
      <c r="F65" s="25">
        <v>35910.01</v>
      </c>
      <c r="G65" s="26">
        <f t="shared" si="6"/>
        <v>105.03073998245102</v>
      </c>
      <c r="H65" s="25">
        <v>0</v>
      </c>
      <c r="I65" s="25">
        <v>0</v>
      </c>
      <c r="J65" s="25">
        <v>0</v>
      </c>
      <c r="K65" s="26">
        <f t="shared" si="1"/>
        <v>0</v>
      </c>
      <c r="L65" s="25">
        <f t="shared" si="7"/>
        <v>73000</v>
      </c>
      <c r="M65" s="25">
        <f t="shared" si="8"/>
        <v>34190</v>
      </c>
      <c r="N65" s="25">
        <f t="shared" si="9"/>
        <v>35910.01</v>
      </c>
      <c r="O65" s="25">
        <f t="shared" si="5"/>
        <v>105.03073998245101</v>
      </c>
    </row>
    <row r="66" spans="1:15" ht="16" customHeight="1" x14ac:dyDescent="0.2">
      <c r="A66" s="31" t="s">
        <v>119</v>
      </c>
      <c r="B66" s="32" t="s">
        <v>0</v>
      </c>
      <c r="C66" s="33" t="s">
        <v>120</v>
      </c>
      <c r="D66" s="25">
        <v>1100000</v>
      </c>
      <c r="E66" s="25">
        <v>520820</v>
      </c>
      <c r="F66" s="25">
        <v>536791.12</v>
      </c>
      <c r="G66" s="26">
        <f t="shared" si="6"/>
        <v>103.06653354325871</v>
      </c>
      <c r="H66" s="25">
        <v>0</v>
      </c>
      <c r="I66" s="25">
        <v>0</v>
      </c>
      <c r="J66" s="25">
        <v>0</v>
      </c>
      <c r="K66" s="26">
        <f t="shared" si="1"/>
        <v>0</v>
      </c>
      <c r="L66" s="25">
        <f t="shared" si="7"/>
        <v>1100000</v>
      </c>
      <c r="M66" s="25">
        <f t="shared" si="8"/>
        <v>520820</v>
      </c>
      <c r="N66" s="25">
        <f t="shared" si="9"/>
        <v>536791.12</v>
      </c>
      <c r="O66" s="25">
        <f t="shared" si="5"/>
        <v>103.0665335432587</v>
      </c>
    </row>
    <row r="67" spans="1:15" ht="20.5" customHeight="1" x14ac:dyDescent="0.2">
      <c r="A67" s="31" t="s">
        <v>121</v>
      </c>
      <c r="B67" s="32" t="s">
        <v>0</v>
      </c>
      <c r="C67" s="33" t="s">
        <v>122</v>
      </c>
      <c r="D67" s="25">
        <v>500000</v>
      </c>
      <c r="E67" s="25">
        <v>250800</v>
      </c>
      <c r="F67" s="25">
        <v>274900</v>
      </c>
      <c r="G67" s="26">
        <f t="shared" si="6"/>
        <v>109.60925039872409</v>
      </c>
      <c r="H67" s="25">
        <v>0</v>
      </c>
      <c r="I67" s="25">
        <v>0</v>
      </c>
      <c r="J67" s="25">
        <v>0</v>
      </c>
      <c r="K67" s="26">
        <f t="shared" si="1"/>
        <v>0</v>
      </c>
      <c r="L67" s="25">
        <f t="shared" si="7"/>
        <v>500000</v>
      </c>
      <c r="M67" s="25">
        <f t="shared" si="8"/>
        <v>250800</v>
      </c>
      <c r="N67" s="25">
        <f t="shared" si="9"/>
        <v>274900</v>
      </c>
      <c r="O67" s="25">
        <f t="shared" si="5"/>
        <v>109.60925039872409</v>
      </c>
    </row>
    <row r="68" spans="1:15" ht="23.5" customHeight="1" x14ac:dyDescent="0.2">
      <c r="A68" s="28" t="s">
        <v>123</v>
      </c>
      <c r="B68" s="29" t="s">
        <v>0</v>
      </c>
      <c r="C68" s="30" t="s">
        <v>124</v>
      </c>
      <c r="D68" s="25">
        <v>1000000</v>
      </c>
      <c r="E68" s="25">
        <f>E69</f>
        <v>563260</v>
      </c>
      <c r="F68" s="25">
        <f t="shared" ref="F68" si="17">F69</f>
        <v>572882.06999999995</v>
      </c>
      <c r="G68" s="26">
        <f t="shared" si="6"/>
        <v>101.70828214323757</v>
      </c>
      <c r="H68" s="25">
        <v>0</v>
      </c>
      <c r="I68" s="25">
        <v>0</v>
      </c>
      <c r="J68" s="25">
        <v>0</v>
      </c>
      <c r="K68" s="26">
        <f t="shared" si="1"/>
        <v>0</v>
      </c>
      <c r="L68" s="25">
        <f t="shared" si="7"/>
        <v>1000000</v>
      </c>
      <c r="M68" s="25">
        <f t="shared" si="8"/>
        <v>563260</v>
      </c>
      <c r="N68" s="25">
        <f t="shared" si="9"/>
        <v>572882.06999999995</v>
      </c>
      <c r="O68" s="25">
        <f t="shared" si="5"/>
        <v>101.70828214323757</v>
      </c>
    </row>
    <row r="69" spans="1:15" ht="26" customHeight="1" x14ac:dyDescent="0.2">
      <c r="A69" s="31" t="s">
        <v>125</v>
      </c>
      <c r="B69" s="32" t="s">
        <v>0</v>
      </c>
      <c r="C69" s="33" t="s">
        <v>126</v>
      </c>
      <c r="D69" s="25">
        <v>1000000</v>
      </c>
      <c r="E69" s="25">
        <v>563260</v>
      </c>
      <c r="F69" s="25">
        <v>572882.06999999995</v>
      </c>
      <c r="G69" s="26">
        <f t="shared" si="6"/>
        <v>101.70828214323757</v>
      </c>
      <c r="H69" s="25">
        <v>0</v>
      </c>
      <c r="I69" s="25">
        <v>0</v>
      </c>
      <c r="J69" s="25">
        <v>0</v>
      </c>
      <c r="K69" s="26">
        <f t="shared" si="1"/>
        <v>0</v>
      </c>
      <c r="L69" s="25">
        <f t="shared" si="7"/>
        <v>1000000</v>
      </c>
      <c r="M69" s="25">
        <f t="shared" si="8"/>
        <v>563260</v>
      </c>
      <c r="N69" s="25">
        <f t="shared" si="9"/>
        <v>572882.06999999995</v>
      </c>
      <c r="O69" s="25">
        <f t="shared" si="5"/>
        <v>101.70828214323757</v>
      </c>
    </row>
    <row r="70" spans="1:15" ht="13" customHeight="1" x14ac:dyDescent="0.2">
      <c r="A70" s="28" t="s">
        <v>127</v>
      </c>
      <c r="B70" s="29" t="s">
        <v>0</v>
      </c>
      <c r="C70" s="30" t="s">
        <v>128</v>
      </c>
      <c r="D70" s="25">
        <v>68800</v>
      </c>
      <c r="E70" s="25">
        <f>E71+E72</f>
        <v>32400</v>
      </c>
      <c r="F70" s="25">
        <f t="shared" ref="F70" si="18">F71+F72</f>
        <v>80654.97</v>
      </c>
      <c r="G70" s="26">
        <f t="shared" si="6"/>
        <v>248.93509259259258</v>
      </c>
      <c r="H70" s="25">
        <v>0</v>
      </c>
      <c r="I70" s="25">
        <v>0</v>
      </c>
      <c r="J70" s="25">
        <v>0</v>
      </c>
      <c r="K70" s="26">
        <f t="shared" si="1"/>
        <v>0</v>
      </c>
      <c r="L70" s="25">
        <f t="shared" si="7"/>
        <v>68800</v>
      </c>
      <c r="M70" s="25">
        <f t="shared" si="8"/>
        <v>32400</v>
      </c>
      <c r="N70" s="25">
        <f t="shared" si="9"/>
        <v>80654.97</v>
      </c>
      <c r="O70" s="25">
        <f t="shared" si="5"/>
        <v>248.93509259259261</v>
      </c>
    </row>
    <row r="71" spans="1:15" ht="27" customHeight="1" x14ac:dyDescent="0.2">
      <c r="A71" s="31" t="s">
        <v>129</v>
      </c>
      <c r="B71" s="32" t="s">
        <v>0</v>
      </c>
      <c r="C71" s="33" t="s">
        <v>130</v>
      </c>
      <c r="D71" s="25">
        <v>63000</v>
      </c>
      <c r="E71" s="25">
        <v>31500</v>
      </c>
      <c r="F71" s="25">
        <v>80620.97</v>
      </c>
      <c r="G71" s="26">
        <f t="shared" si="6"/>
        <v>255.9395873015873</v>
      </c>
      <c r="H71" s="25">
        <v>0</v>
      </c>
      <c r="I71" s="25">
        <v>0</v>
      </c>
      <c r="J71" s="25">
        <v>0</v>
      </c>
      <c r="K71" s="26">
        <f t="shared" si="1"/>
        <v>0</v>
      </c>
      <c r="L71" s="25">
        <f t="shared" si="7"/>
        <v>63000</v>
      </c>
      <c r="M71" s="25">
        <f t="shared" si="8"/>
        <v>31500</v>
      </c>
      <c r="N71" s="25">
        <f t="shared" si="9"/>
        <v>80620.97</v>
      </c>
      <c r="O71" s="25">
        <f t="shared" si="5"/>
        <v>255.93958730158732</v>
      </c>
    </row>
    <row r="72" spans="1:15" ht="23" customHeight="1" x14ac:dyDescent="0.2">
      <c r="A72" s="31" t="s">
        <v>131</v>
      </c>
      <c r="B72" s="32" t="s">
        <v>0</v>
      </c>
      <c r="C72" s="33" t="s">
        <v>132</v>
      </c>
      <c r="D72" s="25">
        <v>5800</v>
      </c>
      <c r="E72" s="25">
        <v>900</v>
      </c>
      <c r="F72" s="25">
        <v>34</v>
      </c>
      <c r="G72" s="26">
        <f t="shared" si="6"/>
        <v>3.7777777777777777</v>
      </c>
      <c r="H72" s="25">
        <v>0</v>
      </c>
      <c r="I72" s="25">
        <v>0</v>
      </c>
      <c r="J72" s="25">
        <v>0</v>
      </c>
      <c r="K72" s="26">
        <f t="shared" si="1"/>
        <v>0</v>
      </c>
      <c r="L72" s="25">
        <f t="shared" si="7"/>
        <v>5800</v>
      </c>
      <c r="M72" s="25">
        <f t="shared" si="8"/>
        <v>900</v>
      </c>
      <c r="N72" s="25">
        <f t="shared" si="9"/>
        <v>34</v>
      </c>
      <c r="O72" s="25">
        <f t="shared" si="5"/>
        <v>3.7777777777777777</v>
      </c>
    </row>
    <row r="73" spans="1:15" ht="14.5" customHeight="1" x14ac:dyDescent="0.2">
      <c r="A73" s="27" t="s">
        <v>133</v>
      </c>
      <c r="B73" s="23" t="s">
        <v>0</v>
      </c>
      <c r="C73" s="24" t="s">
        <v>134</v>
      </c>
      <c r="D73" s="25">
        <v>588000</v>
      </c>
      <c r="E73" s="25">
        <f>E74</f>
        <v>576330</v>
      </c>
      <c r="F73" s="25">
        <f t="shared" ref="F73:J73" si="19">F74</f>
        <v>615420.17000000004</v>
      </c>
      <c r="G73" s="26">
        <f t="shared" si="6"/>
        <v>106.78260198150366</v>
      </c>
      <c r="H73" s="25">
        <f t="shared" si="19"/>
        <v>15500</v>
      </c>
      <c r="I73" s="25">
        <f t="shared" si="19"/>
        <v>500</v>
      </c>
      <c r="J73" s="25">
        <f t="shared" si="19"/>
        <v>147537.32999999999</v>
      </c>
      <c r="K73" s="26">
        <f t="shared" si="1"/>
        <v>29507.465999999997</v>
      </c>
      <c r="L73" s="25">
        <f t="shared" si="7"/>
        <v>603500</v>
      </c>
      <c r="M73" s="25">
        <f t="shared" si="8"/>
        <v>576830</v>
      </c>
      <c r="N73" s="25">
        <f t="shared" si="9"/>
        <v>762957.5</v>
      </c>
      <c r="O73" s="25">
        <f t="shared" si="5"/>
        <v>132.26730579200111</v>
      </c>
    </row>
    <row r="74" spans="1:15" ht="17.5" customHeight="1" x14ac:dyDescent="0.2">
      <c r="A74" s="28" t="s">
        <v>105</v>
      </c>
      <c r="B74" s="29" t="s">
        <v>0</v>
      </c>
      <c r="C74" s="30" t="s">
        <v>135</v>
      </c>
      <c r="D74" s="25">
        <v>588000</v>
      </c>
      <c r="E74" s="25">
        <f>E75+E76</f>
        <v>576330</v>
      </c>
      <c r="F74" s="25">
        <f t="shared" ref="F74:J74" si="20">F75+F76</f>
        <v>615420.17000000004</v>
      </c>
      <c r="G74" s="26">
        <f t="shared" si="6"/>
        <v>106.78260198150366</v>
      </c>
      <c r="H74" s="25">
        <f t="shared" si="20"/>
        <v>15500</v>
      </c>
      <c r="I74" s="25">
        <f t="shared" si="20"/>
        <v>500</v>
      </c>
      <c r="J74" s="25">
        <f t="shared" si="20"/>
        <v>147537.32999999999</v>
      </c>
      <c r="K74" s="26">
        <f t="shared" si="1"/>
        <v>29507.465999999997</v>
      </c>
      <c r="L74" s="25">
        <f t="shared" si="7"/>
        <v>603500</v>
      </c>
      <c r="M74" s="25">
        <f t="shared" si="8"/>
        <v>576830</v>
      </c>
      <c r="N74" s="25">
        <f t="shared" si="9"/>
        <v>762957.5</v>
      </c>
      <c r="O74" s="25">
        <f t="shared" si="5"/>
        <v>132.26730579200111</v>
      </c>
    </row>
    <row r="75" spans="1:15" ht="11.5" customHeight="1" x14ac:dyDescent="0.2">
      <c r="A75" s="31" t="s">
        <v>105</v>
      </c>
      <c r="B75" s="32" t="s">
        <v>0</v>
      </c>
      <c r="C75" s="33" t="s">
        <v>136</v>
      </c>
      <c r="D75" s="25">
        <v>588000</v>
      </c>
      <c r="E75" s="25">
        <v>576330</v>
      </c>
      <c r="F75" s="25">
        <v>615420.17000000004</v>
      </c>
      <c r="G75" s="26">
        <f t="shared" si="6"/>
        <v>106.78260198150366</v>
      </c>
      <c r="H75" s="25">
        <v>0</v>
      </c>
      <c r="I75" s="25">
        <v>0</v>
      </c>
      <c r="J75" s="25">
        <v>0</v>
      </c>
      <c r="K75" s="26">
        <f t="shared" ref="K75:K138" si="21">IFERROR(J75/I75%,0)</f>
        <v>0</v>
      </c>
      <c r="L75" s="25">
        <f t="shared" si="7"/>
        <v>588000</v>
      </c>
      <c r="M75" s="25">
        <f t="shared" si="8"/>
        <v>576330</v>
      </c>
      <c r="N75" s="25">
        <f t="shared" si="9"/>
        <v>615420.17000000004</v>
      </c>
      <c r="O75" s="25">
        <f t="shared" ref="O75:O138" si="22">N75/M75*100</f>
        <v>106.78260198150366</v>
      </c>
    </row>
    <row r="76" spans="1:15" ht="29.5" customHeight="1" x14ac:dyDescent="0.2">
      <c r="A76" s="31" t="s">
        <v>137</v>
      </c>
      <c r="B76" s="32" t="s">
        <v>0</v>
      </c>
      <c r="C76" s="33" t="s">
        <v>138</v>
      </c>
      <c r="D76" s="25">
        <v>0</v>
      </c>
      <c r="E76" s="25">
        <v>0</v>
      </c>
      <c r="F76" s="25">
        <v>0</v>
      </c>
      <c r="G76" s="26">
        <f t="shared" ref="G76:G139" si="23">IFERROR(F76/E76%,0)</f>
        <v>0</v>
      </c>
      <c r="H76" s="25">
        <v>15500</v>
      </c>
      <c r="I76" s="25">
        <v>500</v>
      </c>
      <c r="J76" s="25">
        <v>147537.32999999999</v>
      </c>
      <c r="K76" s="26">
        <f t="shared" si="21"/>
        <v>29507.465999999997</v>
      </c>
      <c r="L76" s="25">
        <f t="shared" si="7"/>
        <v>15500</v>
      </c>
      <c r="M76" s="25">
        <f t="shared" si="8"/>
        <v>500</v>
      </c>
      <c r="N76" s="25">
        <f t="shared" si="9"/>
        <v>147537.32999999999</v>
      </c>
      <c r="O76" s="25">
        <f t="shared" si="22"/>
        <v>29507.466</v>
      </c>
    </row>
    <row r="77" spans="1:15" ht="16" customHeight="1" x14ac:dyDescent="0.2">
      <c r="A77" s="27" t="s">
        <v>139</v>
      </c>
      <c r="B77" s="23" t="s">
        <v>0</v>
      </c>
      <c r="C77" s="24" t="s">
        <v>140</v>
      </c>
      <c r="D77" s="25">
        <v>0</v>
      </c>
      <c r="E77" s="25">
        <f>E78+E82</f>
        <v>0</v>
      </c>
      <c r="F77" s="25">
        <f t="shared" ref="F77:J77" si="24">F78+F82</f>
        <v>0</v>
      </c>
      <c r="G77" s="26">
        <f t="shared" si="23"/>
        <v>0</v>
      </c>
      <c r="H77" s="25">
        <f t="shared" si="24"/>
        <v>2951100</v>
      </c>
      <c r="I77" s="25">
        <f t="shared" si="24"/>
        <v>2951100</v>
      </c>
      <c r="J77" s="25">
        <f t="shared" si="24"/>
        <v>17934177.609999999</v>
      </c>
      <c r="K77" s="26">
        <f t="shared" si="21"/>
        <v>607.7116197350141</v>
      </c>
      <c r="L77" s="25">
        <f t="shared" si="7"/>
        <v>2951100</v>
      </c>
      <c r="M77" s="25">
        <f t="shared" si="8"/>
        <v>2951100</v>
      </c>
      <c r="N77" s="25">
        <f t="shared" si="9"/>
        <v>17934177.609999999</v>
      </c>
      <c r="O77" s="25">
        <f t="shared" si="22"/>
        <v>607.7116197350141</v>
      </c>
    </row>
    <row r="78" spans="1:15" ht="25.5" customHeight="1" x14ac:dyDescent="0.2">
      <c r="A78" s="28" t="s">
        <v>141</v>
      </c>
      <c r="B78" s="29" t="s">
        <v>0</v>
      </c>
      <c r="C78" s="30" t="s">
        <v>142</v>
      </c>
      <c r="D78" s="25">
        <v>0</v>
      </c>
      <c r="E78" s="25">
        <f>E79+E80+E81</f>
        <v>0</v>
      </c>
      <c r="F78" s="25">
        <f t="shared" ref="F78:J78" si="25">F79+F80+F81</f>
        <v>0</v>
      </c>
      <c r="G78" s="26">
        <f t="shared" si="23"/>
        <v>0</v>
      </c>
      <c r="H78" s="25">
        <f t="shared" si="25"/>
        <v>2951100</v>
      </c>
      <c r="I78" s="25">
        <f t="shared" si="25"/>
        <v>2951100</v>
      </c>
      <c r="J78" s="25">
        <f t="shared" si="25"/>
        <v>2001942.4500000002</v>
      </c>
      <c r="K78" s="26">
        <f t="shared" si="21"/>
        <v>67.837160719731628</v>
      </c>
      <c r="L78" s="25">
        <f t="shared" si="7"/>
        <v>2951100</v>
      </c>
      <c r="M78" s="25">
        <f t="shared" si="8"/>
        <v>2951100</v>
      </c>
      <c r="N78" s="25">
        <f t="shared" si="9"/>
        <v>2001942.4500000002</v>
      </c>
      <c r="O78" s="25">
        <f t="shared" si="22"/>
        <v>67.837160719731642</v>
      </c>
    </row>
    <row r="79" spans="1:15" ht="24" customHeight="1" x14ac:dyDescent="0.2">
      <c r="A79" s="31" t="s">
        <v>143</v>
      </c>
      <c r="B79" s="32" t="s">
        <v>0</v>
      </c>
      <c r="C79" s="33" t="s">
        <v>144</v>
      </c>
      <c r="D79" s="25">
        <v>0</v>
      </c>
      <c r="E79" s="25">
        <v>0</v>
      </c>
      <c r="F79" s="25">
        <v>0</v>
      </c>
      <c r="G79" s="26">
        <f t="shared" si="23"/>
        <v>0</v>
      </c>
      <c r="H79" s="25">
        <v>2834000</v>
      </c>
      <c r="I79" s="25">
        <v>2834000</v>
      </c>
      <c r="J79" s="25">
        <v>1848269.6</v>
      </c>
      <c r="K79" s="26">
        <f t="shared" si="21"/>
        <v>65.217699364855335</v>
      </c>
      <c r="L79" s="25">
        <f t="shared" si="7"/>
        <v>2834000</v>
      </c>
      <c r="M79" s="25">
        <f t="shared" si="8"/>
        <v>2834000</v>
      </c>
      <c r="N79" s="25">
        <f t="shared" si="9"/>
        <v>1848269.6</v>
      </c>
      <c r="O79" s="25">
        <f t="shared" si="22"/>
        <v>65.217699364855335</v>
      </c>
    </row>
    <row r="80" spans="1:15" ht="27" customHeight="1" x14ac:dyDescent="0.2">
      <c r="A80" s="31" t="s">
        <v>145</v>
      </c>
      <c r="B80" s="32" t="s">
        <v>0</v>
      </c>
      <c r="C80" s="33" t="s">
        <v>146</v>
      </c>
      <c r="D80" s="25">
        <v>0</v>
      </c>
      <c r="E80" s="25">
        <v>0</v>
      </c>
      <c r="F80" s="25">
        <v>0</v>
      </c>
      <c r="G80" s="26">
        <f t="shared" si="23"/>
        <v>0</v>
      </c>
      <c r="H80" s="25">
        <v>117100</v>
      </c>
      <c r="I80" s="25">
        <v>117100</v>
      </c>
      <c r="J80" s="25">
        <v>135307.35</v>
      </c>
      <c r="K80" s="26">
        <f t="shared" si="21"/>
        <v>115.54854824935953</v>
      </c>
      <c r="L80" s="25">
        <f t="shared" si="7"/>
        <v>117100</v>
      </c>
      <c r="M80" s="25">
        <f t="shared" si="8"/>
        <v>117100</v>
      </c>
      <c r="N80" s="25">
        <f t="shared" si="9"/>
        <v>135307.35</v>
      </c>
      <c r="O80" s="25">
        <f t="shared" si="22"/>
        <v>115.54854824935951</v>
      </c>
    </row>
    <row r="81" spans="1:15" ht="28" customHeight="1" x14ac:dyDescent="0.2">
      <c r="A81" s="31" t="s">
        <v>147</v>
      </c>
      <c r="B81" s="32" t="s">
        <v>0</v>
      </c>
      <c r="C81" s="33" t="s">
        <v>148</v>
      </c>
      <c r="D81" s="25">
        <v>0</v>
      </c>
      <c r="E81" s="25">
        <v>0</v>
      </c>
      <c r="F81" s="25">
        <v>0</v>
      </c>
      <c r="G81" s="26">
        <f t="shared" si="23"/>
        <v>0</v>
      </c>
      <c r="H81" s="25">
        <v>0</v>
      </c>
      <c r="I81" s="25">
        <v>0</v>
      </c>
      <c r="J81" s="25">
        <v>18365.5</v>
      </c>
      <c r="K81" s="26">
        <f t="shared" si="21"/>
        <v>0</v>
      </c>
      <c r="L81" s="25">
        <f t="shared" si="7"/>
        <v>0</v>
      </c>
      <c r="M81" s="25">
        <f t="shared" si="8"/>
        <v>0</v>
      </c>
      <c r="N81" s="25">
        <f t="shared" si="9"/>
        <v>18365.5</v>
      </c>
      <c r="O81" s="25" t="e">
        <f t="shared" si="22"/>
        <v>#DIV/0!</v>
      </c>
    </row>
    <row r="82" spans="1:15" ht="18" customHeight="1" x14ac:dyDescent="0.2">
      <c r="A82" s="28" t="s">
        <v>149</v>
      </c>
      <c r="B82" s="29" t="s">
        <v>0</v>
      </c>
      <c r="C82" s="30" t="s">
        <v>150</v>
      </c>
      <c r="D82" s="25">
        <v>0</v>
      </c>
      <c r="E82" s="25">
        <f>E83+E84</f>
        <v>0</v>
      </c>
      <c r="F82" s="25">
        <f t="shared" ref="F82:J82" si="26">F83+F84</f>
        <v>0</v>
      </c>
      <c r="G82" s="26">
        <f t="shared" si="23"/>
        <v>0</v>
      </c>
      <c r="H82" s="25">
        <f t="shared" si="26"/>
        <v>0</v>
      </c>
      <c r="I82" s="25">
        <f t="shared" si="26"/>
        <v>0</v>
      </c>
      <c r="J82" s="25">
        <f t="shared" si="26"/>
        <v>15932235.16</v>
      </c>
      <c r="K82" s="26">
        <f t="shared" si="21"/>
        <v>0</v>
      </c>
      <c r="L82" s="25">
        <f t="shared" si="7"/>
        <v>0</v>
      </c>
      <c r="M82" s="25">
        <f t="shared" si="8"/>
        <v>0</v>
      </c>
      <c r="N82" s="25">
        <f t="shared" si="9"/>
        <v>15932235.16</v>
      </c>
      <c r="O82" s="25" t="e">
        <f t="shared" si="22"/>
        <v>#DIV/0!</v>
      </c>
    </row>
    <row r="83" spans="1:15" ht="17" customHeight="1" x14ac:dyDescent="0.2">
      <c r="A83" s="31" t="s">
        <v>151</v>
      </c>
      <c r="B83" s="32" t="s">
        <v>0</v>
      </c>
      <c r="C83" s="33" t="s">
        <v>152</v>
      </c>
      <c r="D83" s="25">
        <v>0</v>
      </c>
      <c r="E83" s="25">
        <v>0</v>
      </c>
      <c r="F83" s="25">
        <v>0</v>
      </c>
      <c r="G83" s="26">
        <f t="shared" si="23"/>
        <v>0</v>
      </c>
      <c r="H83" s="25">
        <v>0</v>
      </c>
      <c r="I83" s="25">
        <v>0</v>
      </c>
      <c r="J83" s="25">
        <v>14377820.24</v>
      </c>
      <c r="K83" s="26">
        <f t="shared" si="21"/>
        <v>0</v>
      </c>
      <c r="L83" s="25">
        <f t="shared" si="7"/>
        <v>0</v>
      </c>
      <c r="M83" s="25">
        <f t="shared" si="8"/>
        <v>0</v>
      </c>
      <c r="N83" s="25">
        <f t="shared" si="9"/>
        <v>14377820.24</v>
      </c>
    </row>
    <row r="84" spans="1:15" ht="56" customHeight="1" x14ac:dyDescent="0.2">
      <c r="A84" s="31" t="s">
        <v>153</v>
      </c>
      <c r="B84" s="32" t="s">
        <v>0</v>
      </c>
      <c r="C84" s="33" t="s">
        <v>154</v>
      </c>
      <c r="D84" s="25">
        <v>0</v>
      </c>
      <c r="E84" s="25">
        <v>0</v>
      </c>
      <c r="F84" s="25">
        <v>0</v>
      </c>
      <c r="G84" s="26">
        <f t="shared" si="23"/>
        <v>0</v>
      </c>
      <c r="H84" s="25">
        <v>0</v>
      </c>
      <c r="I84" s="25">
        <v>0</v>
      </c>
      <c r="J84" s="25">
        <v>1554414.92</v>
      </c>
      <c r="K84" s="26">
        <f t="shared" si="21"/>
        <v>0</v>
      </c>
      <c r="L84" s="25">
        <f t="shared" ref="L84:L147" si="27">D84+H84</f>
        <v>0</v>
      </c>
      <c r="M84" s="25">
        <f t="shared" ref="M84:M147" si="28">E84+I84</f>
        <v>0</v>
      </c>
      <c r="N84" s="25">
        <f t="shared" ref="N84:N147" si="29">F84+J84</f>
        <v>1554414.92</v>
      </c>
      <c r="O84" s="25" t="e">
        <f>N83/M83*100</f>
        <v>#DIV/0!</v>
      </c>
    </row>
    <row r="85" spans="1:15" ht="15.5" customHeight="1" x14ac:dyDescent="0.2">
      <c r="A85" s="22" t="s">
        <v>155</v>
      </c>
      <c r="B85" s="23" t="s">
        <v>0</v>
      </c>
      <c r="C85" s="24" t="s">
        <v>156</v>
      </c>
      <c r="D85" s="25">
        <v>0</v>
      </c>
      <c r="E85" s="25">
        <f>E86+E88</f>
        <v>0</v>
      </c>
      <c r="F85" s="25">
        <f t="shared" ref="F85:J85" si="30">F86+F88</f>
        <v>0</v>
      </c>
      <c r="G85" s="26">
        <f t="shared" si="23"/>
        <v>0</v>
      </c>
      <c r="H85" s="25">
        <f t="shared" si="30"/>
        <v>2000000</v>
      </c>
      <c r="I85" s="25">
        <f t="shared" si="30"/>
        <v>1500000</v>
      </c>
      <c r="J85" s="25">
        <f t="shared" si="30"/>
        <v>1815303.38</v>
      </c>
      <c r="K85" s="26">
        <f t="shared" si="21"/>
        <v>121.02022533333333</v>
      </c>
      <c r="L85" s="25">
        <f t="shared" si="27"/>
        <v>2000000</v>
      </c>
      <c r="M85" s="25">
        <f t="shared" si="28"/>
        <v>1500000</v>
      </c>
      <c r="N85" s="25">
        <f t="shared" si="29"/>
        <v>1815303.38</v>
      </c>
      <c r="O85" s="25">
        <f t="shared" si="22"/>
        <v>121.02022533333331</v>
      </c>
    </row>
    <row r="86" spans="1:15" ht="17.5" customHeight="1" x14ac:dyDescent="0.2">
      <c r="A86" s="27" t="s">
        <v>157</v>
      </c>
      <c r="B86" s="23" t="s">
        <v>0</v>
      </c>
      <c r="C86" s="24" t="s">
        <v>158</v>
      </c>
      <c r="D86" s="25">
        <v>0</v>
      </c>
      <c r="E86" s="25">
        <f>+E87</f>
        <v>0</v>
      </c>
      <c r="F86" s="25">
        <f t="shared" ref="F86:J86" si="31">+F87</f>
        <v>0</v>
      </c>
      <c r="G86" s="26">
        <f t="shared" si="23"/>
        <v>0</v>
      </c>
      <c r="H86" s="25">
        <v>0</v>
      </c>
      <c r="I86" s="25">
        <f t="shared" si="31"/>
        <v>0</v>
      </c>
      <c r="J86" s="25">
        <f t="shared" si="31"/>
        <v>4.68</v>
      </c>
      <c r="K86" s="26">
        <f t="shared" si="21"/>
        <v>0</v>
      </c>
      <c r="L86" s="25">
        <f t="shared" si="27"/>
        <v>0</v>
      </c>
      <c r="M86" s="25">
        <f t="shared" si="28"/>
        <v>0</v>
      </c>
      <c r="N86" s="25">
        <f t="shared" si="29"/>
        <v>4.68</v>
      </c>
      <c r="O86" s="25" t="e">
        <f t="shared" si="22"/>
        <v>#DIV/0!</v>
      </c>
    </row>
    <row r="87" spans="1:15" ht="30" customHeight="1" x14ac:dyDescent="0.2">
      <c r="A87" s="28" t="s">
        <v>159</v>
      </c>
      <c r="B87" s="29" t="s">
        <v>0</v>
      </c>
      <c r="C87" s="30" t="s">
        <v>160</v>
      </c>
      <c r="D87" s="25">
        <v>0</v>
      </c>
      <c r="E87" s="25">
        <v>0</v>
      </c>
      <c r="F87" s="25">
        <v>0</v>
      </c>
      <c r="G87" s="26">
        <f t="shared" si="23"/>
        <v>0</v>
      </c>
      <c r="H87" s="25">
        <v>0</v>
      </c>
      <c r="I87" s="25">
        <v>0</v>
      </c>
      <c r="J87" s="25">
        <v>4.68</v>
      </c>
      <c r="K87" s="26">
        <f t="shared" si="21"/>
        <v>0</v>
      </c>
      <c r="L87" s="25">
        <f t="shared" si="27"/>
        <v>0</v>
      </c>
      <c r="M87" s="25">
        <f t="shared" si="28"/>
        <v>0</v>
      </c>
      <c r="N87" s="25">
        <f t="shared" si="29"/>
        <v>4.68</v>
      </c>
      <c r="O87" s="25" t="e">
        <f t="shared" si="22"/>
        <v>#DIV/0!</v>
      </c>
    </row>
    <row r="88" spans="1:15" ht="19.5" customHeight="1" x14ac:dyDescent="0.2">
      <c r="A88" s="27" t="s">
        <v>161</v>
      </c>
      <c r="B88" s="23" t="s">
        <v>0</v>
      </c>
      <c r="C88" s="24" t="s">
        <v>162</v>
      </c>
      <c r="D88" s="25">
        <v>0</v>
      </c>
      <c r="E88" s="25">
        <f>+E89</f>
        <v>0</v>
      </c>
      <c r="F88" s="25">
        <f t="shared" ref="F88:J88" si="32">+F89</f>
        <v>0</v>
      </c>
      <c r="G88" s="26">
        <f t="shared" si="23"/>
        <v>0</v>
      </c>
      <c r="H88" s="25">
        <f t="shared" si="32"/>
        <v>2000000</v>
      </c>
      <c r="I88" s="25">
        <f t="shared" si="32"/>
        <v>1500000</v>
      </c>
      <c r="J88" s="25">
        <f t="shared" si="32"/>
        <v>1815298.7</v>
      </c>
      <c r="K88" s="26">
        <f t="shared" si="21"/>
        <v>121.01991333333334</v>
      </c>
      <c r="L88" s="25">
        <f t="shared" si="27"/>
        <v>2000000</v>
      </c>
      <c r="M88" s="25">
        <f t="shared" si="28"/>
        <v>1500000</v>
      </c>
      <c r="N88" s="25">
        <f t="shared" si="29"/>
        <v>1815298.7</v>
      </c>
      <c r="O88" s="25">
        <f t="shared" si="22"/>
        <v>121.01991333333334</v>
      </c>
    </row>
    <row r="89" spans="1:15" ht="15" customHeight="1" x14ac:dyDescent="0.2">
      <c r="A89" s="28" t="s">
        <v>163</v>
      </c>
      <c r="B89" s="29" t="s">
        <v>0</v>
      </c>
      <c r="C89" s="30" t="s">
        <v>164</v>
      </c>
      <c r="D89" s="25">
        <v>0</v>
      </c>
      <c r="E89" s="25">
        <f>E90</f>
        <v>0</v>
      </c>
      <c r="F89" s="25">
        <f t="shared" ref="F89:J89" si="33">F90</f>
        <v>0</v>
      </c>
      <c r="G89" s="26">
        <f t="shared" si="23"/>
        <v>0</v>
      </c>
      <c r="H89" s="25">
        <f t="shared" si="33"/>
        <v>2000000</v>
      </c>
      <c r="I89" s="25">
        <f t="shared" si="33"/>
        <v>1500000</v>
      </c>
      <c r="J89" s="25">
        <f t="shared" si="33"/>
        <v>1815298.7</v>
      </c>
      <c r="K89" s="26">
        <f t="shared" si="21"/>
        <v>121.01991333333334</v>
      </c>
      <c r="L89" s="25">
        <f t="shared" si="27"/>
        <v>2000000</v>
      </c>
      <c r="M89" s="25">
        <f t="shared" si="28"/>
        <v>1500000</v>
      </c>
      <c r="N89" s="25">
        <f t="shared" si="29"/>
        <v>1815298.7</v>
      </c>
      <c r="O89" s="25">
        <f t="shared" si="22"/>
        <v>121.01991333333334</v>
      </c>
    </row>
    <row r="90" spans="1:15" ht="34.5" customHeight="1" x14ac:dyDescent="0.2">
      <c r="A90" s="31" t="s">
        <v>165</v>
      </c>
      <c r="B90" s="32" t="s">
        <v>0</v>
      </c>
      <c r="C90" s="33" t="s">
        <v>166</v>
      </c>
      <c r="D90" s="25">
        <v>0</v>
      </c>
      <c r="E90" s="25">
        <v>0</v>
      </c>
      <c r="F90" s="25">
        <v>0</v>
      </c>
      <c r="G90" s="26">
        <f t="shared" si="23"/>
        <v>0</v>
      </c>
      <c r="H90" s="25">
        <v>2000000</v>
      </c>
      <c r="I90" s="25">
        <v>1500000</v>
      </c>
      <c r="J90" s="25">
        <v>1815298.7</v>
      </c>
      <c r="K90" s="26">
        <f t="shared" si="21"/>
        <v>121.01991333333334</v>
      </c>
      <c r="L90" s="25">
        <f t="shared" si="27"/>
        <v>2000000</v>
      </c>
      <c r="M90" s="25">
        <f t="shared" si="28"/>
        <v>1500000</v>
      </c>
      <c r="N90" s="25">
        <f t="shared" si="29"/>
        <v>1815298.7</v>
      </c>
      <c r="O90" s="25">
        <f t="shared" si="22"/>
        <v>121.01991333333334</v>
      </c>
    </row>
    <row r="91" spans="1:15" ht="16.399999999999999" customHeight="1" x14ac:dyDescent="0.2">
      <c r="A91" s="34" t="s">
        <v>167</v>
      </c>
      <c r="B91" s="35" t="s">
        <v>0</v>
      </c>
      <c r="C91" s="36" t="s">
        <v>168</v>
      </c>
      <c r="D91" s="37">
        <v>185798800</v>
      </c>
      <c r="E91" s="37">
        <f>E85+E57+E10</f>
        <v>97492192</v>
      </c>
      <c r="F91" s="37">
        <v>97821186.569999993</v>
      </c>
      <c r="G91" s="38">
        <f t="shared" si="23"/>
        <v>100.33745735248212</v>
      </c>
      <c r="H91" s="37">
        <v>5025600</v>
      </c>
      <c r="I91" s="37">
        <f>I85+I57+I10</f>
        <v>4481100</v>
      </c>
      <c r="J91" s="37">
        <v>19924634.25</v>
      </c>
      <c r="K91" s="38">
        <f t="shared" si="21"/>
        <v>444.63712592890141</v>
      </c>
      <c r="L91" s="37">
        <f t="shared" si="27"/>
        <v>190824400</v>
      </c>
      <c r="M91" s="37">
        <f t="shared" si="28"/>
        <v>101973292</v>
      </c>
      <c r="N91" s="37">
        <f t="shared" si="29"/>
        <v>117745820.81999999</v>
      </c>
      <c r="O91" s="37">
        <f t="shared" si="22"/>
        <v>115.46731355892676</v>
      </c>
    </row>
    <row r="92" spans="1:15" ht="18" customHeight="1" x14ac:dyDescent="0.2">
      <c r="A92" s="22" t="s">
        <v>169</v>
      </c>
      <c r="B92" s="23" t="s">
        <v>0</v>
      </c>
      <c r="C92" s="24" t="s">
        <v>170</v>
      </c>
      <c r="D92" s="25">
        <v>171996200</v>
      </c>
      <c r="E92" s="25">
        <f>E93</f>
        <v>134564700</v>
      </c>
      <c r="F92" s="25">
        <f t="shared" ref="F92:J92" si="34">F93</f>
        <v>134564700</v>
      </c>
      <c r="G92" s="26">
        <f t="shared" si="23"/>
        <v>100</v>
      </c>
      <c r="H92" s="25">
        <f t="shared" si="34"/>
        <v>0</v>
      </c>
      <c r="I92" s="25">
        <f t="shared" si="34"/>
        <v>0</v>
      </c>
      <c r="J92" s="25">
        <f t="shared" si="34"/>
        <v>0</v>
      </c>
      <c r="K92" s="26">
        <f t="shared" si="21"/>
        <v>0</v>
      </c>
      <c r="L92" s="25">
        <f t="shared" si="27"/>
        <v>171996200</v>
      </c>
      <c r="M92" s="25">
        <f t="shared" si="28"/>
        <v>134564700</v>
      </c>
      <c r="N92" s="25">
        <f t="shared" si="29"/>
        <v>134564700</v>
      </c>
      <c r="O92" s="25">
        <f t="shared" si="22"/>
        <v>100</v>
      </c>
    </row>
    <row r="93" spans="1:15" ht="14" customHeight="1" x14ac:dyDescent="0.2">
      <c r="A93" s="27" t="s">
        <v>171</v>
      </c>
      <c r="B93" s="23" t="s">
        <v>0</v>
      </c>
      <c r="C93" s="24" t="s">
        <v>172</v>
      </c>
      <c r="D93" s="25">
        <v>171996200</v>
      </c>
      <c r="E93" s="25">
        <f>+E94+E96</f>
        <v>134564700</v>
      </c>
      <c r="F93" s="25">
        <f t="shared" ref="F93:J93" si="35">+F94+F96</f>
        <v>134564700</v>
      </c>
      <c r="G93" s="26">
        <f t="shared" si="23"/>
        <v>100</v>
      </c>
      <c r="H93" s="25">
        <f t="shared" si="35"/>
        <v>0</v>
      </c>
      <c r="I93" s="25">
        <f t="shared" si="35"/>
        <v>0</v>
      </c>
      <c r="J93" s="25">
        <f t="shared" si="35"/>
        <v>0</v>
      </c>
      <c r="K93" s="26">
        <f t="shared" si="21"/>
        <v>0</v>
      </c>
      <c r="L93" s="25">
        <f t="shared" si="27"/>
        <v>171996200</v>
      </c>
      <c r="M93" s="25">
        <f t="shared" si="28"/>
        <v>134564700</v>
      </c>
      <c r="N93" s="25">
        <f t="shared" si="29"/>
        <v>134564700</v>
      </c>
      <c r="O93" s="25">
        <f t="shared" si="22"/>
        <v>100</v>
      </c>
    </row>
    <row r="94" spans="1:15" ht="12" customHeight="1" x14ac:dyDescent="0.2">
      <c r="A94" s="28" t="s">
        <v>173</v>
      </c>
      <c r="B94" s="29" t="s">
        <v>0</v>
      </c>
      <c r="C94" s="30" t="s">
        <v>174</v>
      </c>
      <c r="D94" s="25">
        <v>49184100</v>
      </c>
      <c r="E94" s="25">
        <f>+E95</f>
        <v>24592200</v>
      </c>
      <c r="F94" s="25">
        <f t="shared" ref="F94:J94" si="36">+F95</f>
        <v>24592200</v>
      </c>
      <c r="G94" s="26">
        <f t="shared" si="23"/>
        <v>100</v>
      </c>
      <c r="H94" s="25">
        <v>0</v>
      </c>
      <c r="I94" s="25">
        <f t="shared" si="36"/>
        <v>0</v>
      </c>
      <c r="J94" s="25">
        <f t="shared" si="36"/>
        <v>0</v>
      </c>
      <c r="K94" s="26">
        <f t="shared" si="21"/>
        <v>0</v>
      </c>
      <c r="L94" s="25">
        <f t="shared" si="27"/>
        <v>49184100</v>
      </c>
      <c r="M94" s="25">
        <f t="shared" si="28"/>
        <v>24592200</v>
      </c>
      <c r="N94" s="25">
        <f t="shared" si="29"/>
        <v>24592200</v>
      </c>
      <c r="O94" s="25">
        <f t="shared" si="22"/>
        <v>100</v>
      </c>
    </row>
    <row r="95" spans="1:15" ht="12.5" customHeight="1" x14ac:dyDescent="0.2">
      <c r="A95" s="31" t="s">
        <v>175</v>
      </c>
      <c r="B95" s="32" t="s">
        <v>0</v>
      </c>
      <c r="C95" s="33" t="s">
        <v>176</v>
      </c>
      <c r="D95" s="25">
        <v>49184100</v>
      </c>
      <c r="E95" s="25">
        <v>24592200</v>
      </c>
      <c r="F95" s="25">
        <v>24592200</v>
      </c>
      <c r="G95" s="26">
        <f t="shared" si="23"/>
        <v>100</v>
      </c>
      <c r="H95" s="25">
        <v>0</v>
      </c>
      <c r="I95" s="25">
        <v>0</v>
      </c>
      <c r="J95" s="25">
        <v>0</v>
      </c>
      <c r="K95" s="26">
        <f t="shared" si="21"/>
        <v>0</v>
      </c>
      <c r="L95" s="25">
        <f t="shared" si="27"/>
        <v>49184100</v>
      </c>
      <c r="M95" s="25">
        <f t="shared" si="28"/>
        <v>24592200</v>
      </c>
      <c r="N95" s="25">
        <f t="shared" si="29"/>
        <v>24592200</v>
      </c>
      <c r="O95" s="25">
        <f t="shared" si="22"/>
        <v>100</v>
      </c>
    </row>
    <row r="96" spans="1:15" ht="14" customHeight="1" x14ac:dyDescent="0.2">
      <c r="A96" s="28" t="s">
        <v>177</v>
      </c>
      <c r="B96" s="29" t="s">
        <v>0</v>
      </c>
      <c r="C96" s="30" t="s">
        <v>178</v>
      </c>
      <c r="D96" s="25">
        <v>122812100</v>
      </c>
      <c r="E96" s="25">
        <f>E97+E98+E99+E100</f>
        <v>109972500</v>
      </c>
      <c r="F96" s="25">
        <f t="shared" ref="F96:J96" si="37">F97+F98+F99+F100</f>
        <v>109972500</v>
      </c>
      <c r="G96" s="26">
        <f t="shared" si="23"/>
        <v>100</v>
      </c>
      <c r="H96" s="25">
        <f t="shared" si="37"/>
        <v>0</v>
      </c>
      <c r="I96" s="25">
        <f t="shared" si="37"/>
        <v>0</v>
      </c>
      <c r="J96" s="25">
        <f t="shared" si="37"/>
        <v>0</v>
      </c>
      <c r="K96" s="26">
        <f t="shared" si="21"/>
        <v>0</v>
      </c>
      <c r="L96" s="25">
        <f t="shared" si="27"/>
        <v>122812100</v>
      </c>
      <c r="M96" s="25">
        <f t="shared" si="28"/>
        <v>109972500</v>
      </c>
      <c r="N96" s="25">
        <f t="shared" si="29"/>
        <v>109972500</v>
      </c>
      <c r="O96" s="25">
        <f t="shared" si="22"/>
        <v>100</v>
      </c>
    </row>
    <row r="97" spans="1:15" ht="13.9" customHeight="1" x14ac:dyDescent="0.2">
      <c r="A97" s="31" t="s">
        <v>179</v>
      </c>
      <c r="B97" s="32" t="s">
        <v>0</v>
      </c>
      <c r="C97" s="33" t="s">
        <v>180</v>
      </c>
      <c r="D97" s="25">
        <v>111801600</v>
      </c>
      <c r="E97" s="25">
        <v>100084800</v>
      </c>
      <c r="F97" s="25">
        <v>100084800</v>
      </c>
      <c r="G97" s="26">
        <f t="shared" si="23"/>
        <v>100</v>
      </c>
      <c r="H97" s="25">
        <v>0</v>
      </c>
      <c r="I97" s="25">
        <v>0</v>
      </c>
      <c r="J97" s="25">
        <v>0</v>
      </c>
      <c r="K97" s="26">
        <f t="shared" si="21"/>
        <v>0</v>
      </c>
      <c r="L97" s="25">
        <f t="shared" si="27"/>
        <v>111801600</v>
      </c>
      <c r="M97" s="25">
        <f t="shared" si="28"/>
        <v>100084800</v>
      </c>
      <c r="N97" s="25">
        <f t="shared" si="29"/>
        <v>100084800</v>
      </c>
      <c r="O97" s="25">
        <f t="shared" si="22"/>
        <v>100</v>
      </c>
    </row>
    <row r="98" spans="1:15" ht="28.5" customHeight="1" x14ac:dyDescent="0.2">
      <c r="A98" s="31" t="s">
        <v>181</v>
      </c>
      <c r="B98" s="32" t="s">
        <v>0</v>
      </c>
      <c r="C98" s="33" t="s">
        <v>182</v>
      </c>
      <c r="D98" s="25">
        <v>527300</v>
      </c>
      <c r="E98" s="25">
        <v>507700</v>
      </c>
      <c r="F98" s="25">
        <v>507700</v>
      </c>
      <c r="G98" s="26">
        <f t="shared" si="23"/>
        <v>100</v>
      </c>
      <c r="H98" s="25">
        <v>0</v>
      </c>
      <c r="I98" s="25">
        <v>0</v>
      </c>
      <c r="J98" s="25">
        <v>0</v>
      </c>
      <c r="K98" s="26">
        <f t="shared" si="21"/>
        <v>0</v>
      </c>
      <c r="L98" s="25">
        <f t="shared" si="27"/>
        <v>527300</v>
      </c>
      <c r="M98" s="25">
        <f t="shared" si="28"/>
        <v>507700</v>
      </c>
      <c r="N98" s="25">
        <f t="shared" si="29"/>
        <v>507700</v>
      </c>
      <c r="O98" s="25">
        <f t="shared" si="22"/>
        <v>100</v>
      </c>
    </row>
    <row r="99" spans="1:15" ht="34.5" customHeight="1" x14ac:dyDescent="0.2">
      <c r="A99" s="31" t="s">
        <v>183</v>
      </c>
      <c r="B99" s="32" t="s">
        <v>0</v>
      </c>
      <c r="C99" s="33" t="s">
        <v>184</v>
      </c>
      <c r="D99" s="25">
        <v>2536000</v>
      </c>
      <c r="E99" s="25">
        <v>1432800</v>
      </c>
      <c r="F99" s="25">
        <v>1432800</v>
      </c>
      <c r="G99" s="26">
        <f t="shared" si="23"/>
        <v>100</v>
      </c>
      <c r="H99" s="25">
        <v>0</v>
      </c>
      <c r="I99" s="25">
        <v>0</v>
      </c>
      <c r="J99" s="25">
        <v>0</v>
      </c>
      <c r="K99" s="26">
        <f t="shared" si="21"/>
        <v>0</v>
      </c>
      <c r="L99" s="25">
        <f t="shared" si="27"/>
        <v>2536000</v>
      </c>
      <c r="M99" s="25">
        <f t="shared" si="28"/>
        <v>1432800</v>
      </c>
      <c r="N99" s="25">
        <f t="shared" si="29"/>
        <v>1432800</v>
      </c>
      <c r="O99" s="25">
        <f t="shared" si="22"/>
        <v>100</v>
      </c>
    </row>
    <row r="100" spans="1:15" ht="26.5" customHeight="1" x14ac:dyDescent="0.2">
      <c r="A100" s="31" t="s">
        <v>185</v>
      </c>
      <c r="B100" s="32" t="s">
        <v>0</v>
      </c>
      <c r="C100" s="33" t="s">
        <v>186</v>
      </c>
      <c r="D100" s="25">
        <v>7947200</v>
      </c>
      <c r="E100" s="25">
        <v>7947200</v>
      </c>
      <c r="F100" s="25">
        <v>7947200</v>
      </c>
      <c r="G100" s="26">
        <f t="shared" si="23"/>
        <v>100</v>
      </c>
      <c r="H100" s="25">
        <v>0</v>
      </c>
      <c r="I100" s="25">
        <v>0</v>
      </c>
      <c r="J100" s="25">
        <v>0</v>
      </c>
      <c r="K100" s="26">
        <f t="shared" si="21"/>
        <v>0</v>
      </c>
      <c r="L100" s="25">
        <f t="shared" si="27"/>
        <v>7947200</v>
      </c>
      <c r="M100" s="25">
        <f t="shared" si="28"/>
        <v>7947200</v>
      </c>
      <c r="N100" s="25">
        <f t="shared" si="29"/>
        <v>7947200</v>
      </c>
      <c r="O100" s="25">
        <f t="shared" si="22"/>
        <v>100</v>
      </c>
    </row>
    <row r="101" spans="1:15" s="8" customFormat="1" ht="22.9" customHeight="1" x14ac:dyDescent="0.2">
      <c r="A101" s="22" t="s">
        <v>187</v>
      </c>
      <c r="B101" s="23" t="s">
        <v>0</v>
      </c>
      <c r="C101" s="24" t="s">
        <v>188</v>
      </c>
      <c r="D101" s="39">
        <v>357795000</v>
      </c>
      <c r="E101" s="39">
        <f>E92+E91</f>
        <v>232056892</v>
      </c>
      <c r="F101" s="39">
        <f t="shared" ref="F101:J101" si="38">F92+F91</f>
        <v>232385886.56999999</v>
      </c>
      <c r="G101" s="26">
        <f t="shared" si="23"/>
        <v>100.14177323809025</v>
      </c>
      <c r="H101" s="39">
        <f t="shared" si="38"/>
        <v>5025600</v>
      </c>
      <c r="I101" s="39">
        <f t="shared" si="38"/>
        <v>4481100</v>
      </c>
      <c r="J101" s="39">
        <f t="shared" si="38"/>
        <v>19924634.25</v>
      </c>
      <c r="K101" s="50">
        <f t="shared" si="21"/>
        <v>444.63712592890141</v>
      </c>
      <c r="L101" s="39">
        <f t="shared" si="27"/>
        <v>362820600</v>
      </c>
      <c r="M101" s="39">
        <f t="shared" si="28"/>
        <v>236537992</v>
      </c>
      <c r="N101" s="39">
        <f t="shared" si="29"/>
        <v>252310520.81999999</v>
      </c>
      <c r="O101" s="39">
        <f t="shared" si="22"/>
        <v>106.6680742009512</v>
      </c>
    </row>
    <row r="102" spans="1:15" ht="17" customHeight="1" x14ac:dyDescent="0.2">
      <c r="A102" s="28" t="s">
        <v>189</v>
      </c>
      <c r="B102" s="29" t="s">
        <v>0</v>
      </c>
      <c r="C102" s="30" t="s">
        <v>190</v>
      </c>
      <c r="D102" s="25">
        <v>2260897</v>
      </c>
      <c r="E102" s="25">
        <f>E103+E104+E105</f>
        <v>1580396</v>
      </c>
      <c r="F102" s="25">
        <f t="shared" ref="F102:J102" si="39">F103+F104+F105</f>
        <v>1555396</v>
      </c>
      <c r="G102" s="26">
        <f t="shared" si="23"/>
        <v>98.418117990680827</v>
      </c>
      <c r="H102" s="25">
        <f t="shared" si="39"/>
        <v>1950000</v>
      </c>
      <c r="I102" s="25">
        <f t="shared" si="39"/>
        <v>1950000</v>
      </c>
      <c r="J102" s="25">
        <f t="shared" si="39"/>
        <v>1950000</v>
      </c>
      <c r="K102" s="26">
        <f t="shared" si="21"/>
        <v>100</v>
      </c>
      <c r="L102" s="25">
        <f t="shared" si="27"/>
        <v>4210897</v>
      </c>
      <c r="M102" s="25">
        <f t="shared" si="28"/>
        <v>3530396</v>
      </c>
      <c r="N102" s="25">
        <f t="shared" si="29"/>
        <v>3505396</v>
      </c>
      <c r="O102" s="25">
        <f t="shared" si="22"/>
        <v>99.291864142152903</v>
      </c>
    </row>
    <row r="103" spans="1:15" ht="25" customHeight="1" x14ac:dyDescent="0.2">
      <c r="A103" s="31" t="s">
        <v>191</v>
      </c>
      <c r="B103" s="32" t="s">
        <v>0</v>
      </c>
      <c r="C103" s="33" t="s">
        <v>192</v>
      </c>
      <c r="D103" s="25">
        <v>998169</v>
      </c>
      <c r="E103" s="25">
        <v>893556</v>
      </c>
      <c r="F103" s="25">
        <v>893556</v>
      </c>
      <c r="G103" s="26">
        <f t="shared" si="23"/>
        <v>100</v>
      </c>
      <c r="H103" s="25">
        <v>0</v>
      </c>
      <c r="I103" s="25">
        <v>0</v>
      </c>
      <c r="J103" s="25">
        <v>0</v>
      </c>
      <c r="K103" s="26">
        <f t="shared" si="21"/>
        <v>0</v>
      </c>
      <c r="L103" s="25">
        <f t="shared" si="27"/>
        <v>998169</v>
      </c>
      <c r="M103" s="25">
        <f t="shared" si="28"/>
        <v>893556</v>
      </c>
      <c r="N103" s="25">
        <f t="shared" si="29"/>
        <v>893556</v>
      </c>
      <c r="O103" s="25">
        <f t="shared" si="22"/>
        <v>100</v>
      </c>
    </row>
    <row r="104" spans="1:15" ht="14.5" customHeight="1" x14ac:dyDescent="0.2">
      <c r="A104" s="31" t="s">
        <v>193</v>
      </c>
      <c r="B104" s="32" t="s">
        <v>0</v>
      </c>
      <c r="C104" s="33" t="s">
        <v>194</v>
      </c>
      <c r="D104" s="25">
        <v>1109128</v>
      </c>
      <c r="E104" s="25">
        <v>589840</v>
      </c>
      <c r="F104" s="25">
        <v>564840</v>
      </c>
      <c r="G104" s="26">
        <f t="shared" si="23"/>
        <v>95.761562457615625</v>
      </c>
      <c r="H104" s="25">
        <v>1950000</v>
      </c>
      <c r="I104" s="25">
        <v>1950000</v>
      </c>
      <c r="J104" s="25">
        <v>1950000</v>
      </c>
      <c r="K104" s="26">
        <f t="shared" si="21"/>
        <v>100</v>
      </c>
      <c r="L104" s="25">
        <f t="shared" si="27"/>
        <v>3059128</v>
      </c>
      <c r="M104" s="25">
        <f t="shared" si="28"/>
        <v>2539840</v>
      </c>
      <c r="N104" s="25">
        <f t="shared" si="29"/>
        <v>2514840</v>
      </c>
      <c r="O104" s="25">
        <f t="shared" si="22"/>
        <v>99.015686027466302</v>
      </c>
    </row>
    <row r="105" spans="1:15" ht="45.5" customHeight="1" x14ac:dyDescent="0.2">
      <c r="A105" s="31" t="s">
        <v>195</v>
      </c>
      <c r="B105" s="32" t="s">
        <v>0</v>
      </c>
      <c r="C105" s="33" t="s">
        <v>196</v>
      </c>
      <c r="D105" s="25">
        <v>153600</v>
      </c>
      <c r="E105" s="25">
        <v>97000</v>
      </c>
      <c r="F105" s="25">
        <v>97000</v>
      </c>
      <c r="G105" s="26">
        <f t="shared" si="23"/>
        <v>100</v>
      </c>
      <c r="H105" s="25">
        <v>0</v>
      </c>
      <c r="I105" s="25">
        <v>0</v>
      </c>
      <c r="J105" s="25">
        <v>0</v>
      </c>
      <c r="K105" s="26">
        <f t="shared" si="21"/>
        <v>0</v>
      </c>
      <c r="L105" s="25">
        <f t="shared" si="27"/>
        <v>153600</v>
      </c>
      <c r="M105" s="25">
        <f t="shared" si="28"/>
        <v>97000</v>
      </c>
      <c r="N105" s="25">
        <f t="shared" si="29"/>
        <v>97000</v>
      </c>
      <c r="O105" s="25">
        <f t="shared" si="22"/>
        <v>100</v>
      </c>
    </row>
    <row r="106" spans="1:15" s="8" customFormat="1" ht="13" customHeight="1" x14ac:dyDescent="0.2">
      <c r="A106" s="40" t="s">
        <v>197</v>
      </c>
      <c r="B106" s="41" t="s">
        <v>0</v>
      </c>
      <c r="C106" s="42" t="s">
        <v>198</v>
      </c>
      <c r="D106" s="43">
        <v>360055897</v>
      </c>
      <c r="E106" s="43">
        <f>E101+E102</f>
        <v>233637288</v>
      </c>
      <c r="F106" s="43">
        <f t="shared" ref="F106:J106" si="40">F101+F102</f>
        <v>233941282.56999999</v>
      </c>
      <c r="G106" s="44">
        <f t="shared" si="23"/>
        <v>100.13011389260777</v>
      </c>
      <c r="H106" s="43">
        <f t="shared" si="40"/>
        <v>6975600</v>
      </c>
      <c r="I106" s="43">
        <f t="shared" si="40"/>
        <v>6431100</v>
      </c>
      <c r="J106" s="43">
        <f t="shared" si="40"/>
        <v>21874634.25</v>
      </c>
      <c r="K106" s="44">
        <f t="shared" si="21"/>
        <v>340.13830060176332</v>
      </c>
      <c r="L106" s="43">
        <f t="shared" si="27"/>
        <v>367031497</v>
      </c>
      <c r="M106" s="43">
        <f t="shared" si="28"/>
        <v>240068388</v>
      </c>
      <c r="N106" s="43">
        <f t="shared" si="29"/>
        <v>255815916.81999999</v>
      </c>
      <c r="O106" s="25">
        <f t="shared" si="22"/>
        <v>106.55960118330947</v>
      </c>
    </row>
    <row r="107" spans="1:15" ht="18" customHeight="1" x14ac:dyDescent="0.2">
      <c r="A107" s="15" t="s">
        <v>199</v>
      </c>
      <c r="B107" s="16" t="s">
        <v>0</v>
      </c>
      <c r="C107" s="45"/>
      <c r="D107" s="46"/>
      <c r="E107" s="46"/>
      <c r="F107" s="47"/>
      <c r="G107" s="48"/>
      <c r="H107" s="47"/>
      <c r="I107" s="47"/>
      <c r="J107" s="47"/>
      <c r="K107" s="48"/>
      <c r="L107" s="47"/>
      <c r="M107" s="47"/>
      <c r="N107" s="47"/>
      <c r="O107" s="47"/>
    </row>
    <row r="108" spans="1:15" ht="17" customHeight="1" x14ac:dyDescent="0.2">
      <c r="A108" s="22" t="s">
        <v>200</v>
      </c>
      <c r="B108" s="23" t="s">
        <v>201</v>
      </c>
      <c r="C108" s="24" t="s">
        <v>0</v>
      </c>
      <c r="D108" s="25">
        <v>44385500</v>
      </c>
      <c r="E108" s="25">
        <f>E109+E110+E111+E112+E113+E114</f>
        <v>20627201</v>
      </c>
      <c r="F108" s="25">
        <v>19745925.170000002</v>
      </c>
      <c r="G108" s="26">
        <f t="shared" si="23"/>
        <v>95.727603420357426</v>
      </c>
      <c r="H108" s="25">
        <v>298000</v>
      </c>
      <c r="I108" s="25">
        <v>298000</v>
      </c>
      <c r="J108" s="25">
        <v>2092479.91</v>
      </c>
      <c r="K108" s="26">
        <f t="shared" si="21"/>
        <v>702.17446644295296</v>
      </c>
      <c r="L108" s="25">
        <f t="shared" si="27"/>
        <v>44683500</v>
      </c>
      <c r="M108" s="25">
        <f t="shared" si="28"/>
        <v>20925201</v>
      </c>
      <c r="N108" s="25">
        <f t="shared" si="29"/>
        <v>21838405.080000002</v>
      </c>
      <c r="O108" s="25">
        <f t="shared" si="22"/>
        <v>104.36413528357507</v>
      </c>
    </row>
    <row r="109" spans="1:15" ht="34.5" customHeight="1" x14ac:dyDescent="0.2">
      <c r="A109" s="23" t="s">
        <v>202</v>
      </c>
      <c r="B109" s="23" t="s">
        <v>203</v>
      </c>
      <c r="C109" s="24" t="s">
        <v>204</v>
      </c>
      <c r="D109" s="25">
        <v>32341000</v>
      </c>
      <c r="E109" s="25">
        <v>15768800</v>
      </c>
      <c r="F109" s="25">
        <v>15535226.189999999</v>
      </c>
      <c r="G109" s="26">
        <f t="shared" si="23"/>
        <v>98.518759766120439</v>
      </c>
      <c r="H109" s="25">
        <v>228000</v>
      </c>
      <c r="I109" s="25">
        <v>228000</v>
      </c>
      <c r="J109" s="25">
        <v>185033.33</v>
      </c>
      <c r="K109" s="26">
        <f t="shared" si="21"/>
        <v>81.154969298245604</v>
      </c>
      <c r="L109" s="25">
        <f t="shared" si="27"/>
        <v>32569000</v>
      </c>
      <c r="M109" s="25">
        <f t="shared" si="28"/>
        <v>15996800</v>
      </c>
      <c r="N109" s="25">
        <f t="shared" si="29"/>
        <v>15720259.52</v>
      </c>
      <c r="O109" s="25">
        <f t="shared" si="22"/>
        <v>98.271276255251053</v>
      </c>
    </row>
    <row r="110" spans="1:15" ht="25.5" customHeight="1" x14ac:dyDescent="0.2">
      <c r="A110" s="23" t="s">
        <v>205</v>
      </c>
      <c r="B110" s="23" t="s">
        <v>206</v>
      </c>
      <c r="C110" s="24" t="s">
        <v>207</v>
      </c>
      <c r="D110" s="25">
        <v>3249500</v>
      </c>
      <c r="E110" s="25">
        <v>1617726</v>
      </c>
      <c r="F110" s="25">
        <v>1506329.07</v>
      </c>
      <c r="G110" s="26">
        <f t="shared" si="23"/>
        <v>93.113980365030912</v>
      </c>
      <c r="H110" s="25"/>
      <c r="I110" s="25"/>
      <c r="J110" s="25"/>
      <c r="K110" s="26">
        <f t="shared" si="21"/>
        <v>0</v>
      </c>
      <c r="L110" s="25">
        <f t="shared" si="27"/>
        <v>3249500</v>
      </c>
      <c r="M110" s="25">
        <f t="shared" si="28"/>
        <v>1617726</v>
      </c>
      <c r="N110" s="25">
        <f t="shared" si="29"/>
        <v>1506329.07</v>
      </c>
      <c r="O110" s="25">
        <f t="shared" si="22"/>
        <v>93.113980365030912</v>
      </c>
    </row>
    <row r="111" spans="1:15" ht="23.5" customHeight="1" x14ac:dyDescent="0.2">
      <c r="A111" s="23" t="s">
        <v>205</v>
      </c>
      <c r="B111" s="23" t="s">
        <v>206</v>
      </c>
      <c r="C111" s="24" t="s">
        <v>208</v>
      </c>
      <c r="D111" s="25">
        <v>1792600</v>
      </c>
      <c r="E111" s="25">
        <v>1008395</v>
      </c>
      <c r="F111" s="25">
        <v>883218.8</v>
      </c>
      <c r="G111" s="26">
        <f t="shared" si="23"/>
        <v>87.586590572146832</v>
      </c>
      <c r="H111" s="25"/>
      <c r="I111" s="25"/>
      <c r="J111" s="25"/>
      <c r="K111" s="26">
        <f t="shared" si="21"/>
        <v>0</v>
      </c>
      <c r="L111" s="25">
        <f t="shared" si="27"/>
        <v>1792600</v>
      </c>
      <c r="M111" s="25">
        <f t="shared" si="28"/>
        <v>1008395</v>
      </c>
      <c r="N111" s="25">
        <f t="shared" si="29"/>
        <v>883218.8</v>
      </c>
      <c r="O111" s="25">
        <f t="shared" si="22"/>
        <v>87.586590572146832</v>
      </c>
    </row>
    <row r="112" spans="1:15" ht="26.5" customHeight="1" x14ac:dyDescent="0.2">
      <c r="A112" s="23" t="s">
        <v>205</v>
      </c>
      <c r="B112" s="23" t="s">
        <v>206</v>
      </c>
      <c r="C112" s="24" t="s">
        <v>209</v>
      </c>
      <c r="D112" s="25">
        <v>894300</v>
      </c>
      <c r="E112" s="25">
        <v>456130</v>
      </c>
      <c r="F112" s="25">
        <v>412617.93</v>
      </c>
      <c r="G112" s="26">
        <f t="shared" si="23"/>
        <v>90.460598952053132</v>
      </c>
      <c r="H112" s="25"/>
      <c r="I112" s="25"/>
      <c r="J112" s="25"/>
      <c r="K112" s="26">
        <f t="shared" si="21"/>
        <v>0</v>
      </c>
      <c r="L112" s="25">
        <f t="shared" si="27"/>
        <v>894300</v>
      </c>
      <c r="M112" s="25">
        <f t="shared" si="28"/>
        <v>456130</v>
      </c>
      <c r="N112" s="25">
        <f t="shared" si="29"/>
        <v>412617.93</v>
      </c>
      <c r="O112" s="25">
        <f t="shared" si="22"/>
        <v>90.460598952053147</v>
      </c>
    </row>
    <row r="113" spans="1:15" ht="26" customHeight="1" x14ac:dyDescent="0.2">
      <c r="A113" s="23" t="s">
        <v>205</v>
      </c>
      <c r="B113" s="23" t="s">
        <v>206</v>
      </c>
      <c r="C113" s="24" t="s">
        <v>210</v>
      </c>
      <c r="D113" s="25">
        <v>2797000</v>
      </c>
      <c r="E113" s="25">
        <v>1544850</v>
      </c>
      <c r="F113" s="25">
        <v>1196282.04</v>
      </c>
      <c r="G113" s="26">
        <f t="shared" si="23"/>
        <v>77.436776386056906</v>
      </c>
      <c r="H113" s="25"/>
      <c r="I113" s="25"/>
      <c r="J113" s="25"/>
      <c r="K113" s="26">
        <f t="shared" si="21"/>
        <v>0</v>
      </c>
      <c r="L113" s="25">
        <f t="shared" si="27"/>
        <v>2797000</v>
      </c>
      <c r="M113" s="25">
        <f t="shared" si="28"/>
        <v>1544850</v>
      </c>
      <c r="N113" s="25">
        <f t="shared" si="29"/>
        <v>1196282.04</v>
      </c>
      <c r="O113" s="25">
        <f t="shared" si="22"/>
        <v>77.436776386056906</v>
      </c>
    </row>
    <row r="114" spans="1:15" ht="15.5" customHeight="1" x14ac:dyDescent="0.2">
      <c r="A114" s="23" t="s">
        <v>211</v>
      </c>
      <c r="B114" s="23" t="s">
        <v>212</v>
      </c>
      <c r="C114" s="24" t="s">
        <v>213</v>
      </c>
      <c r="D114" s="25">
        <v>3311100</v>
      </c>
      <c r="E114" s="25">
        <v>231300</v>
      </c>
      <c r="F114" s="25">
        <v>212251.14</v>
      </c>
      <c r="G114" s="26">
        <f t="shared" si="23"/>
        <v>91.764435797665371</v>
      </c>
      <c r="H114" s="25">
        <v>70000</v>
      </c>
      <c r="I114" s="25">
        <v>70000</v>
      </c>
      <c r="J114" s="25">
        <v>1907446.58</v>
      </c>
      <c r="K114" s="26">
        <f t="shared" si="21"/>
        <v>2724.923685714286</v>
      </c>
      <c r="L114" s="25">
        <f t="shared" si="27"/>
        <v>3381100</v>
      </c>
      <c r="M114" s="25">
        <f t="shared" si="28"/>
        <v>301300</v>
      </c>
      <c r="N114" s="25">
        <f t="shared" si="29"/>
        <v>2119697.7200000002</v>
      </c>
      <c r="O114" s="25">
        <f t="shared" si="22"/>
        <v>703.51733156322609</v>
      </c>
    </row>
    <row r="115" spans="1:15" ht="17.5" customHeight="1" x14ac:dyDescent="0.2">
      <c r="A115" s="22" t="s">
        <v>214</v>
      </c>
      <c r="B115" s="23" t="s">
        <v>215</v>
      </c>
      <c r="C115" s="24" t="s">
        <v>0</v>
      </c>
      <c r="D115" s="25">
        <v>244256178</v>
      </c>
      <c r="E115" s="25">
        <f>E116+E117+E120+E122+E123+E124+E127+E133+E140</f>
        <v>181817285</v>
      </c>
      <c r="F115" s="25">
        <v>174256516.63999999</v>
      </c>
      <c r="G115" s="26">
        <f t="shared" si="23"/>
        <v>95.841556890479353</v>
      </c>
      <c r="H115" s="25">
        <v>24358174</v>
      </c>
      <c r="I115" s="25">
        <v>9754974</v>
      </c>
      <c r="J115" s="25">
        <v>17311953.390000001</v>
      </c>
      <c r="K115" s="26">
        <f t="shared" si="21"/>
        <v>177.46796034515316</v>
      </c>
      <c r="L115" s="25">
        <f t="shared" si="27"/>
        <v>268614352</v>
      </c>
      <c r="M115" s="25">
        <f t="shared" si="28"/>
        <v>191572259</v>
      </c>
      <c r="N115" s="25">
        <f t="shared" si="29"/>
        <v>191568470.02999997</v>
      </c>
      <c r="O115" s="25">
        <f t="shared" si="22"/>
        <v>99.998022171884486</v>
      </c>
    </row>
    <row r="116" spans="1:15" ht="16" customHeight="1" x14ac:dyDescent="0.2">
      <c r="A116" s="23" t="s">
        <v>216</v>
      </c>
      <c r="B116" s="23" t="s">
        <v>217</v>
      </c>
      <c r="C116" s="24" t="s">
        <v>218</v>
      </c>
      <c r="D116" s="25">
        <v>57204000</v>
      </c>
      <c r="E116" s="25">
        <v>33133645</v>
      </c>
      <c r="F116" s="25">
        <v>33085938.57</v>
      </c>
      <c r="G116" s="26">
        <f t="shared" si="23"/>
        <v>99.856018165221485</v>
      </c>
      <c r="H116" s="25">
        <v>1555000</v>
      </c>
      <c r="I116" s="25">
        <v>1555000</v>
      </c>
      <c r="J116" s="25">
        <v>1830749.82</v>
      </c>
      <c r="K116" s="26">
        <f t="shared" si="21"/>
        <v>117.73310739549839</v>
      </c>
      <c r="L116" s="25">
        <f t="shared" si="27"/>
        <v>58759000</v>
      </c>
      <c r="M116" s="25">
        <f t="shared" si="28"/>
        <v>34688645</v>
      </c>
      <c r="N116" s="25">
        <f t="shared" si="29"/>
        <v>34916688.390000001</v>
      </c>
      <c r="O116" s="25">
        <f t="shared" si="22"/>
        <v>100.65740068544045</v>
      </c>
    </row>
    <row r="117" spans="1:15" ht="20.5" customHeight="1" x14ac:dyDescent="0.2">
      <c r="A117" s="22" t="s">
        <v>219</v>
      </c>
      <c r="B117" s="23" t="s">
        <v>220</v>
      </c>
      <c r="C117" s="24" t="s">
        <v>0</v>
      </c>
      <c r="D117" s="25">
        <v>54092050</v>
      </c>
      <c r="E117" s="25">
        <f>E118+E119</f>
        <v>31784399</v>
      </c>
      <c r="F117" s="25">
        <v>30601547.190000001</v>
      </c>
      <c r="G117" s="26">
        <f t="shared" si="23"/>
        <v>96.278514468686353</v>
      </c>
      <c r="H117" s="25">
        <v>15097100</v>
      </c>
      <c r="I117" s="25">
        <f>I118+I119</f>
        <v>1597100</v>
      </c>
      <c r="J117" s="25">
        <v>12348994.27</v>
      </c>
      <c r="K117" s="26">
        <f t="shared" si="21"/>
        <v>773.21359150961109</v>
      </c>
      <c r="L117" s="25">
        <f t="shared" si="27"/>
        <v>69189150</v>
      </c>
      <c r="M117" s="25">
        <f t="shared" si="28"/>
        <v>33381499</v>
      </c>
      <c r="N117" s="25">
        <f t="shared" si="29"/>
        <v>42950541.460000001</v>
      </c>
      <c r="O117" s="25">
        <f t="shared" si="22"/>
        <v>128.66570629437581</v>
      </c>
    </row>
    <row r="118" spans="1:15" ht="28" customHeight="1" x14ac:dyDescent="0.2">
      <c r="A118" s="29" t="s">
        <v>221</v>
      </c>
      <c r="B118" s="29" t="s">
        <v>222</v>
      </c>
      <c r="C118" s="30" t="s">
        <v>223</v>
      </c>
      <c r="D118" s="25">
        <v>52214890</v>
      </c>
      <c r="E118" s="25">
        <v>30534044</v>
      </c>
      <c r="F118" s="25">
        <v>29634547.43</v>
      </c>
      <c r="G118" s="26">
        <f t="shared" si="23"/>
        <v>97.054119100634026</v>
      </c>
      <c r="H118" s="25">
        <v>15087100</v>
      </c>
      <c r="I118" s="25">
        <v>1587100</v>
      </c>
      <c r="J118" s="25">
        <v>12242815.189999999</v>
      </c>
      <c r="K118" s="26">
        <f t="shared" si="21"/>
        <v>771.39532417617033</v>
      </c>
      <c r="L118" s="25">
        <f t="shared" si="27"/>
        <v>67301990</v>
      </c>
      <c r="M118" s="25">
        <f t="shared" si="28"/>
        <v>32121144</v>
      </c>
      <c r="N118" s="25">
        <f t="shared" si="29"/>
        <v>41877362.619999997</v>
      </c>
      <c r="O118" s="25">
        <f t="shared" si="22"/>
        <v>130.37319785372526</v>
      </c>
    </row>
    <row r="119" spans="1:15" ht="19.5" customHeight="1" x14ac:dyDescent="0.2">
      <c r="A119" s="29" t="s">
        <v>224</v>
      </c>
      <c r="B119" s="29" t="s">
        <v>225</v>
      </c>
      <c r="C119" s="30" t="s">
        <v>226</v>
      </c>
      <c r="D119" s="25">
        <v>1877160</v>
      </c>
      <c r="E119" s="25">
        <v>1250355</v>
      </c>
      <c r="F119" s="25">
        <v>966999.76</v>
      </c>
      <c r="G119" s="26">
        <f t="shared" si="23"/>
        <v>77.338016803227887</v>
      </c>
      <c r="H119" s="25">
        <v>10000</v>
      </c>
      <c r="I119" s="25">
        <v>10000</v>
      </c>
      <c r="J119" s="25">
        <v>106179.08</v>
      </c>
      <c r="K119" s="26">
        <f t="shared" si="21"/>
        <v>1061.7908</v>
      </c>
      <c r="L119" s="25">
        <f t="shared" si="27"/>
        <v>1887160</v>
      </c>
      <c r="M119" s="25">
        <f t="shared" si="28"/>
        <v>1260355</v>
      </c>
      <c r="N119" s="25">
        <f t="shared" si="29"/>
        <v>1073178.8400000001</v>
      </c>
      <c r="O119" s="25">
        <f t="shared" si="22"/>
        <v>85.148933435420986</v>
      </c>
    </row>
    <row r="120" spans="1:15" ht="16.399999999999999" customHeight="1" x14ac:dyDescent="0.2">
      <c r="A120" s="22" t="s">
        <v>227</v>
      </c>
      <c r="B120" s="23" t="s">
        <v>228</v>
      </c>
      <c r="C120" s="24" t="s">
        <v>0</v>
      </c>
      <c r="D120" s="25">
        <v>111801600</v>
      </c>
      <c r="E120" s="25">
        <f>E121</f>
        <v>100084800</v>
      </c>
      <c r="F120" s="25">
        <v>96272073.329999998</v>
      </c>
      <c r="G120" s="26">
        <f t="shared" si="23"/>
        <v>96.190503782792192</v>
      </c>
      <c r="H120" s="25"/>
      <c r="I120" s="25"/>
      <c r="J120" s="25"/>
      <c r="K120" s="26">
        <f t="shared" si="21"/>
        <v>0</v>
      </c>
      <c r="L120" s="25">
        <f t="shared" si="27"/>
        <v>111801600</v>
      </c>
      <c r="M120" s="25">
        <f t="shared" si="28"/>
        <v>100084800</v>
      </c>
      <c r="N120" s="25">
        <f t="shared" si="29"/>
        <v>96272073.329999998</v>
      </c>
      <c r="O120" s="25">
        <f t="shared" si="22"/>
        <v>96.190503782792192</v>
      </c>
    </row>
    <row r="121" spans="1:15" ht="19.5" customHeight="1" x14ac:dyDescent="0.2">
      <c r="A121" s="29" t="s">
        <v>229</v>
      </c>
      <c r="B121" s="29" t="s">
        <v>230</v>
      </c>
      <c r="C121" s="30" t="s">
        <v>231</v>
      </c>
      <c r="D121" s="25">
        <v>111801600</v>
      </c>
      <c r="E121" s="25">
        <v>100084800</v>
      </c>
      <c r="F121" s="25">
        <v>96272073.329999998</v>
      </c>
      <c r="G121" s="26">
        <f t="shared" si="23"/>
        <v>96.190503782792192</v>
      </c>
      <c r="H121" s="25"/>
      <c r="I121" s="25"/>
      <c r="J121" s="25"/>
      <c r="K121" s="26">
        <f t="shared" si="21"/>
        <v>0</v>
      </c>
      <c r="L121" s="25">
        <f t="shared" si="27"/>
        <v>111801600</v>
      </c>
      <c r="M121" s="25">
        <f t="shared" si="28"/>
        <v>100084800</v>
      </c>
      <c r="N121" s="25">
        <f t="shared" si="29"/>
        <v>96272073.329999998</v>
      </c>
      <c r="O121" s="25">
        <f t="shared" si="22"/>
        <v>96.190503782792192</v>
      </c>
    </row>
    <row r="122" spans="1:15" ht="19.5" customHeight="1" x14ac:dyDescent="0.2">
      <c r="A122" s="23" t="s">
        <v>232</v>
      </c>
      <c r="B122" s="23" t="s">
        <v>233</v>
      </c>
      <c r="C122" s="24" t="s">
        <v>234</v>
      </c>
      <c r="D122" s="25">
        <v>2912250</v>
      </c>
      <c r="E122" s="25">
        <v>1810755</v>
      </c>
      <c r="F122" s="25">
        <v>1447694.98</v>
      </c>
      <c r="G122" s="26">
        <f t="shared" si="23"/>
        <v>79.949798840815021</v>
      </c>
      <c r="H122" s="25">
        <v>453000</v>
      </c>
      <c r="I122" s="25">
        <v>453000</v>
      </c>
      <c r="J122" s="25">
        <v>365590</v>
      </c>
      <c r="K122" s="26">
        <f t="shared" si="21"/>
        <v>80.70419426048565</v>
      </c>
      <c r="L122" s="25">
        <f t="shared" si="27"/>
        <v>3365250</v>
      </c>
      <c r="M122" s="25">
        <f t="shared" si="28"/>
        <v>2263755</v>
      </c>
      <c r="N122" s="25">
        <f t="shared" si="29"/>
        <v>1813284.98</v>
      </c>
      <c r="O122" s="25">
        <f t="shared" si="22"/>
        <v>80.100760903896401</v>
      </c>
    </row>
    <row r="123" spans="1:15" ht="13.9" customHeight="1" x14ac:dyDescent="0.2">
      <c r="A123" s="23" t="s">
        <v>235</v>
      </c>
      <c r="B123" s="23" t="s">
        <v>236</v>
      </c>
      <c r="C123" s="24" t="s">
        <v>237</v>
      </c>
      <c r="D123" s="25">
        <v>4294865</v>
      </c>
      <c r="E123" s="25">
        <v>2790700</v>
      </c>
      <c r="F123" s="25">
        <v>2412268.8199999998</v>
      </c>
      <c r="G123" s="26">
        <f t="shared" si="23"/>
        <v>86.439560683699426</v>
      </c>
      <c r="H123" s="25">
        <v>44000</v>
      </c>
      <c r="I123" s="25"/>
      <c r="J123" s="25">
        <v>8218</v>
      </c>
      <c r="K123" s="26">
        <f t="shared" si="21"/>
        <v>0</v>
      </c>
      <c r="L123" s="25">
        <f t="shared" si="27"/>
        <v>4338865</v>
      </c>
      <c r="M123" s="25">
        <f t="shared" si="28"/>
        <v>2790700</v>
      </c>
      <c r="N123" s="25">
        <f t="shared" si="29"/>
        <v>2420486.8199999998</v>
      </c>
      <c r="O123" s="25">
        <f t="shared" si="22"/>
        <v>86.734038771634346</v>
      </c>
    </row>
    <row r="124" spans="1:15" ht="16.399999999999999" customHeight="1" x14ac:dyDescent="0.2">
      <c r="A124" s="22" t="s">
        <v>238</v>
      </c>
      <c r="B124" s="23" t="s">
        <v>239</v>
      </c>
      <c r="C124" s="24" t="s">
        <v>0</v>
      </c>
      <c r="D124" s="25">
        <v>4193000</v>
      </c>
      <c r="E124" s="25">
        <f>E125+E126</f>
        <v>2745830</v>
      </c>
      <c r="F124" s="25">
        <v>2115194.06</v>
      </c>
      <c r="G124" s="26">
        <f t="shared" si="23"/>
        <v>77.032957612088154</v>
      </c>
      <c r="H124" s="25"/>
      <c r="I124" s="25"/>
      <c r="J124" s="25"/>
      <c r="K124" s="26">
        <f t="shared" si="21"/>
        <v>0</v>
      </c>
      <c r="L124" s="25">
        <f t="shared" si="27"/>
        <v>4193000</v>
      </c>
      <c r="M124" s="25">
        <f t="shared" si="28"/>
        <v>2745830</v>
      </c>
      <c r="N124" s="25">
        <f t="shared" si="29"/>
        <v>2115194.06</v>
      </c>
      <c r="O124" s="25">
        <f t="shared" si="22"/>
        <v>77.032957612088154</v>
      </c>
    </row>
    <row r="125" spans="1:15" ht="13.9" customHeight="1" x14ac:dyDescent="0.2">
      <c r="A125" s="29" t="s">
        <v>240</v>
      </c>
      <c r="B125" s="29" t="s">
        <v>241</v>
      </c>
      <c r="C125" s="30" t="s">
        <v>242</v>
      </c>
      <c r="D125" s="25">
        <v>4072000</v>
      </c>
      <c r="E125" s="25">
        <v>2637500</v>
      </c>
      <c r="F125" s="25">
        <v>2054333.99</v>
      </c>
      <c r="G125" s="26">
        <f t="shared" si="23"/>
        <v>77.889440379146919</v>
      </c>
      <c r="H125" s="25"/>
      <c r="I125" s="25"/>
      <c r="J125" s="25"/>
      <c r="K125" s="26">
        <f t="shared" si="21"/>
        <v>0</v>
      </c>
      <c r="L125" s="25">
        <f t="shared" si="27"/>
        <v>4072000</v>
      </c>
      <c r="M125" s="25">
        <f t="shared" si="28"/>
        <v>2637500</v>
      </c>
      <c r="N125" s="25">
        <f t="shared" si="29"/>
        <v>2054333.99</v>
      </c>
      <c r="O125" s="25">
        <f t="shared" si="22"/>
        <v>77.889440379146919</v>
      </c>
    </row>
    <row r="126" spans="1:15" ht="12" customHeight="1" x14ac:dyDescent="0.2">
      <c r="A126" s="29" t="s">
        <v>243</v>
      </c>
      <c r="B126" s="29" t="s">
        <v>244</v>
      </c>
      <c r="C126" s="30" t="s">
        <v>245</v>
      </c>
      <c r="D126" s="25">
        <v>121000</v>
      </c>
      <c r="E126" s="25">
        <v>108330</v>
      </c>
      <c r="F126" s="25">
        <v>60860.07</v>
      </c>
      <c r="G126" s="26">
        <f t="shared" si="23"/>
        <v>56.180254777070068</v>
      </c>
      <c r="H126" s="25"/>
      <c r="I126" s="25"/>
      <c r="J126" s="25"/>
      <c r="K126" s="26">
        <f t="shared" si="21"/>
        <v>0</v>
      </c>
      <c r="L126" s="25">
        <f t="shared" si="27"/>
        <v>121000</v>
      </c>
      <c r="M126" s="25">
        <f t="shared" si="28"/>
        <v>108330</v>
      </c>
      <c r="N126" s="25">
        <f t="shared" si="29"/>
        <v>60860.07</v>
      </c>
      <c r="O126" s="25">
        <f t="shared" si="22"/>
        <v>56.180254777070061</v>
      </c>
    </row>
    <row r="127" spans="1:15" ht="16.399999999999999" customHeight="1" x14ac:dyDescent="0.2">
      <c r="A127" s="22" t="s">
        <v>246</v>
      </c>
      <c r="B127" s="23" t="s">
        <v>247</v>
      </c>
      <c r="C127" s="24" t="s">
        <v>0</v>
      </c>
      <c r="D127" s="25">
        <v>1283913</v>
      </c>
      <c r="E127" s="25">
        <f>E128+E129</f>
        <v>1012256</v>
      </c>
      <c r="F127" s="25">
        <v>901178.5</v>
      </c>
      <c r="G127" s="26">
        <f t="shared" si="23"/>
        <v>89.026738295450954</v>
      </c>
      <c r="H127" s="25"/>
      <c r="I127" s="25"/>
      <c r="J127" s="25"/>
      <c r="K127" s="26">
        <f t="shared" si="21"/>
        <v>0</v>
      </c>
      <c r="L127" s="25">
        <f t="shared" si="27"/>
        <v>1283913</v>
      </c>
      <c r="M127" s="25">
        <f t="shared" si="28"/>
        <v>1012256</v>
      </c>
      <c r="N127" s="25">
        <f t="shared" si="29"/>
        <v>901178.5</v>
      </c>
      <c r="O127" s="25">
        <f t="shared" si="22"/>
        <v>89.026738295450954</v>
      </c>
    </row>
    <row r="128" spans="1:15" ht="25.5" customHeight="1" x14ac:dyDescent="0.2">
      <c r="A128" s="29" t="s">
        <v>248</v>
      </c>
      <c r="B128" s="29" t="s">
        <v>249</v>
      </c>
      <c r="C128" s="30" t="s">
        <v>250</v>
      </c>
      <c r="D128" s="25">
        <v>285744</v>
      </c>
      <c r="E128" s="25">
        <v>118700</v>
      </c>
      <c r="F128" s="25">
        <v>102278.18</v>
      </c>
      <c r="G128" s="26">
        <f t="shared" si="23"/>
        <v>86.165273799494514</v>
      </c>
      <c r="H128" s="25"/>
      <c r="I128" s="25"/>
      <c r="J128" s="25"/>
      <c r="K128" s="26">
        <f t="shared" si="21"/>
        <v>0</v>
      </c>
      <c r="L128" s="25">
        <f t="shared" si="27"/>
        <v>285744</v>
      </c>
      <c r="M128" s="25">
        <f t="shared" si="28"/>
        <v>118700</v>
      </c>
      <c r="N128" s="25">
        <f t="shared" si="29"/>
        <v>102278.18</v>
      </c>
      <c r="O128" s="25">
        <f t="shared" si="22"/>
        <v>86.165273799494514</v>
      </c>
    </row>
    <row r="129" spans="1:15" ht="27" customHeight="1" x14ac:dyDescent="0.2">
      <c r="A129" s="29" t="s">
        <v>251</v>
      </c>
      <c r="B129" s="29" t="s">
        <v>252</v>
      </c>
      <c r="C129" s="30" t="s">
        <v>253</v>
      </c>
      <c r="D129" s="25">
        <v>998169</v>
      </c>
      <c r="E129" s="25">
        <v>893556</v>
      </c>
      <c r="F129" s="25">
        <v>798900.32</v>
      </c>
      <c r="G129" s="26">
        <f t="shared" si="23"/>
        <v>89.406855306214723</v>
      </c>
      <c r="H129" s="25"/>
      <c r="I129" s="25"/>
      <c r="J129" s="25"/>
      <c r="K129" s="26">
        <f t="shared" si="21"/>
        <v>0</v>
      </c>
      <c r="L129" s="25">
        <f t="shared" si="27"/>
        <v>998169</v>
      </c>
      <c r="M129" s="25">
        <f t="shared" si="28"/>
        <v>893556</v>
      </c>
      <c r="N129" s="25">
        <f t="shared" si="29"/>
        <v>798900.32</v>
      </c>
      <c r="O129" s="25">
        <f t="shared" si="22"/>
        <v>89.406855306214723</v>
      </c>
    </row>
    <row r="130" spans="1:15" ht="29.65" customHeight="1" x14ac:dyDescent="0.2">
      <c r="A130" s="22" t="s">
        <v>254</v>
      </c>
      <c r="B130" s="23" t="s">
        <v>255</v>
      </c>
      <c r="C130" s="24" t="s">
        <v>0</v>
      </c>
      <c r="D130" s="25"/>
      <c r="E130" s="25"/>
      <c r="F130" s="25"/>
      <c r="G130" s="26">
        <f t="shared" si="23"/>
        <v>0</v>
      </c>
      <c r="H130" s="25">
        <v>2669474</v>
      </c>
      <c r="I130" s="25">
        <f>I131+I132</f>
        <v>1566274</v>
      </c>
      <c r="J130" s="25"/>
      <c r="K130" s="26">
        <f t="shared" si="21"/>
        <v>0</v>
      </c>
      <c r="L130" s="25">
        <f t="shared" si="27"/>
        <v>2669474</v>
      </c>
      <c r="M130" s="25">
        <f t="shared" si="28"/>
        <v>1566274</v>
      </c>
      <c r="N130" s="25">
        <f t="shared" si="29"/>
        <v>0</v>
      </c>
      <c r="O130" s="25">
        <f t="shared" si="22"/>
        <v>0</v>
      </c>
    </row>
    <row r="131" spans="1:15" ht="46.5" customHeight="1" x14ac:dyDescent="0.2">
      <c r="A131" s="29" t="s">
        <v>256</v>
      </c>
      <c r="B131" s="29" t="s">
        <v>257</v>
      </c>
      <c r="C131" s="30" t="s">
        <v>258</v>
      </c>
      <c r="D131" s="25"/>
      <c r="E131" s="25"/>
      <c r="F131" s="25"/>
      <c r="G131" s="26">
        <f t="shared" si="23"/>
        <v>0</v>
      </c>
      <c r="H131" s="25">
        <v>133474</v>
      </c>
      <c r="I131" s="25">
        <v>133474</v>
      </c>
      <c r="J131" s="25"/>
      <c r="K131" s="26">
        <f t="shared" si="21"/>
        <v>0</v>
      </c>
      <c r="L131" s="25">
        <f t="shared" si="27"/>
        <v>133474</v>
      </c>
      <c r="M131" s="25">
        <f t="shared" si="28"/>
        <v>133474</v>
      </c>
      <c r="N131" s="25">
        <f t="shared" si="29"/>
        <v>0</v>
      </c>
      <c r="O131" s="25">
        <f t="shared" si="22"/>
        <v>0</v>
      </c>
    </row>
    <row r="132" spans="1:15" ht="45.5" customHeight="1" x14ac:dyDescent="0.2">
      <c r="A132" s="29" t="s">
        <v>259</v>
      </c>
      <c r="B132" s="29" t="s">
        <v>260</v>
      </c>
      <c r="C132" s="30" t="s">
        <v>261</v>
      </c>
      <c r="D132" s="25"/>
      <c r="E132" s="25"/>
      <c r="F132" s="25"/>
      <c r="G132" s="26">
        <f t="shared" si="23"/>
        <v>0</v>
      </c>
      <c r="H132" s="25">
        <v>2536000</v>
      </c>
      <c r="I132" s="25">
        <v>1432800</v>
      </c>
      <c r="J132" s="25"/>
      <c r="K132" s="26">
        <f t="shared" si="21"/>
        <v>0</v>
      </c>
      <c r="L132" s="25">
        <f t="shared" si="27"/>
        <v>2536000</v>
      </c>
      <c r="M132" s="25">
        <f t="shared" si="28"/>
        <v>1432800</v>
      </c>
      <c r="N132" s="25">
        <f t="shared" si="29"/>
        <v>0</v>
      </c>
      <c r="O132" s="25">
        <f t="shared" si="22"/>
        <v>0</v>
      </c>
    </row>
    <row r="133" spans="1:15" ht="36.25" customHeight="1" x14ac:dyDescent="0.2">
      <c r="A133" s="23" t="s">
        <v>262</v>
      </c>
      <c r="B133" s="23" t="s">
        <v>263</v>
      </c>
      <c r="C133" s="24" t="s">
        <v>264</v>
      </c>
      <c r="D133" s="25">
        <v>527300</v>
      </c>
      <c r="E133" s="25">
        <v>507700</v>
      </c>
      <c r="F133" s="25">
        <v>495565.55</v>
      </c>
      <c r="G133" s="26">
        <f t="shared" si="23"/>
        <v>97.609917273980699</v>
      </c>
      <c r="H133" s="25"/>
      <c r="I133" s="25"/>
      <c r="J133" s="25"/>
      <c r="K133" s="26">
        <f t="shared" si="21"/>
        <v>0</v>
      </c>
      <c r="L133" s="25">
        <f t="shared" si="27"/>
        <v>527300</v>
      </c>
      <c r="M133" s="25">
        <f t="shared" si="28"/>
        <v>507700</v>
      </c>
      <c r="N133" s="25">
        <f t="shared" si="29"/>
        <v>495565.55</v>
      </c>
      <c r="O133" s="25">
        <f t="shared" si="22"/>
        <v>97.609917273980699</v>
      </c>
    </row>
    <row r="134" spans="1:15" ht="49.75" customHeight="1" x14ac:dyDescent="0.2">
      <c r="A134" s="22" t="s">
        <v>265</v>
      </c>
      <c r="B134" s="23" t="s">
        <v>266</v>
      </c>
      <c r="C134" s="24" t="s">
        <v>0</v>
      </c>
      <c r="D134" s="25"/>
      <c r="E134" s="25"/>
      <c r="F134" s="25"/>
      <c r="G134" s="26">
        <f t="shared" si="23"/>
        <v>0</v>
      </c>
      <c r="H134" s="25">
        <v>2000000</v>
      </c>
      <c r="I134" s="25">
        <f>I135+I136</f>
        <v>2000000</v>
      </c>
      <c r="J134" s="25">
        <v>669000</v>
      </c>
      <c r="K134" s="26">
        <f t="shared" si="21"/>
        <v>33.450000000000003</v>
      </c>
      <c r="L134" s="25">
        <f t="shared" si="27"/>
        <v>2000000</v>
      </c>
      <c r="M134" s="25">
        <f t="shared" si="28"/>
        <v>2000000</v>
      </c>
      <c r="N134" s="25">
        <f t="shared" si="29"/>
        <v>669000</v>
      </c>
      <c r="O134" s="25">
        <f t="shared" si="22"/>
        <v>33.450000000000003</v>
      </c>
    </row>
    <row r="135" spans="1:15" ht="52" customHeight="1" x14ac:dyDescent="0.2">
      <c r="A135" s="29" t="s">
        <v>267</v>
      </c>
      <c r="B135" s="29" t="s">
        <v>268</v>
      </c>
      <c r="C135" s="30" t="s">
        <v>269</v>
      </c>
      <c r="D135" s="25"/>
      <c r="E135" s="25"/>
      <c r="F135" s="25"/>
      <c r="G135" s="26">
        <f t="shared" si="23"/>
        <v>0</v>
      </c>
      <c r="H135" s="25">
        <v>250000</v>
      </c>
      <c r="I135" s="25">
        <v>250000</v>
      </c>
      <c r="J135" s="25">
        <v>83625</v>
      </c>
      <c r="K135" s="26">
        <f t="shared" si="21"/>
        <v>33.450000000000003</v>
      </c>
      <c r="L135" s="25">
        <f t="shared" si="27"/>
        <v>250000</v>
      </c>
      <c r="M135" s="25">
        <f t="shared" si="28"/>
        <v>250000</v>
      </c>
      <c r="N135" s="25">
        <f t="shared" si="29"/>
        <v>83625</v>
      </c>
      <c r="O135" s="25">
        <f t="shared" si="22"/>
        <v>33.450000000000003</v>
      </c>
    </row>
    <row r="136" spans="1:15" ht="49" customHeight="1" x14ac:dyDescent="0.2">
      <c r="A136" s="29" t="s">
        <v>270</v>
      </c>
      <c r="B136" s="29" t="s">
        <v>271</v>
      </c>
      <c r="C136" s="30" t="s">
        <v>272</v>
      </c>
      <c r="D136" s="25"/>
      <c r="E136" s="25"/>
      <c r="F136" s="25"/>
      <c r="G136" s="26">
        <f t="shared" si="23"/>
        <v>0</v>
      </c>
      <c r="H136" s="25">
        <v>1750000</v>
      </c>
      <c r="I136" s="25">
        <v>1750000</v>
      </c>
      <c r="J136" s="25">
        <v>585375</v>
      </c>
      <c r="K136" s="26">
        <f t="shared" si="21"/>
        <v>33.450000000000003</v>
      </c>
      <c r="L136" s="25">
        <f t="shared" si="27"/>
        <v>1750000</v>
      </c>
      <c r="M136" s="25">
        <f t="shared" si="28"/>
        <v>1750000</v>
      </c>
      <c r="N136" s="25">
        <f t="shared" si="29"/>
        <v>585375</v>
      </c>
      <c r="O136" s="25">
        <f t="shared" si="22"/>
        <v>33.450000000000003</v>
      </c>
    </row>
    <row r="137" spans="1:15" ht="18" customHeight="1" x14ac:dyDescent="0.2">
      <c r="A137" s="23" t="s">
        <v>273</v>
      </c>
      <c r="B137" s="23" t="s">
        <v>274</v>
      </c>
      <c r="C137" s="24" t="s">
        <v>275</v>
      </c>
      <c r="D137" s="25"/>
      <c r="E137" s="25"/>
      <c r="F137" s="25"/>
      <c r="G137" s="26">
        <f t="shared" si="23"/>
        <v>0</v>
      </c>
      <c r="H137" s="25">
        <v>200000</v>
      </c>
      <c r="I137" s="25">
        <v>200000</v>
      </c>
      <c r="J137" s="25">
        <v>186090.8</v>
      </c>
      <c r="K137" s="26">
        <f t="shared" si="21"/>
        <v>93.045400000000001</v>
      </c>
      <c r="L137" s="25">
        <f t="shared" si="27"/>
        <v>200000</v>
      </c>
      <c r="M137" s="25">
        <f t="shared" si="28"/>
        <v>200000</v>
      </c>
      <c r="N137" s="25">
        <f t="shared" si="29"/>
        <v>186090.8</v>
      </c>
      <c r="O137" s="25">
        <f t="shared" si="22"/>
        <v>93.045399999999987</v>
      </c>
    </row>
    <row r="138" spans="1:15" ht="25.5" customHeight="1" x14ac:dyDescent="0.2">
      <c r="A138" s="22" t="s">
        <v>276</v>
      </c>
      <c r="B138" s="23" t="s">
        <v>277</v>
      </c>
      <c r="C138" s="24" t="s">
        <v>0</v>
      </c>
      <c r="D138" s="25"/>
      <c r="E138" s="25"/>
      <c r="F138" s="25"/>
      <c r="G138" s="26">
        <f t="shared" si="23"/>
        <v>0</v>
      </c>
      <c r="H138" s="25">
        <v>2339600</v>
      </c>
      <c r="I138" s="25">
        <v>2339600</v>
      </c>
      <c r="J138" s="25">
        <v>1903310.5</v>
      </c>
      <c r="K138" s="26">
        <f t="shared" si="21"/>
        <v>81.351961873824592</v>
      </c>
      <c r="L138" s="25">
        <f t="shared" si="27"/>
        <v>2339600</v>
      </c>
      <c r="M138" s="25">
        <f t="shared" si="28"/>
        <v>2339600</v>
      </c>
      <c r="N138" s="25">
        <f t="shared" si="29"/>
        <v>1903310.5</v>
      </c>
      <c r="O138" s="25">
        <f t="shared" si="22"/>
        <v>81.351961873824592</v>
      </c>
    </row>
    <row r="139" spans="1:15" ht="25.15" customHeight="1" x14ac:dyDescent="0.2">
      <c r="A139" s="29" t="s">
        <v>278</v>
      </c>
      <c r="B139" s="29" t="s">
        <v>279</v>
      </c>
      <c r="C139" s="30" t="s">
        <v>280</v>
      </c>
      <c r="D139" s="25"/>
      <c r="E139" s="25"/>
      <c r="F139" s="25"/>
      <c r="G139" s="26">
        <f t="shared" si="23"/>
        <v>0</v>
      </c>
      <c r="H139" s="25">
        <v>2339600</v>
      </c>
      <c r="I139" s="25">
        <v>2339600</v>
      </c>
      <c r="J139" s="25">
        <v>1903310.5</v>
      </c>
      <c r="K139" s="26">
        <f t="shared" ref="K139:K202" si="41">IFERROR(J139/I139%,0)</f>
        <v>81.351961873824592</v>
      </c>
      <c r="L139" s="25">
        <f t="shared" si="27"/>
        <v>2339600</v>
      </c>
      <c r="M139" s="25">
        <f t="shared" si="28"/>
        <v>2339600</v>
      </c>
      <c r="N139" s="25">
        <f t="shared" si="29"/>
        <v>1903310.5</v>
      </c>
      <c r="O139" s="25">
        <f t="shared" ref="O139:O202" si="42">N139/M139*100</f>
        <v>81.351961873824592</v>
      </c>
    </row>
    <row r="140" spans="1:15" ht="25.5" customHeight="1" x14ac:dyDescent="0.2">
      <c r="A140" s="23" t="s">
        <v>281</v>
      </c>
      <c r="B140" s="23" t="s">
        <v>282</v>
      </c>
      <c r="C140" s="24" t="s">
        <v>283</v>
      </c>
      <c r="D140" s="25">
        <v>7947200</v>
      </c>
      <c r="E140" s="25">
        <v>7947200</v>
      </c>
      <c r="F140" s="25">
        <v>6925055.6399999997</v>
      </c>
      <c r="G140" s="26">
        <f t="shared" ref="G140:G203" si="43">IFERROR(F140/E140%,0)</f>
        <v>87.138308335011075</v>
      </c>
      <c r="H140" s="25"/>
      <c r="I140" s="25"/>
      <c r="J140" s="25"/>
      <c r="K140" s="26">
        <f t="shared" si="41"/>
        <v>0</v>
      </c>
      <c r="L140" s="25">
        <f t="shared" si="27"/>
        <v>7947200</v>
      </c>
      <c r="M140" s="25">
        <f t="shared" si="28"/>
        <v>7947200</v>
      </c>
      <c r="N140" s="25">
        <f t="shared" si="29"/>
        <v>6925055.6399999997</v>
      </c>
      <c r="O140" s="25">
        <f t="shared" si="42"/>
        <v>87.138308335011075</v>
      </c>
    </row>
    <row r="141" spans="1:15" ht="17.5" customHeight="1" x14ac:dyDescent="0.2">
      <c r="A141" s="22" t="s">
        <v>284</v>
      </c>
      <c r="B141" s="23" t="s">
        <v>285</v>
      </c>
      <c r="C141" s="24" t="s">
        <v>0</v>
      </c>
      <c r="D141" s="25">
        <v>10418200</v>
      </c>
      <c r="E141" s="25">
        <f>E142+E143+E145</f>
        <v>6227116</v>
      </c>
      <c r="F141" s="25">
        <v>4357913.58</v>
      </c>
      <c r="G141" s="26">
        <f t="shared" si="43"/>
        <v>69.98285530573061</v>
      </c>
      <c r="H141" s="25">
        <v>950000</v>
      </c>
      <c r="I141" s="25">
        <v>950000</v>
      </c>
      <c r="J141" s="25">
        <v>949474.8</v>
      </c>
      <c r="K141" s="26">
        <f t="shared" si="41"/>
        <v>99.94471578947369</v>
      </c>
      <c r="L141" s="25">
        <f t="shared" si="27"/>
        <v>11368200</v>
      </c>
      <c r="M141" s="25">
        <f t="shared" si="28"/>
        <v>7177116</v>
      </c>
      <c r="N141" s="25">
        <f t="shared" si="29"/>
        <v>5307388.38</v>
      </c>
      <c r="O141" s="25">
        <f t="shared" si="42"/>
        <v>73.948761313039952</v>
      </c>
    </row>
    <row r="142" spans="1:15" ht="19" customHeight="1" x14ac:dyDescent="0.2">
      <c r="A142" s="23" t="s">
        <v>286</v>
      </c>
      <c r="B142" s="23" t="s">
        <v>287</v>
      </c>
      <c r="C142" s="24" t="s">
        <v>288</v>
      </c>
      <c r="D142" s="25">
        <v>5173200</v>
      </c>
      <c r="E142" s="25">
        <v>3367600</v>
      </c>
      <c r="F142" s="25">
        <v>2081310.57</v>
      </c>
      <c r="G142" s="26">
        <f t="shared" si="43"/>
        <v>61.803972265114623</v>
      </c>
      <c r="H142" s="25">
        <v>950000</v>
      </c>
      <c r="I142" s="25">
        <v>950000</v>
      </c>
      <c r="J142" s="25">
        <v>949474.8</v>
      </c>
      <c r="K142" s="26">
        <f t="shared" si="41"/>
        <v>99.94471578947369</v>
      </c>
      <c r="L142" s="25">
        <f t="shared" si="27"/>
        <v>6123200</v>
      </c>
      <c r="M142" s="25">
        <f t="shared" si="28"/>
        <v>4317600</v>
      </c>
      <c r="N142" s="25">
        <f t="shared" si="29"/>
        <v>3030785.37</v>
      </c>
      <c r="O142" s="25">
        <f t="shared" si="42"/>
        <v>70.196066564758198</v>
      </c>
    </row>
    <row r="143" spans="1:15" ht="14.5" customHeight="1" x14ac:dyDescent="0.2">
      <c r="A143" s="22" t="s">
        <v>289</v>
      </c>
      <c r="B143" s="23" t="s">
        <v>290</v>
      </c>
      <c r="C143" s="24" t="s">
        <v>0</v>
      </c>
      <c r="D143" s="25">
        <v>3150000</v>
      </c>
      <c r="E143" s="25">
        <f>E144</f>
        <v>1834600</v>
      </c>
      <c r="F143" s="25">
        <v>1505308.04</v>
      </c>
      <c r="G143" s="26">
        <f t="shared" si="43"/>
        <v>82.051021476071085</v>
      </c>
      <c r="H143" s="25"/>
      <c r="I143" s="25"/>
      <c r="J143" s="25"/>
      <c r="K143" s="26">
        <f t="shared" si="41"/>
        <v>0</v>
      </c>
      <c r="L143" s="25">
        <f t="shared" si="27"/>
        <v>3150000</v>
      </c>
      <c r="M143" s="25">
        <f t="shared" si="28"/>
        <v>1834600</v>
      </c>
      <c r="N143" s="25">
        <f t="shared" si="29"/>
        <v>1505308.04</v>
      </c>
      <c r="O143" s="25">
        <f t="shared" si="42"/>
        <v>82.051021476071085</v>
      </c>
    </row>
    <row r="144" spans="1:15" ht="23" customHeight="1" x14ac:dyDescent="0.2">
      <c r="A144" s="29" t="s">
        <v>291</v>
      </c>
      <c r="B144" s="29" t="s">
        <v>292</v>
      </c>
      <c r="C144" s="30" t="s">
        <v>293</v>
      </c>
      <c r="D144" s="25">
        <v>3150000</v>
      </c>
      <c r="E144" s="25">
        <v>1834600</v>
      </c>
      <c r="F144" s="25">
        <v>1505308.04</v>
      </c>
      <c r="G144" s="26">
        <f t="shared" si="43"/>
        <v>82.051021476071085</v>
      </c>
      <c r="H144" s="25"/>
      <c r="I144" s="25"/>
      <c r="J144" s="25"/>
      <c r="K144" s="26">
        <f t="shared" si="41"/>
        <v>0</v>
      </c>
      <c r="L144" s="25">
        <f t="shared" si="27"/>
        <v>3150000</v>
      </c>
      <c r="M144" s="25">
        <f t="shared" si="28"/>
        <v>1834600</v>
      </c>
      <c r="N144" s="25">
        <f t="shared" si="29"/>
        <v>1505308.04</v>
      </c>
      <c r="O144" s="25">
        <f t="shared" si="42"/>
        <v>82.051021476071085</v>
      </c>
    </row>
    <row r="145" spans="1:15" ht="16.399999999999999" customHeight="1" x14ac:dyDescent="0.2">
      <c r="A145" s="22" t="s">
        <v>294</v>
      </c>
      <c r="B145" s="23" t="s">
        <v>295</v>
      </c>
      <c r="C145" s="24" t="s">
        <v>0</v>
      </c>
      <c r="D145" s="25">
        <v>2095000</v>
      </c>
      <c r="E145" s="25">
        <f>E146</f>
        <v>1024916</v>
      </c>
      <c r="F145" s="25">
        <v>771294.97</v>
      </c>
      <c r="G145" s="26">
        <f t="shared" si="43"/>
        <v>75.25445695061839</v>
      </c>
      <c r="H145" s="25"/>
      <c r="I145" s="25"/>
      <c r="J145" s="25"/>
      <c r="K145" s="26">
        <f t="shared" si="41"/>
        <v>0</v>
      </c>
      <c r="L145" s="25">
        <f t="shared" si="27"/>
        <v>2095000</v>
      </c>
      <c r="M145" s="25">
        <f t="shared" si="28"/>
        <v>1024916</v>
      </c>
      <c r="N145" s="25">
        <f t="shared" si="29"/>
        <v>771294.97</v>
      </c>
      <c r="O145" s="25">
        <f t="shared" si="42"/>
        <v>75.25445695061839</v>
      </c>
    </row>
    <row r="146" spans="1:15" ht="18.5" customHeight="1" x14ac:dyDescent="0.2">
      <c r="A146" s="29" t="s">
        <v>296</v>
      </c>
      <c r="B146" s="29" t="s">
        <v>297</v>
      </c>
      <c r="C146" s="30" t="s">
        <v>298</v>
      </c>
      <c r="D146" s="25">
        <v>2095000</v>
      </c>
      <c r="E146" s="25">
        <v>1024916</v>
      </c>
      <c r="F146" s="25">
        <v>771294.97</v>
      </c>
      <c r="G146" s="26">
        <f t="shared" si="43"/>
        <v>75.25445695061839</v>
      </c>
      <c r="H146" s="25"/>
      <c r="I146" s="25"/>
      <c r="J146" s="25"/>
      <c r="K146" s="26">
        <f t="shared" si="41"/>
        <v>0</v>
      </c>
      <c r="L146" s="25">
        <f t="shared" si="27"/>
        <v>2095000</v>
      </c>
      <c r="M146" s="25">
        <f t="shared" si="28"/>
        <v>1024916</v>
      </c>
      <c r="N146" s="25">
        <f t="shared" si="29"/>
        <v>771294.97</v>
      </c>
      <c r="O146" s="25">
        <f t="shared" si="42"/>
        <v>75.25445695061839</v>
      </c>
    </row>
    <row r="147" spans="1:15" ht="16.399999999999999" customHeight="1" x14ac:dyDescent="0.2">
      <c r="A147" s="22" t="s">
        <v>299</v>
      </c>
      <c r="B147" s="23" t="s">
        <v>300</v>
      </c>
      <c r="C147" s="24" t="s">
        <v>0</v>
      </c>
      <c r="D147" s="25">
        <v>20162419</v>
      </c>
      <c r="E147" s="25">
        <f>E148+E151+E152+E161</f>
        <v>13410824</v>
      </c>
      <c r="F147" s="25">
        <v>12532290.539999999</v>
      </c>
      <c r="G147" s="26">
        <f t="shared" si="43"/>
        <v>93.449071734891163</v>
      </c>
      <c r="H147" s="25">
        <v>1197000</v>
      </c>
      <c r="I147" s="25">
        <v>1197000</v>
      </c>
      <c r="J147" s="25">
        <v>998289.81</v>
      </c>
      <c r="K147" s="26">
        <f t="shared" si="41"/>
        <v>83.39931578947369</v>
      </c>
      <c r="L147" s="25">
        <f t="shared" si="27"/>
        <v>21359419</v>
      </c>
      <c r="M147" s="25">
        <f t="shared" si="28"/>
        <v>14607824</v>
      </c>
      <c r="N147" s="25">
        <f t="shared" si="29"/>
        <v>13530580.35</v>
      </c>
      <c r="O147" s="25">
        <f t="shared" si="42"/>
        <v>92.625570721553046</v>
      </c>
    </row>
    <row r="148" spans="1:15" ht="36.4" customHeight="1" x14ac:dyDescent="0.2">
      <c r="A148" s="22" t="s">
        <v>301</v>
      </c>
      <c r="B148" s="23" t="s">
        <v>302</v>
      </c>
      <c r="C148" s="24" t="s">
        <v>0</v>
      </c>
      <c r="D148" s="25">
        <v>1320000</v>
      </c>
      <c r="E148" s="25">
        <f>E149+E150</f>
        <v>1079000</v>
      </c>
      <c r="F148" s="25">
        <v>889306.86</v>
      </c>
      <c r="G148" s="26">
        <f t="shared" si="43"/>
        <v>82.419542168674695</v>
      </c>
      <c r="H148" s="25"/>
      <c r="I148" s="25"/>
      <c r="J148" s="25"/>
      <c r="K148" s="26">
        <f t="shared" si="41"/>
        <v>0</v>
      </c>
      <c r="L148" s="25">
        <f t="shared" ref="L148:L211" si="44">D148+H148</f>
        <v>1320000</v>
      </c>
      <c r="M148" s="25">
        <f t="shared" ref="M148:M211" si="45">E148+I148</f>
        <v>1079000</v>
      </c>
      <c r="N148" s="25">
        <f t="shared" ref="N148:N211" si="46">F148+J148</f>
        <v>889306.86</v>
      </c>
      <c r="O148" s="25">
        <f t="shared" si="42"/>
        <v>82.419542168674695</v>
      </c>
    </row>
    <row r="149" spans="1:15" ht="26.5" customHeight="1" x14ac:dyDescent="0.2">
      <c r="A149" s="29" t="s">
        <v>303</v>
      </c>
      <c r="B149" s="29" t="s">
        <v>304</v>
      </c>
      <c r="C149" s="30" t="s">
        <v>305</v>
      </c>
      <c r="D149" s="25">
        <v>1170000</v>
      </c>
      <c r="E149" s="25">
        <v>955000</v>
      </c>
      <c r="F149" s="25">
        <v>794249.69</v>
      </c>
      <c r="G149" s="26">
        <f t="shared" si="43"/>
        <v>83.167506806282717</v>
      </c>
      <c r="H149" s="25"/>
      <c r="I149" s="25"/>
      <c r="J149" s="25"/>
      <c r="K149" s="26">
        <f t="shared" si="41"/>
        <v>0</v>
      </c>
      <c r="L149" s="25">
        <f t="shared" si="44"/>
        <v>1170000</v>
      </c>
      <c r="M149" s="25">
        <f t="shared" si="45"/>
        <v>955000</v>
      </c>
      <c r="N149" s="25">
        <f t="shared" si="46"/>
        <v>794249.69</v>
      </c>
      <c r="O149" s="25">
        <f t="shared" si="42"/>
        <v>83.167506806282717</v>
      </c>
    </row>
    <row r="150" spans="1:15" ht="24" customHeight="1" x14ac:dyDescent="0.2">
      <c r="A150" s="29" t="s">
        <v>306</v>
      </c>
      <c r="B150" s="29" t="s">
        <v>307</v>
      </c>
      <c r="C150" s="30" t="s">
        <v>308</v>
      </c>
      <c r="D150" s="25">
        <v>150000</v>
      </c>
      <c r="E150" s="25">
        <v>124000</v>
      </c>
      <c r="F150" s="25">
        <v>95057.17</v>
      </c>
      <c r="G150" s="26">
        <f t="shared" si="43"/>
        <v>76.659008064516129</v>
      </c>
      <c r="H150" s="25"/>
      <c r="I150" s="25"/>
      <c r="J150" s="25"/>
      <c r="K150" s="26">
        <f t="shared" si="41"/>
        <v>0</v>
      </c>
      <c r="L150" s="25">
        <f t="shared" si="44"/>
        <v>150000</v>
      </c>
      <c r="M150" s="25">
        <f t="shared" si="45"/>
        <v>124000</v>
      </c>
      <c r="N150" s="25">
        <f t="shared" si="46"/>
        <v>95057.17</v>
      </c>
      <c r="O150" s="25">
        <f t="shared" si="42"/>
        <v>76.659008064516129</v>
      </c>
    </row>
    <row r="151" spans="1:15" ht="13.9" customHeight="1" x14ac:dyDescent="0.2">
      <c r="A151" s="23" t="s">
        <v>309</v>
      </c>
      <c r="B151" s="23" t="s">
        <v>310</v>
      </c>
      <c r="C151" s="24" t="s">
        <v>311</v>
      </c>
      <c r="D151" s="25">
        <v>500000</v>
      </c>
      <c r="E151" s="25">
        <v>130400</v>
      </c>
      <c r="F151" s="25">
        <v>130087.6</v>
      </c>
      <c r="G151" s="26">
        <f t="shared" si="43"/>
        <v>99.760429447852772</v>
      </c>
      <c r="H151" s="25"/>
      <c r="I151" s="25"/>
      <c r="J151" s="25"/>
      <c r="K151" s="26">
        <f t="shared" si="41"/>
        <v>0</v>
      </c>
      <c r="L151" s="25">
        <f t="shared" si="44"/>
        <v>500000</v>
      </c>
      <c r="M151" s="25">
        <f t="shared" si="45"/>
        <v>130400</v>
      </c>
      <c r="N151" s="25">
        <f t="shared" si="46"/>
        <v>130087.6</v>
      </c>
      <c r="O151" s="25">
        <f t="shared" si="42"/>
        <v>99.760429447852758</v>
      </c>
    </row>
    <row r="152" spans="1:15" ht="29.65" customHeight="1" x14ac:dyDescent="0.2">
      <c r="A152" s="22" t="s">
        <v>312</v>
      </c>
      <c r="B152" s="23" t="s">
        <v>313</v>
      </c>
      <c r="C152" s="24" t="s">
        <v>0</v>
      </c>
      <c r="D152" s="25">
        <v>9356219</v>
      </c>
      <c r="E152" s="25">
        <f>E153+E154+E155+E158+E159</f>
        <v>7450424</v>
      </c>
      <c r="F152" s="25">
        <v>4448215.6399999997</v>
      </c>
      <c r="G152" s="26">
        <f t="shared" si="43"/>
        <v>59.704194553222734</v>
      </c>
      <c r="H152" s="25">
        <v>1197000</v>
      </c>
      <c r="I152" s="25">
        <v>1197000</v>
      </c>
      <c r="J152" s="25">
        <v>955203.81</v>
      </c>
      <c r="K152" s="26">
        <f t="shared" si="41"/>
        <v>79.79981704260652</v>
      </c>
      <c r="L152" s="25">
        <f t="shared" si="44"/>
        <v>10553219</v>
      </c>
      <c r="M152" s="25">
        <f t="shared" si="45"/>
        <v>8647424</v>
      </c>
      <c r="N152" s="25">
        <f t="shared" si="46"/>
        <v>5403419.4499999993</v>
      </c>
      <c r="O152" s="25">
        <f t="shared" si="42"/>
        <v>62.485885391996497</v>
      </c>
    </row>
    <row r="153" spans="1:15" ht="25.15" customHeight="1" x14ac:dyDescent="0.2">
      <c r="A153" s="29" t="s">
        <v>314</v>
      </c>
      <c r="B153" s="29" t="s">
        <v>315</v>
      </c>
      <c r="C153" s="30" t="s">
        <v>316</v>
      </c>
      <c r="D153" s="25">
        <v>7985240</v>
      </c>
      <c r="E153" s="25">
        <v>4073540</v>
      </c>
      <c r="F153" s="25">
        <v>3751920.49</v>
      </c>
      <c r="G153" s="26">
        <f t="shared" si="43"/>
        <v>92.104667930105023</v>
      </c>
      <c r="H153" s="25">
        <v>1197000</v>
      </c>
      <c r="I153" s="25">
        <v>1197000</v>
      </c>
      <c r="J153" s="25">
        <v>483332.66</v>
      </c>
      <c r="K153" s="26">
        <f t="shared" si="41"/>
        <v>40.37866833751044</v>
      </c>
      <c r="L153" s="25">
        <f t="shared" si="44"/>
        <v>9182240</v>
      </c>
      <c r="M153" s="25">
        <f t="shared" si="45"/>
        <v>5270540</v>
      </c>
      <c r="N153" s="25">
        <f t="shared" si="46"/>
        <v>4235253.1500000004</v>
      </c>
      <c r="O153" s="25">
        <f t="shared" si="42"/>
        <v>80.357100980165228</v>
      </c>
    </row>
    <row r="154" spans="1:15" ht="13.9" customHeight="1" x14ac:dyDescent="0.2">
      <c r="A154" s="29" t="s">
        <v>317</v>
      </c>
      <c r="B154" s="29" t="s">
        <v>318</v>
      </c>
      <c r="C154" s="30" t="s">
        <v>319</v>
      </c>
      <c r="D154" s="25">
        <v>1370979</v>
      </c>
      <c r="E154" s="25">
        <v>717039</v>
      </c>
      <c r="F154" s="25">
        <v>696295.15</v>
      </c>
      <c r="G154" s="26">
        <f t="shared" si="43"/>
        <v>97.107012310348523</v>
      </c>
      <c r="H154" s="25"/>
      <c r="I154" s="25"/>
      <c r="J154" s="25">
        <v>471871.15</v>
      </c>
      <c r="K154" s="26">
        <f t="shared" si="41"/>
        <v>0</v>
      </c>
      <c r="L154" s="25">
        <f t="shared" si="44"/>
        <v>1370979</v>
      </c>
      <c r="M154" s="25">
        <f t="shared" si="45"/>
        <v>717039</v>
      </c>
      <c r="N154" s="25">
        <f t="shared" si="46"/>
        <v>1168166.3</v>
      </c>
      <c r="O154" s="25">
        <f t="shared" si="42"/>
        <v>162.91530865127282</v>
      </c>
    </row>
    <row r="155" spans="1:15" ht="16.399999999999999" customHeight="1" x14ac:dyDescent="0.2">
      <c r="A155" s="22" t="s">
        <v>320</v>
      </c>
      <c r="B155" s="23" t="s">
        <v>321</v>
      </c>
      <c r="C155" s="24" t="s">
        <v>0</v>
      </c>
      <c r="D155" s="25">
        <v>1832600</v>
      </c>
      <c r="E155" s="25">
        <f>E156+E157</f>
        <v>987970</v>
      </c>
      <c r="F155" s="25">
        <v>761888.36</v>
      </c>
      <c r="G155" s="26">
        <f t="shared" si="43"/>
        <v>77.116548073322051</v>
      </c>
      <c r="H155" s="25"/>
      <c r="I155" s="25"/>
      <c r="J155" s="25">
        <v>20461</v>
      </c>
      <c r="K155" s="26">
        <f t="shared" si="41"/>
        <v>0</v>
      </c>
      <c r="L155" s="25">
        <f t="shared" si="44"/>
        <v>1832600</v>
      </c>
      <c r="M155" s="25">
        <f t="shared" si="45"/>
        <v>987970</v>
      </c>
      <c r="N155" s="25">
        <f t="shared" si="46"/>
        <v>782349.36</v>
      </c>
      <c r="O155" s="25">
        <f t="shared" si="42"/>
        <v>79.187562375375762</v>
      </c>
    </row>
    <row r="156" spans="1:15" ht="41.5" customHeight="1" x14ac:dyDescent="0.2">
      <c r="A156" s="29" t="s">
        <v>322</v>
      </c>
      <c r="B156" s="29" t="s">
        <v>323</v>
      </c>
      <c r="C156" s="30" t="s">
        <v>324</v>
      </c>
      <c r="D156" s="25">
        <v>1387600</v>
      </c>
      <c r="E156" s="25">
        <v>730470</v>
      </c>
      <c r="F156" s="25">
        <v>671284.23</v>
      </c>
      <c r="G156" s="26">
        <f t="shared" si="43"/>
        <v>91.897576902542198</v>
      </c>
      <c r="H156" s="25"/>
      <c r="I156" s="25"/>
      <c r="J156" s="25">
        <v>20461</v>
      </c>
      <c r="K156" s="26">
        <f t="shared" si="41"/>
        <v>0</v>
      </c>
      <c r="L156" s="25">
        <f t="shared" si="44"/>
        <v>1387600</v>
      </c>
      <c r="M156" s="25">
        <f t="shared" si="45"/>
        <v>730470</v>
      </c>
      <c r="N156" s="25">
        <f t="shared" si="46"/>
        <v>691745.23</v>
      </c>
      <c r="O156" s="25">
        <f t="shared" si="42"/>
        <v>94.698650184128013</v>
      </c>
    </row>
    <row r="157" spans="1:15" ht="30.5" customHeight="1" x14ac:dyDescent="0.2">
      <c r="A157" s="29" t="s">
        <v>325</v>
      </c>
      <c r="B157" s="29" t="s">
        <v>326</v>
      </c>
      <c r="C157" s="30" t="s">
        <v>327</v>
      </c>
      <c r="D157" s="25">
        <v>445000</v>
      </c>
      <c r="E157" s="25">
        <v>257500</v>
      </c>
      <c r="F157" s="25">
        <v>90604.13</v>
      </c>
      <c r="G157" s="26">
        <f t="shared" si="43"/>
        <v>35.186069902912621</v>
      </c>
      <c r="H157" s="25"/>
      <c r="I157" s="25"/>
      <c r="J157" s="25"/>
      <c r="K157" s="26">
        <f t="shared" si="41"/>
        <v>0</v>
      </c>
      <c r="L157" s="25">
        <f t="shared" si="44"/>
        <v>445000</v>
      </c>
      <c r="M157" s="25">
        <f t="shared" si="45"/>
        <v>257500</v>
      </c>
      <c r="N157" s="25">
        <f t="shared" si="46"/>
        <v>90604.13</v>
      </c>
      <c r="O157" s="25">
        <f t="shared" si="42"/>
        <v>35.186069902912628</v>
      </c>
    </row>
    <row r="158" spans="1:15" ht="39.5" customHeight="1" x14ac:dyDescent="0.2">
      <c r="A158" s="23" t="s">
        <v>328</v>
      </c>
      <c r="B158" s="23" t="s">
        <v>329</v>
      </c>
      <c r="C158" s="24" t="s">
        <v>330</v>
      </c>
      <c r="D158" s="25">
        <v>2000000</v>
      </c>
      <c r="E158" s="25">
        <v>1574875</v>
      </c>
      <c r="F158" s="25">
        <v>1566433.79</v>
      </c>
      <c r="G158" s="26">
        <f t="shared" si="43"/>
        <v>99.464007619652349</v>
      </c>
      <c r="H158" s="25"/>
      <c r="I158" s="25"/>
      <c r="J158" s="25"/>
      <c r="K158" s="26">
        <f t="shared" si="41"/>
        <v>0</v>
      </c>
      <c r="L158" s="25">
        <f t="shared" si="44"/>
        <v>2000000</v>
      </c>
      <c r="M158" s="25">
        <f t="shared" si="45"/>
        <v>1574875</v>
      </c>
      <c r="N158" s="25">
        <f t="shared" si="46"/>
        <v>1566433.79</v>
      </c>
      <c r="O158" s="25">
        <f t="shared" si="42"/>
        <v>99.464007619652349</v>
      </c>
    </row>
    <row r="159" spans="1:15" ht="16.399999999999999" customHeight="1" x14ac:dyDescent="0.2">
      <c r="A159" s="22" t="s">
        <v>331</v>
      </c>
      <c r="B159" s="23" t="s">
        <v>332</v>
      </c>
      <c r="C159" s="24" t="s">
        <v>0</v>
      </c>
      <c r="D159" s="25">
        <v>153600</v>
      </c>
      <c r="E159" s="25">
        <f>E160</f>
        <v>97000</v>
      </c>
      <c r="F159" s="25">
        <v>66358.289999999994</v>
      </c>
      <c r="G159" s="26">
        <f t="shared" si="43"/>
        <v>68.410608247422672</v>
      </c>
      <c r="H159" s="25"/>
      <c r="I159" s="25"/>
      <c r="J159" s="25"/>
      <c r="K159" s="26">
        <f t="shared" si="41"/>
        <v>0</v>
      </c>
      <c r="L159" s="25">
        <f t="shared" si="44"/>
        <v>153600</v>
      </c>
      <c r="M159" s="25">
        <f t="shared" si="45"/>
        <v>97000</v>
      </c>
      <c r="N159" s="25">
        <f t="shared" si="46"/>
        <v>66358.289999999994</v>
      </c>
      <c r="O159" s="25">
        <f t="shared" si="42"/>
        <v>68.410608247422672</v>
      </c>
    </row>
    <row r="160" spans="1:15" ht="36.5" customHeight="1" x14ac:dyDescent="0.2">
      <c r="A160" s="29" t="s">
        <v>333</v>
      </c>
      <c r="B160" s="29" t="s">
        <v>334</v>
      </c>
      <c r="C160" s="30" t="s">
        <v>335</v>
      </c>
      <c r="D160" s="25">
        <v>153600</v>
      </c>
      <c r="E160" s="25">
        <v>97000</v>
      </c>
      <c r="F160" s="25">
        <v>66358.289999999994</v>
      </c>
      <c r="G160" s="26">
        <f t="shared" si="43"/>
        <v>68.410608247422672</v>
      </c>
      <c r="H160" s="25"/>
      <c r="I160" s="25"/>
      <c r="J160" s="25"/>
      <c r="K160" s="26">
        <f t="shared" si="41"/>
        <v>0</v>
      </c>
      <c r="L160" s="25">
        <f t="shared" si="44"/>
        <v>153600</v>
      </c>
      <c r="M160" s="25">
        <f t="shared" si="45"/>
        <v>97000</v>
      </c>
      <c r="N160" s="25">
        <f t="shared" si="46"/>
        <v>66358.289999999994</v>
      </c>
      <c r="O160" s="25">
        <f t="shared" si="42"/>
        <v>68.410608247422672</v>
      </c>
    </row>
    <row r="161" spans="1:15" ht="13" customHeight="1" x14ac:dyDescent="0.2">
      <c r="A161" s="22" t="s">
        <v>336</v>
      </c>
      <c r="B161" s="23" t="s">
        <v>337</v>
      </c>
      <c r="C161" s="24" t="s">
        <v>0</v>
      </c>
      <c r="D161" s="25">
        <v>5000000</v>
      </c>
      <c r="E161" s="25">
        <f>E162</f>
        <v>4751000</v>
      </c>
      <c r="F161" s="25">
        <v>4670000</v>
      </c>
      <c r="G161" s="26">
        <f t="shared" si="43"/>
        <v>98.295095769311729</v>
      </c>
      <c r="H161" s="25"/>
      <c r="I161" s="25"/>
      <c r="J161" s="25">
        <v>22625</v>
      </c>
      <c r="K161" s="26">
        <f t="shared" si="41"/>
        <v>0</v>
      </c>
      <c r="L161" s="25">
        <f t="shared" si="44"/>
        <v>5000000</v>
      </c>
      <c r="M161" s="25">
        <f t="shared" si="45"/>
        <v>4751000</v>
      </c>
      <c r="N161" s="25">
        <f t="shared" si="46"/>
        <v>4692625</v>
      </c>
      <c r="O161" s="25">
        <f t="shared" si="42"/>
        <v>98.771311302883603</v>
      </c>
    </row>
    <row r="162" spans="1:15" ht="19" customHeight="1" x14ac:dyDescent="0.2">
      <c r="A162" s="29" t="s">
        <v>338</v>
      </c>
      <c r="B162" s="29" t="s">
        <v>339</v>
      </c>
      <c r="C162" s="30" t="s">
        <v>340</v>
      </c>
      <c r="D162" s="25">
        <v>5000000</v>
      </c>
      <c r="E162" s="25">
        <v>4751000</v>
      </c>
      <c r="F162" s="25">
        <v>4670000</v>
      </c>
      <c r="G162" s="26">
        <f t="shared" si="43"/>
        <v>98.295095769311729</v>
      </c>
      <c r="H162" s="25"/>
      <c r="I162" s="25"/>
      <c r="J162" s="25"/>
      <c r="K162" s="26">
        <f t="shared" si="41"/>
        <v>0</v>
      </c>
      <c r="L162" s="25">
        <f t="shared" si="44"/>
        <v>5000000</v>
      </c>
      <c r="M162" s="25">
        <f t="shared" si="45"/>
        <v>4751000</v>
      </c>
      <c r="N162" s="25">
        <f t="shared" si="46"/>
        <v>4670000</v>
      </c>
      <c r="O162" s="25">
        <f t="shared" si="42"/>
        <v>98.295095769311729</v>
      </c>
    </row>
    <row r="163" spans="1:15" ht="17" customHeight="1" x14ac:dyDescent="0.2">
      <c r="A163" s="29" t="s">
        <v>338</v>
      </c>
      <c r="B163" s="29" t="s">
        <v>339</v>
      </c>
      <c r="C163" s="30" t="s">
        <v>341</v>
      </c>
      <c r="D163" s="25"/>
      <c r="E163" s="25"/>
      <c r="F163" s="25"/>
      <c r="G163" s="26">
        <f t="shared" si="43"/>
        <v>0</v>
      </c>
      <c r="H163" s="25"/>
      <c r="I163" s="25"/>
      <c r="J163" s="25">
        <v>22625</v>
      </c>
      <c r="K163" s="26">
        <f t="shared" si="41"/>
        <v>0</v>
      </c>
      <c r="L163" s="25">
        <f t="shared" si="44"/>
        <v>0</v>
      </c>
      <c r="M163" s="25">
        <f t="shared" si="45"/>
        <v>0</v>
      </c>
      <c r="N163" s="25">
        <f t="shared" si="46"/>
        <v>22625</v>
      </c>
      <c r="O163" s="25" t="e">
        <f t="shared" si="42"/>
        <v>#DIV/0!</v>
      </c>
    </row>
    <row r="164" spans="1:15" ht="17" customHeight="1" x14ac:dyDescent="0.2">
      <c r="A164" s="22" t="s">
        <v>342</v>
      </c>
      <c r="B164" s="23" t="s">
        <v>343</v>
      </c>
      <c r="C164" s="24" t="s">
        <v>0</v>
      </c>
      <c r="D164" s="25">
        <v>10135200</v>
      </c>
      <c r="E164" s="25">
        <f>E165+E166+E167+E168</f>
        <v>5368110</v>
      </c>
      <c r="F164" s="25">
        <v>4641096.91</v>
      </c>
      <c r="G164" s="26">
        <f t="shared" si="43"/>
        <v>86.456814595826103</v>
      </c>
      <c r="H164" s="25">
        <v>60000</v>
      </c>
      <c r="I164" s="25">
        <v>60000</v>
      </c>
      <c r="J164" s="25">
        <v>67851.12</v>
      </c>
      <c r="K164" s="26">
        <f t="shared" si="41"/>
        <v>113.08519999999999</v>
      </c>
      <c r="L164" s="25">
        <f t="shared" si="44"/>
        <v>10195200</v>
      </c>
      <c r="M164" s="25">
        <f t="shared" si="45"/>
        <v>5428110</v>
      </c>
      <c r="N164" s="25">
        <f t="shared" si="46"/>
        <v>4708948.03</v>
      </c>
      <c r="O164" s="25">
        <f t="shared" si="42"/>
        <v>86.751153348034592</v>
      </c>
    </row>
    <row r="165" spans="1:15" ht="15" customHeight="1" x14ac:dyDescent="0.2">
      <c r="A165" s="23" t="s">
        <v>344</v>
      </c>
      <c r="B165" s="23" t="s">
        <v>345</v>
      </c>
      <c r="C165" s="24" t="s">
        <v>346</v>
      </c>
      <c r="D165" s="25">
        <v>2726600</v>
      </c>
      <c r="E165" s="25">
        <v>1512670</v>
      </c>
      <c r="F165" s="25">
        <v>1389256</v>
      </c>
      <c r="G165" s="26">
        <f t="shared" si="43"/>
        <v>91.841313703583722</v>
      </c>
      <c r="H165" s="25">
        <v>1000</v>
      </c>
      <c r="I165" s="25">
        <v>1000</v>
      </c>
      <c r="J165" s="25">
        <v>42613.120000000003</v>
      </c>
      <c r="K165" s="26">
        <f t="shared" si="41"/>
        <v>4261.3119999999999</v>
      </c>
      <c r="L165" s="25">
        <f t="shared" si="44"/>
        <v>2727600</v>
      </c>
      <c r="M165" s="25">
        <f t="shared" si="45"/>
        <v>1513670</v>
      </c>
      <c r="N165" s="25">
        <f t="shared" si="46"/>
        <v>1431869.12</v>
      </c>
      <c r="O165" s="25">
        <f t="shared" si="42"/>
        <v>94.595857749707662</v>
      </c>
    </row>
    <row r="166" spans="1:15" ht="16.5" customHeight="1" x14ac:dyDescent="0.2">
      <c r="A166" s="23" t="s">
        <v>347</v>
      </c>
      <c r="B166" s="23" t="s">
        <v>348</v>
      </c>
      <c r="C166" s="24" t="s">
        <v>349</v>
      </c>
      <c r="D166" s="25">
        <v>365800</v>
      </c>
      <c r="E166" s="25">
        <v>232160</v>
      </c>
      <c r="F166" s="25">
        <v>206276.47</v>
      </c>
      <c r="G166" s="26">
        <f t="shared" si="43"/>
        <v>88.850995003445902</v>
      </c>
      <c r="H166" s="25">
        <v>1000</v>
      </c>
      <c r="I166" s="25">
        <v>1000</v>
      </c>
      <c r="J166" s="25"/>
      <c r="K166" s="26">
        <f t="shared" si="41"/>
        <v>0</v>
      </c>
      <c r="L166" s="25">
        <f t="shared" si="44"/>
        <v>366800</v>
      </c>
      <c r="M166" s="25">
        <f t="shared" si="45"/>
        <v>233160</v>
      </c>
      <c r="N166" s="25">
        <f t="shared" si="46"/>
        <v>206276.47</v>
      </c>
      <c r="O166" s="25">
        <f t="shared" si="42"/>
        <v>88.469921942014068</v>
      </c>
    </row>
    <row r="167" spans="1:15" ht="26" customHeight="1" x14ac:dyDescent="0.2">
      <c r="A167" s="23" t="s">
        <v>350</v>
      </c>
      <c r="B167" s="23" t="s">
        <v>351</v>
      </c>
      <c r="C167" s="24" t="s">
        <v>352</v>
      </c>
      <c r="D167" s="25">
        <v>6015000</v>
      </c>
      <c r="E167" s="25">
        <v>3068600</v>
      </c>
      <c r="F167" s="25">
        <v>2547705.69</v>
      </c>
      <c r="G167" s="26">
        <f t="shared" si="43"/>
        <v>83.025017597601504</v>
      </c>
      <c r="H167" s="25">
        <v>58000</v>
      </c>
      <c r="I167" s="25">
        <v>58000</v>
      </c>
      <c r="J167" s="25">
        <v>25238</v>
      </c>
      <c r="K167" s="26">
        <f t="shared" si="41"/>
        <v>43.513793103448279</v>
      </c>
      <c r="L167" s="25">
        <f t="shared" si="44"/>
        <v>6073000</v>
      </c>
      <c r="M167" s="25">
        <f t="shared" si="45"/>
        <v>3126600</v>
      </c>
      <c r="N167" s="25">
        <f t="shared" si="46"/>
        <v>2572943.69</v>
      </c>
      <c r="O167" s="25">
        <f t="shared" si="42"/>
        <v>82.292064542954009</v>
      </c>
    </row>
    <row r="168" spans="1:15" ht="16.399999999999999" customHeight="1" x14ac:dyDescent="0.2">
      <c r="A168" s="22" t="s">
        <v>353</v>
      </c>
      <c r="B168" s="23" t="s">
        <v>354</v>
      </c>
      <c r="C168" s="24" t="s">
        <v>0</v>
      </c>
      <c r="D168" s="25">
        <v>1027800</v>
      </c>
      <c r="E168" s="25">
        <f>E169+E170+E171</f>
        <v>554680</v>
      </c>
      <c r="F168" s="25">
        <v>497858.75</v>
      </c>
      <c r="G168" s="26">
        <f t="shared" si="43"/>
        <v>89.756030504074417</v>
      </c>
      <c r="H168" s="25"/>
      <c r="I168" s="25"/>
      <c r="J168" s="25"/>
      <c r="K168" s="26">
        <f t="shared" si="41"/>
        <v>0</v>
      </c>
      <c r="L168" s="25">
        <f t="shared" si="44"/>
        <v>1027800</v>
      </c>
      <c r="M168" s="25">
        <f t="shared" si="45"/>
        <v>554680</v>
      </c>
      <c r="N168" s="25">
        <f t="shared" si="46"/>
        <v>497858.75</v>
      </c>
      <c r="O168" s="25">
        <f t="shared" si="42"/>
        <v>89.756030504074431</v>
      </c>
    </row>
    <row r="169" spans="1:15" ht="13.9" customHeight="1" x14ac:dyDescent="0.2">
      <c r="A169" s="29" t="s">
        <v>355</v>
      </c>
      <c r="B169" s="29" t="s">
        <v>356</v>
      </c>
      <c r="C169" s="30" t="s">
        <v>357</v>
      </c>
      <c r="D169" s="25">
        <v>872800</v>
      </c>
      <c r="E169" s="25">
        <v>459680</v>
      </c>
      <c r="F169" s="25">
        <v>428393.15</v>
      </c>
      <c r="G169" s="26">
        <f t="shared" si="43"/>
        <v>93.193776105116598</v>
      </c>
      <c r="H169" s="25"/>
      <c r="I169" s="25"/>
      <c r="J169" s="25"/>
      <c r="K169" s="26">
        <f t="shared" si="41"/>
        <v>0</v>
      </c>
      <c r="L169" s="25">
        <f t="shared" si="44"/>
        <v>872800</v>
      </c>
      <c r="M169" s="25">
        <f t="shared" si="45"/>
        <v>459680</v>
      </c>
      <c r="N169" s="25">
        <f t="shared" si="46"/>
        <v>428393.15</v>
      </c>
      <c r="O169" s="25">
        <f t="shared" si="42"/>
        <v>93.193776105116612</v>
      </c>
    </row>
    <row r="170" spans="1:15" ht="13.5" customHeight="1" x14ac:dyDescent="0.2">
      <c r="A170" s="29" t="s">
        <v>358</v>
      </c>
      <c r="B170" s="29" t="s">
        <v>359</v>
      </c>
      <c r="C170" s="30" t="s">
        <v>360</v>
      </c>
      <c r="D170" s="25">
        <v>150000</v>
      </c>
      <c r="E170" s="25">
        <v>90000</v>
      </c>
      <c r="F170" s="25">
        <v>69465.600000000006</v>
      </c>
      <c r="G170" s="26">
        <f t="shared" si="43"/>
        <v>77.184000000000012</v>
      </c>
      <c r="H170" s="25"/>
      <c r="I170" s="25"/>
      <c r="J170" s="25"/>
      <c r="K170" s="26">
        <f t="shared" si="41"/>
        <v>0</v>
      </c>
      <c r="L170" s="25">
        <f t="shared" si="44"/>
        <v>150000</v>
      </c>
      <c r="M170" s="25">
        <f t="shared" si="45"/>
        <v>90000</v>
      </c>
      <c r="N170" s="25">
        <f t="shared" si="46"/>
        <v>69465.600000000006</v>
      </c>
      <c r="O170" s="25">
        <f t="shared" si="42"/>
        <v>77.184000000000012</v>
      </c>
    </row>
    <row r="171" spans="1:15" ht="13.5" customHeight="1" x14ac:dyDescent="0.2">
      <c r="A171" s="29" t="s">
        <v>358</v>
      </c>
      <c r="B171" s="29" t="s">
        <v>359</v>
      </c>
      <c r="C171" s="30" t="s">
        <v>361</v>
      </c>
      <c r="D171" s="25">
        <v>5000</v>
      </c>
      <c r="E171" s="25">
        <v>5000</v>
      </c>
      <c r="F171" s="25"/>
      <c r="G171" s="26">
        <f t="shared" si="43"/>
        <v>0</v>
      </c>
      <c r="H171" s="25"/>
      <c r="I171" s="25"/>
      <c r="J171" s="25"/>
      <c r="K171" s="26">
        <f t="shared" si="41"/>
        <v>0</v>
      </c>
      <c r="L171" s="25">
        <f t="shared" si="44"/>
        <v>5000</v>
      </c>
      <c r="M171" s="25">
        <f t="shared" si="45"/>
        <v>5000</v>
      </c>
      <c r="N171" s="25">
        <f t="shared" si="46"/>
        <v>0</v>
      </c>
      <c r="O171" s="25">
        <f t="shared" si="42"/>
        <v>0</v>
      </c>
    </row>
    <row r="172" spans="1:15" ht="18" customHeight="1" x14ac:dyDescent="0.2">
      <c r="A172" s="22" t="s">
        <v>362</v>
      </c>
      <c r="B172" s="23" t="s">
        <v>363</v>
      </c>
      <c r="C172" s="24" t="s">
        <v>0</v>
      </c>
      <c r="D172" s="25">
        <v>3101870</v>
      </c>
      <c r="E172" s="25">
        <f>E174+E175</f>
        <v>1735570</v>
      </c>
      <c r="F172" s="25">
        <v>1493753.22</v>
      </c>
      <c r="G172" s="26">
        <f t="shared" si="43"/>
        <v>86.067010837937957</v>
      </c>
      <c r="H172" s="25">
        <v>4240000</v>
      </c>
      <c r="I172" s="25">
        <v>3340000</v>
      </c>
      <c r="J172" s="25">
        <v>101598</v>
      </c>
      <c r="K172" s="26">
        <f t="shared" si="41"/>
        <v>3.0418562874251496</v>
      </c>
      <c r="L172" s="25">
        <f t="shared" si="44"/>
        <v>7341870</v>
      </c>
      <c r="M172" s="25">
        <f t="shared" si="45"/>
        <v>5075570</v>
      </c>
      <c r="N172" s="25">
        <f t="shared" si="46"/>
        <v>1595351.22</v>
      </c>
      <c r="O172" s="25">
        <f t="shared" si="42"/>
        <v>31.431961730406634</v>
      </c>
    </row>
    <row r="173" spans="1:15" ht="15" customHeight="1" x14ac:dyDescent="0.2">
      <c r="A173" s="22" t="s">
        <v>364</v>
      </c>
      <c r="B173" s="23" t="s">
        <v>365</v>
      </c>
      <c r="C173" s="24" t="s">
        <v>0</v>
      </c>
      <c r="D173" s="25">
        <v>100000</v>
      </c>
      <c r="E173" s="25">
        <f>E174</f>
        <v>90000</v>
      </c>
      <c r="F173" s="25">
        <v>45544.66</v>
      </c>
      <c r="G173" s="26">
        <f t="shared" si="43"/>
        <v>50.605177777777783</v>
      </c>
      <c r="H173" s="25"/>
      <c r="I173" s="25"/>
      <c r="J173" s="25"/>
      <c r="K173" s="26">
        <f t="shared" si="41"/>
        <v>0</v>
      </c>
      <c r="L173" s="25">
        <f t="shared" si="44"/>
        <v>100000</v>
      </c>
      <c r="M173" s="25">
        <f t="shared" si="45"/>
        <v>90000</v>
      </c>
      <c r="N173" s="25">
        <f t="shared" si="46"/>
        <v>45544.66</v>
      </c>
      <c r="O173" s="25">
        <f t="shared" si="42"/>
        <v>50.605177777777776</v>
      </c>
    </row>
    <row r="174" spans="1:15" ht="13.9" customHeight="1" x14ac:dyDescent="0.2">
      <c r="A174" s="29" t="s">
        <v>366</v>
      </c>
      <c r="B174" s="29" t="s">
        <v>367</v>
      </c>
      <c r="C174" s="30" t="s">
        <v>368</v>
      </c>
      <c r="D174" s="25">
        <v>100000</v>
      </c>
      <c r="E174" s="25">
        <v>90000</v>
      </c>
      <c r="F174" s="25">
        <v>45544.66</v>
      </c>
      <c r="G174" s="26">
        <f t="shared" si="43"/>
        <v>50.605177777777783</v>
      </c>
      <c r="H174" s="25"/>
      <c r="I174" s="25"/>
      <c r="J174" s="25"/>
      <c r="K174" s="26">
        <f t="shared" si="41"/>
        <v>0</v>
      </c>
      <c r="L174" s="25">
        <f t="shared" si="44"/>
        <v>100000</v>
      </c>
      <c r="M174" s="25">
        <f t="shared" si="45"/>
        <v>90000</v>
      </c>
      <c r="N174" s="25">
        <f t="shared" si="46"/>
        <v>45544.66</v>
      </c>
      <c r="O174" s="25">
        <f t="shared" si="42"/>
        <v>50.605177777777776</v>
      </c>
    </row>
    <row r="175" spans="1:15" ht="16.399999999999999" customHeight="1" x14ac:dyDescent="0.2">
      <c r="A175" s="22" t="s">
        <v>369</v>
      </c>
      <c r="B175" s="23" t="s">
        <v>370</v>
      </c>
      <c r="C175" s="24" t="s">
        <v>0</v>
      </c>
      <c r="D175" s="25">
        <v>3001870</v>
      </c>
      <c r="E175" s="25">
        <v>1645570</v>
      </c>
      <c r="F175" s="25">
        <v>1448208.56</v>
      </c>
      <c r="G175" s="26">
        <f t="shared" si="43"/>
        <v>88.006499875423103</v>
      </c>
      <c r="H175" s="25"/>
      <c r="I175" s="25"/>
      <c r="J175" s="25"/>
      <c r="K175" s="26">
        <f t="shared" si="41"/>
        <v>0</v>
      </c>
      <c r="L175" s="25">
        <f t="shared" si="44"/>
        <v>3001870</v>
      </c>
      <c r="M175" s="25">
        <f t="shared" si="45"/>
        <v>1645570</v>
      </c>
      <c r="N175" s="25">
        <f t="shared" si="46"/>
        <v>1448208.56</v>
      </c>
      <c r="O175" s="25">
        <f t="shared" si="42"/>
        <v>88.006499875423103</v>
      </c>
    </row>
    <row r="176" spans="1:15" ht="24.5" customHeight="1" x14ac:dyDescent="0.2">
      <c r="A176" s="29" t="s">
        <v>371</v>
      </c>
      <c r="B176" s="29" t="s">
        <v>372</v>
      </c>
      <c r="C176" s="30" t="s">
        <v>373</v>
      </c>
      <c r="D176" s="25">
        <v>3001870</v>
      </c>
      <c r="E176" s="25">
        <v>1645570</v>
      </c>
      <c r="F176" s="25">
        <v>1448208.56</v>
      </c>
      <c r="G176" s="26">
        <f t="shared" si="43"/>
        <v>88.006499875423103</v>
      </c>
      <c r="H176" s="25"/>
      <c r="I176" s="25"/>
      <c r="J176" s="25"/>
      <c r="K176" s="26">
        <f t="shared" si="41"/>
        <v>0</v>
      </c>
      <c r="L176" s="25">
        <f t="shared" si="44"/>
        <v>3001870</v>
      </c>
      <c r="M176" s="25">
        <f t="shared" si="45"/>
        <v>1645570</v>
      </c>
      <c r="N176" s="25">
        <f t="shared" si="46"/>
        <v>1448208.56</v>
      </c>
      <c r="O176" s="25">
        <f t="shared" si="42"/>
        <v>88.006499875423103</v>
      </c>
    </row>
    <row r="177" spans="1:15" ht="18.5" customHeight="1" x14ac:dyDescent="0.2">
      <c r="A177" s="23" t="s">
        <v>374</v>
      </c>
      <c r="B177" s="23" t="s">
        <v>375</v>
      </c>
      <c r="C177" s="24" t="s">
        <v>376</v>
      </c>
      <c r="D177" s="25"/>
      <c r="E177" s="25"/>
      <c r="F177" s="25"/>
      <c r="G177" s="26">
        <f t="shared" si="43"/>
        <v>0</v>
      </c>
      <c r="H177" s="25">
        <v>4240000</v>
      </c>
      <c r="I177" s="25">
        <v>3340000</v>
      </c>
      <c r="J177" s="25">
        <v>101598</v>
      </c>
      <c r="K177" s="26">
        <f t="shared" si="41"/>
        <v>3.0418562874251496</v>
      </c>
      <c r="L177" s="25">
        <f t="shared" si="44"/>
        <v>4240000</v>
      </c>
      <c r="M177" s="25">
        <f t="shared" si="45"/>
        <v>3340000</v>
      </c>
      <c r="N177" s="25">
        <f t="shared" si="46"/>
        <v>101598</v>
      </c>
      <c r="O177" s="25">
        <f t="shared" si="42"/>
        <v>3.0418562874251496</v>
      </c>
    </row>
    <row r="178" spans="1:15" ht="17" customHeight="1" x14ac:dyDescent="0.2">
      <c r="A178" s="22" t="s">
        <v>377</v>
      </c>
      <c r="B178" s="23" t="s">
        <v>378</v>
      </c>
      <c r="C178" s="24" t="s">
        <v>0</v>
      </c>
      <c r="D178" s="25">
        <v>12116500</v>
      </c>
      <c r="E178" s="25">
        <f>E179+E181+E182</f>
        <v>7405076</v>
      </c>
      <c r="F178" s="25">
        <v>6248317.6699999999</v>
      </c>
      <c r="G178" s="26">
        <f t="shared" si="43"/>
        <v>84.378845942972092</v>
      </c>
      <c r="H178" s="25">
        <v>308500</v>
      </c>
      <c r="I178" s="25"/>
      <c r="J178" s="25">
        <v>645139.68000000005</v>
      </c>
      <c r="K178" s="26">
        <f t="shared" si="41"/>
        <v>0</v>
      </c>
      <c r="L178" s="25">
        <f t="shared" si="44"/>
        <v>12425000</v>
      </c>
      <c r="M178" s="25">
        <f t="shared" si="45"/>
        <v>7405076</v>
      </c>
      <c r="N178" s="25">
        <f t="shared" si="46"/>
        <v>6893457.3499999996</v>
      </c>
      <c r="O178" s="25">
        <f t="shared" si="42"/>
        <v>93.09097367805542</v>
      </c>
    </row>
    <row r="179" spans="1:15" ht="26.5" customHeight="1" x14ac:dyDescent="0.2">
      <c r="A179" s="22" t="s">
        <v>379</v>
      </c>
      <c r="B179" s="23" t="s">
        <v>380</v>
      </c>
      <c r="C179" s="24" t="s">
        <v>0</v>
      </c>
      <c r="D179" s="25">
        <v>200000</v>
      </c>
      <c r="E179" s="25">
        <f>E180</f>
        <v>23696</v>
      </c>
      <c r="F179" s="25">
        <v>23695.31</v>
      </c>
      <c r="G179" s="26">
        <f t="shared" si="43"/>
        <v>99.997088116137746</v>
      </c>
      <c r="H179" s="25">
        <v>308500</v>
      </c>
      <c r="I179" s="25"/>
      <c r="J179" s="25"/>
      <c r="K179" s="26">
        <f t="shared" si="41"/>
        <v>0</v>
      </c>
      <c r="L179" s="25">
        <f t="shared" si="44"/>
        <v>508500</v>
      </c>
      <c r="M179" s="25">
        <f t="shared" si="45"/>
        <v>23696</v>
      </c>
      <c r="N179" s="25">
        <f t="shared" si="46"/>
        <v>23695.31</v>
      </c>
      <c r="O179" s="25">
        <f t="shared" si="42"/>
        <v>99.99708811613776</v>
      </c>
    </row>
    <row r="180" spans="1:15" ht="20" customHeight="1" x14ac:dyDescent="0.2">
      <c r="A180" s="29" t="s">
        <v>381</v>
      </c>
      <c r="B180" s="29" t="s">
        <v>382</v>
      </c>
      <c r="C180" s="30" t="s">
        <v>383</v>
      </c>
      <c r="D180" s="25">
        <v>200000</v>
      </c>
      <c r="E180" s="25">
        <v>23696</v>
      </c>
      <c r="F180" s="25">
        <v>23695.31</v>
      </c>
      <c r="G180" s="26">
        <f t="shared" si="43"/>
        <v>99.997088116137746</v>
      </c>
      <c r="H180" s="25">
        <v>308500</v>
      </c>
      <c r="I180" s="25"/>
      <c r="J180" s="25"/>
      <c r="K180" s="26">
        <f t="shared" si="41"/>
        <v>0</v>
      </c>
      <c r="L180" s="25">
        <f t="shared" si="44"/>
        <v>508500</v>
      </c>
      <c r="M180" s="25">
        <f t="shared" si="45"/>
        <v>23696</v>
      </c>
      <c r="N180" s="25">
        <f t="shared" si="46"/>
        <v>23695.31</v>
      </c>
      <c r="O180" s="25">
        <f t="shared" si="42"/>
        <v>99.99708811613776</v>
      </c>
    </row>
    <row r="181" spans="1:15" ht="28" customHeight="1" x14ac:dyDescent="0.2">
      <c r="A181" s="23" t="s">
        <v>384</v>
      </c>
      <c r="B181" s="23" t="s">
        <v>385</v>
      </c>
      <c r="C181" s="24" t="s">
        <v>386</v>
      </c>
      <c r="D181" s="25">
        <v>1153500</v>
      </c>
      <c r="E181" s="25">
        <v>1153500</v>
      </c>
      <c r="F181" s="25">
        <v>556890</v>
      </c>
      <c r="G181" s="26">
        <f t="shared" si="43"/>
        <v>48.278283485045513</v>
      </c>
      <c r="H181" s="25"/>
      <c r="I181" s="25"/>
      <c r="J181" s="25"/>
      <c r="K181" s="26">
        <f t="shared" si="41"/>
        <v>0</v>
      </c>
      <c r="L181" s="25">
        <f t="shared" si="44"/>
        <v>1153500</v>
      </c>
      <c r="M181" s="25">
        <f t="shared" si="45"/>
        <v>1153500</v>
      </c>
      <c r="N181" s="25">
        <f t="shared" si="46"/>
        <v>556890</v>
      </c>
      <c r="O181" s="25">
        <f t="shared" si="42"/>
        <v>48.278283485045513</v>
      </c>
    </row>
    <row r="182" spans="1:15" ht="14.5" customHeight="1" x14ac:dyDescent="0.2">
      <c r="A182" s="23" t="s">
        <v>387</v>
      </c>
      <c r="B182" s="23" t="s">
        <v>388</v>
      </c>
      <c r="C182" s="24" t="s">
        <v>389</v>
      </c>
      <c r="D182" s="25">
        <v>10763000</v>
      </c>
      <c r="E182" s="25">
        <v>6227880</v>
      </c>
      <c r="F182" s="25">
        <v>5667732.3600000003</v>
      </c>
      <c r="G182" s="26">
        <f t="shared" si="43"/>
        <v>91.005805506849839</v>
      </c>
      <c r="H182" s="25"/>
      <c r="I182" s="25"/>
      <c r="J182" s="25">
        <v>645139.68000000005</v>
      </c>
      <c r="K182" s="26">
        <f t="shared" si="41"/>
        <v>0</v>
      </c>
      <c r="L182" s="25">
        <f t="shared" si="44"/>
        <v>10763000</v>
      </c>
      <c r="M182" s="25">
        <f t="shared" si="45"/>
        <v>6227880</v>
      </c>
      <c r="N182" s="25">
        <f t="shared" si="46"/>
        <v>6312872.04</v>
      </c>
      <c r="O182" s="25">
        <f t="shared" si="42"/>
        <v>101.36470259542574</v>
      </c>
    </row>
    <row r="183" spans="1:15" ht="9.4" customHeight="1" x14ac:dyDescent="0.2">
      <c r="A183" s="22" t="s">
        <v>390</v>
      </c>
      <c r="B183" s="23" t="s">
        <v>391</v>
      </c>
      <c r="C183" s="24" t="s">
        <v>0</v>
      </c>
      <c r="D183" s="25">
        <v>990000</v>
      </c>
      <c r="E183" s="25">
        <v>405000</v>
      </c>
      <c r="F183" s="25">
        <v>397008</v>
      </c>
      <c r="G183" s="26">
        <f t="shared" si="43"/>
        <v>98.026666666666671</v>
      </c>
      <c r="H183" s="25">
        <v>4800</v>
      </c>
      <c r="I183" s="25">
        <v>4800</v>
      </c>
      <c r="J183" s="25"/>
      <c r="K183" s="26">
        <f t="shared" si="41"/>
        <v>0</v>
      </c>
      <c r="L183" s="25">
        <f t="shared" si="44"/>
        <v>994800</v>
      </c>
      <c r="M183" s="25">
        <f t="shared" si="45"/>
        <v>409800</v>
      </c>
      <c r="N183" s="25">
        <f t="shared" si="46"/>
        <v>397008</v>
      </c>
      <c r="O183" s="25">
        <f t="shared" si="42"/>
        <v>96.878477306002935</v>
      </c>
    </row>
    <row r="184" spans="1:15" ht="16.399999999999999" customHeight="1" x14ac:dyDescent="0.2">
      <c r="A184" s="22" t="s">
        <v>392</v>
      </c>
      <c r="B184" s="23" t="s">
        <v>393</v>
      </c>
      <c r="C184" s="24" t="s">
        <v>0</v>
      </c>
      <c r="D184" s="25">
        <v>5000</v>
      </c>
      <c r="E184" s="25">
        <v>5000</v>
      </c>
      <c r="F184" s="25">
        <v>4800</v>
      </c>
      <c r="G184" s="26">
        <f t="shared" si="43"/>
        <v>96</v>
      </c>
      <c r="H184" s="25">
        <v>4800</v>
      </c>
      <c r="I184" s="25">
        <v>4800</v>
      </c>
      <c r="J184" s="25"/>
      <c r="K184" s="26">
        <f t="shared" si="41"/>
        <v>0</v>
      </c>
      <c r="L184" s="25">
        <f t="shared" si="44"/>
        <v>9800</v>
      </c>
      <c r="M184" s="25">
        <f t="shared" si="45"/>
        <v>9800</v>
      </c>
      <c r="N184" s="25">
        <f t="shared" si="46"/>
        <v>4800</v>
      </c>
      <c r="O184" s="25">
        <f t="shared" si="42"/>
        <v>48.979591836734691</v>
      </c>
    </row>
    <row r="185" spans="1:15" ht="10.5" customHeight="1" x14ac:dyDescent="0.2">
      <c r="A185" s="23" t="s">
        <v>394</v>
      </c>
      <c r="B185" s="23" t="s">
        <v>395</v>
      </c>
      <c r="C185" s="24" t="s">
        <v>396</v>
      </c>
      <c r="D185" s="25">
        <v>5000</v>
      </c>
      <c r="E185" s="25">
        <v>5000</v>
      </c>
      <c r="F185" s="25">
        <v>4800</v>
      </c>
      <c r="G185" s="26">
        <f t="shared" si="43"/>
        <v>96</v>
      </c>
      <c r="H185" s="25">
        <v>4800</v>
      </c>
      <c r="I185" s="25">
        <v>4800</v>
      </c>
      <c r="J185" s="25"/>
      <c r="K185" s="26">
        <f t="shared" si="41"/>
        <v>0</v>
      </c>
      <c r="L185" s="25">
        <f t="shared" si="44"/>
        <v>9800</v>
      </c>
      <c r="M185" s="25">
        <f t="shared" si="45"/>
        <v>9800</v>
      </c>
      <c r="N185" s="25">
        <f t="shared" si="46"/>
        <v>4800</v>
      </c>
      <c r="O185" s="25">
        <f t="shared" si="42"/>
        <v>48.979591836734691</v>
      </c>
    </row>
    <row r="186" spans="1:15" ht="16.399999999999999" customHeight="1" x14ac:dyDescent="0.2">
      <c r="A186" s="22" t="s">
        <v>397</v>
      </c>
      <c r="B186" s="23" t="s">
        <v>398</v>
      </c>
      <c r="C186" s="24" t="s">
        <v>0</v>
      </c>
      <c r="D186" s="25">
        <v>900000</v>
      </c>
      <c r="E186" s="25">
        <v>400000</v>
      </c>
      <c r="F186" s="25">
        <v>392208</v>
      </c>
      <c r="G186" s="26">
        <f t="shared" si="43"/>
        <v>98.052000000000007</v>
      </c>
      <c r="H186" s="25"/>
      <c r="I186" s="25"/>
      <c r="J186" s="25"/>
      <c r="K186" s="26">
        <f t="shared" si="41"/>
        <v>0</v>
      </c>
      <c r="L186" s="25">
        <f t="shared" si="44"/>
        <v>900000</v>
      </c>
      <c r="M186" s="25">
        <f t="shared" si="45"/>
        <v>400000</v>
      </c>
      <c r="N186" s="25">
        <f t="shared" si="46"/>
        <v>392208</v>
      </c>
      <c r="O186" s="25">
        <f t="shared" si="42"/>
        <v>98.051999999999992</v>
      </c>
    </row>
    <row r="187" spans="1:15" ht="16.399999999999999" customHeight="1" x14ac:dyDescent="0.2">
      <c r="A187" s="22" t="s">
        <v>399</v>
      </c>
      <c r="B187" s="23" t="s">
        <v>400</v>
      </c>
      <c r="C187" s="24" t="s">
        <v>0</v>
      </c>
      <c r="D187" s="25">
        <v>900000</v>
      </c>
      <c r="E187" s="25">
        <v>400000</v>
      </c>
      <c r="F187" s="25">
        <v>392208</v>
      </c>
      <c r="G187" s="26">
        <f t="shared" si="43"/>
        <v>98.052000000000007</v>
      </c>
      <c r="H187" s="25"/>
      <c r="I187" s="25"/>
      <c r="J187" s="25"/>
      <c r="K187" s="26">
        <f t="shared" si="41"/>
        <v>0</v>
      </c>
      <c r="L187" s="25">
        <f t="shared" si="44"/>
        <v>900000</v>
      </c>
      <c r="M187" s="25">
        <f t="shared" si="45"/>
        <v>400000</v>
      </c>
      <c r="N187" s="25">
        <f t="shared" si="46"/>
        <v>392208</v>
      </c>
      <c r="O187" s="25">
        <f t="shared" si="42"/>
        <v>98.051999999999992</v>
      </c>
    </row>
    <row r="188" spans="1:15" ht="24" customHeight="1" x14ac:dyDescent="0.2">
      <c r="A188" s="29" t="s">
        <v>401</v>
      </c>
      <c r="B188" s="29" t="s">
        <v>402</v>
      </c>
      <c r="C188" s="30" t="s">
        <v>403</v>
      </c>
      <c r="D188" s="25">
        <v>900000</v>
      </c>
      <c r="E188" s="25">
        <v>400000</v>
      </c>
      <c r="F188" s="25">
        <v>392208</v>
      </c>
      <c r="G188" s="26">
        <f t="shared" si="43"/>
        <v>98.052000000000007</v>
      </c>
      <c r="H188" s="25"/>
      <c r="I188" s="25"/>
      <c r="J188" s="25"/>
      <c r="K188" s="26">
        <f t="shared" si="41"/>
        <v>0</v>
      </c>
      <c r="L188" s="25">
        <f t="shared" si="44"/>
        <v>900000</v>
      </c>
      <c r="M188" s="25">
        <f t="shared" si="45"/>
        <v>400000</v>
      </c>
      <c r="N188" s="25">
        <f t="shared" si="46"/>
        <v>392208</v>
      </c>
      <c r="O188" s="25">
        <f t="shared" si="42"/>
        <v>98.051999999999992</v>
      </c>
    </row>
    <row r="189" spans="1:15" ht="16.399999999999999" customHeight="1" x14ac:dyDescent="0.2">
      <c r="A189" s="22" t="s">
        <v>404</v>
      </c>
      <c r="B189" s="23" t="s">
        <v>405</v>
      </c>
      <c r="C189" s="24" t="s">
        <v>0</v>
      </c>
      <c r="D189" s="25">
        <v>85000</v>
      </c>
      <c r="E189" s="25">
        <v>0</v>
      </c>
      <c r="F189" s="25"/>
      <c r="G189" s="26">
        <f t="shared" si="43"/>
        <v>0</v>
      </c>
      <c r="H189" s="25"/>
      <c r="I189" s="25"/>
      <c r="J189" s="25"/>
      <c r="K189" s="26">
        <f t="shared" si="41"/>
        <v>0</v>
      </c>
      <c r="L189" s="25">
        <f t="shared" si="44"/>
        <v>85000</v>
      </c>
      <c r="M189" s="25">
        <f t="shared" si="45"/>
        <v>0</v>
      </c>
      <c r="N189" s="25">
        <f t="shared" si="46"/>
        <v>0</v>
      </c>
      <c r="O189" s="25" t="e">
        <f t="shared" si="42"/>
        <v>#DIV/0!</v>
      </c>
    </row>
    <row r="190" spans="1:15" ht="13.9" customHeight="1" x14ac:dyDescent="0.2">
      <c r="A190" s="23" t="s">
        <v>406</v>
      </c>
      <c r="B190" s="23" t="s">
        <v>407</v>
      </c>
      <c r="C190" s="24" t="s">
        <v>408</v>
      </c>
      <c r="D190" s="25">
        <v>85000</v>
      </c>
      <c r="E190" s="25">
        <v>0</v>
      </c>
      <c r="F190" s="25"/>
      <c r="G190" s="26">
        <f t="shared" si="43"/>
        <v>0</v>
      </c>
      <c r="H190" s="25"/>
      <c r="I190" s="25"/>
      <c r="J190" s="25"/>
      <c r="K190" s="26">
        <f t="shared" si="41"/>
        <v>0</v>
      </c>
      <c r="L190" s="25">
        <f t="shared" si="44"/>
        <v>85000</v>
      </c>
      <c r="M190" s="25">
        <f t="shared" si="45"/>
        <v>0</v>
      </c>
      <c r="N190" s="25">
        <f t="shared" si="46"/>
        <v>0</v>
      </c>
      <c r="O190" s="25" t="e">
        <f t="shared" si="42"/>
        <v>#DIV/0!</v>
      </c>
    </row>
    <row r="191" spans="1:15" ht="15.5" customHeight="1" x14ac:dyDescent="0.2">
      <c r="A191" s="22" t="s">
        <v>409</v>
      </c>
      <c r="B191" s="23" t="s">
        <v>410</v>
      </c>
      <c r="C191" s="24" t="s">
        <v>0</v>
      </c>
      <c r="D191" s="25">
        <v>2176600</v>
      </c>
      <c r="E191" s="25">
        <v>923972</v>
      </c>
      <c r="F191" s="25">
        <v>451737.29</v>
      </c>
      <c r="G191" s="26">
        <f t="shared" si="43"/>
        <v>48.890798638919797</v>
      </c>
      <c r="H191" s="25">
        <v>2537900</v>
      </c>
      <c r="I191" s="25">
        <f>I195+I199</f>
        <v>2493400</v>
      </c>
      <c r="J191" s="25">
        <v>1898459.99</v>
      </c>
      <c r="K191" s="26">
        <f t="shared" si="41"/>
        <v>76.139407636159461</v>
      </c>
      <c r="L191" s="25">
        <f t="shared" si="44"/>
        <v>4714500</v>
      </c>
      <c r="M191" s="25">
        <f t="shared" si="45"/>
        <v>3417372</v>
      </c>
      <c r="N191" s="25">
        <f t="shared" si="46"/>
        <v>2350197.2799999998</v>
      </c>
      <c r="O191" s="25">
        <f t="shared" si="42"/>
        <v>68.772064615733953</v>
      </c>
    </row>
    <row r="192" spans="1:15" ht="16.399999999999999" customHeight="1" x14ac:dyDescent="0.2">
      <c r="A192" s="22" t="s">
        <v>411</v>
      </c>
      <c r="B192" s="23" t="s">
        <v>412</v>
      </c>
      <c r="C192" s="24" t="s">
        <v>0</v>
      </c>
      <c r="D192" s="25">
        <v>564000</v>
      </c>
      <c r="E192" s="25">
        <f>E193+E194</f>
        <v>361372</v>
      </c>
      <c r="F192" s="25">
        <v>219857.29</v>
      </c>
      <c r="G192" s="26">
        <f t="shared" si="43"/>
        <v>60.839602957617089</v>
      </c>
      <c r="H192" s="25"/>
      <c r="I192" s="25"/>
      <c r="J192" s="25"/>
      <c r="K192" s="26">
        <f t="shared" si="41"/>
        <v>0</v>
      </c>
      <c r="L192" s="25">
        <f t="shared" si="44"/>
        <v>564000</v>
      </c>
      <c r="M192" s="25">
        <f t="shared" si="45"/>
        <v>361372</v>
      </c>
      <c r="N192" s="25">
        <f t="shared" si="46"/>
        <v>219857.29</v>
      </c>
      <c r="O192" s="25">
        <f t="shared" si="42"/>
        <v>60.839602957617089</v>
      </c>
    </row>
    <row r="193" spans="1:15" ht="22.5" customHeight="1" x14ac:dyDescent="0.2">
      <c r="A193" s="23" t="s">
        <v>413</v>
      </c>
      <c r="B193" s="23" t="s">
        <v>414</v>
      </c>
      <c r="C193" s="24" t="s">
        <v>415</v>
      </c>
      <c r="D193" s="25">
        <v>130000</v>
      </c>
      <c r="E193" s="25">
        <v>130000</v>
      </c>
      <c r="F193" s="25">
        <v>27330</v>
      </c>
      <c r="G193" s="26">
        <f t="shared" si="43"/>
        <v>21.023076923076925</v>
      </c>
      <c r="H193" s="25"/>
      <c r="I193" s="25"/>
      <c r="J193" s="25"/>
      <c r="K193" s="26">
        <f t="shared" si="41"/>
        <v>0</v>
      </c>
      <c r="L193" s="25">
        <f t="shared" si="44"/>
        <v>130000</v>
      </c>
      <c r="M193" s="25">
        <f t="shared" si="45"/>
        <v>130000</v>
      </c>
      <c r="N193" s="25">
        <f t="shared" si="46"/>
        <v>27330</v>
      </c>
      <c r="O193" s="25">
        <f t="shared" si="42"/>
        <v>21.023076923076921</v>
      </c>
    </row>
    <row r="194" spans="1:15" ht="22.5" customHeight="1" x14ac:dyDescent="0.2">
      <c r="A194" s="23" t="s">
        <v>416</v>
      </c>
      <c r="B194" s="23" t="s">
        <v>417</v>
      </c>
      <c r="C194" s="24" t="s">
        <v>418</v>
      </c>
      <c r="D194" s="25">
        <v>434000</v>
      </c>
      <c r="E194" s="25">
        <v>231372</v>
      </c>
      <c r="F194" s="25">
        <v>192527.29</v>
      </c>
      <c r="G194" s="26">
        <f t="shared" si="43"/>
        <v>83.21114482305552</v>
      </c>
      <c r="H194" s="25"/>
      <c r="I194" s="25"/>
      <c r="J194" s="25"/>
      <c r="K194" s="26">
        <f t="shared" si="41"/>
        <v>0</v>
      </c>
      <c r="L194" s="25">
        <f t="shared" si="44"/>
        <v>434000</v>
      </c>
      <c r="M194" s="25">
        <f t="shared" si="45"/>
        <v>231372</v>
      </c>
      <c r="N194" s="25">
        <f t="shared" si="46"/>
        <v>192527.29</v>
      </c>
      <c r="O194" s="25">
        <f t="shared" si="42"/>
        <v>83.21114482305552</v>
      </c>
    </row>
    <row r="195" spans="1:15" ht="18" customHeight="1" x14ac:dyDescent="0.2">
      <c r="A195" s="22" t="s">
        <v>419</v>
      </c>
      <c r="B195" s="23" t="s">
        <v>420</v>
      </c>
      <c r="C195" s="24" t="s">
        <v>0</v>
      </c>
      <c r="D195" s="25">
        <v>612600</v>
      </c>
      <c r="E195" s="25">
        <f>E196+E197+E198</f>
        <v>562600</v>
      </c>
      <c r="F195" s="25">
        <v>231880</v>
      </c>
      <c r="G195" s="26">
        <f t="shared" si="43"/>
        <v>41.215783860646994</v>
      </c>
      <c r="H195" s="25">
        <v>2463400</v>
      </c>
      <c r="I195" s="25">
        <f>I197+I198</f>
        <v>2463400</v>
      </c>
      <c r="J195" s="25">
        <v>1898459.99</v>
      </c>
      <c r="K195" s="26">
        <f t="shared" si="41"/>
        <v>77.066655435576848</v>
      </c>
      <c r="L195" s="25">
        <f t="shared" si="44"/>
        <v>3076000</v>
      </c>
      <c r="M195" s="25">
        <f t="shared" si="45"/>
        <v>3026000</v>
      </c>
      <c r="N195" s="25">
        <f t="shared" si="46"/>
        <v>2130339.9900000002</v>
      </c>
      <c r="O195" s="25">
        <f t="shared" si="42"/>
        <v>70.401189358889624</v>
      </c>
    </row>
    <row r="196" spans="1:15" ht="19" customHeight="1" x14ac:dyDescent="0.2">
      <c r="A196" s="23" t="s">
        <v>421</v>
      </c>
      <c r="B196" s="23" t="s">
        <v>422</v>
      </c>
      <c r="C196" s="24" t="s">
        <v>423</v>
      </c>
      <c r="D196" s="25">
        <v>50000</v>
      </c>
      <c r="E196" s="25">
        <v>0</v>
      </c>
      <c r="F196" s="25"/>
      <c r="G196" s="26">
        <f t="shared" si="43"/>
        <v>0</v>
      </c>
      <c r="H196" s="25"/>
      <c r="I196" s="25"/>
      <c r="J196" s="25"/>
      <c r="K196" s="26">
        <f t="shared" si="41"/>
        <v>0</v>
      </c>
      <c r="L196" s="25">
        <f t="shared" si="44"/>
        <v>50000</v>
      </c>
      <c r="M196" s="25">
        <f t="shared" si="45"/>
        <v>0</v>
      </c>
      <c r="N196" s="25">
        <f t="shared" si="46"/>
        <v>0</v>
      </c>
      <c r="O196" s="25" t="e">
        <f t="shared" si="42"/>
        <v>#DIV/0!</v>
      </c>
    </row>
    <row r="197" spans="1:15" ht="13.5" customHeight="1" x14ac:dyDescent="0.2">
      <c r="A197" s="23" t="s">
        <v>424</v>
      </c>
      <c r="B197" s="23" t="s">
        <v>425</v>
      </c>
      <c r="C197" s="24" t="s">
        <v>426</v>
      </c>
      <c r="D197" s="25">
        <v>40000</v>
      </c>
      <c r="E197" s="25">
        <v>40000</v>
      </c>
      <c r="F197" s="25"/>
      <c r="G197" s="26">
        <f t="shared" si="43"/>
        <v>0</v>
      </c>
      <c r="H197" s="25">
        <v>100000</v>
      </c>
      <c r="I197" s="25">
        <v>100000</v>
      </c>
      <c r="J197" s="25"/>
      <c r="K197" s="26">
        <f t="shared" si="41"/>
        <v>0</v>
      </c>
      <c r="L197" s="25">
        <f t="shared" si="44"/>
        <v>140000</v>
      </c>
      <c r="M197" s="25">
        <f t="shared" si="45"/>
        <v>140000</v>
      </c>
      <c r="N197" s="25">
        <f t="shared" si="46"/>
        <v>0</v>
      </c>
      <c r="O197" s="25">
        <f t="shared" si="42"/>
        <v>0</v>
      </c>
    </row>
    <row r="198" spans="1:15" ht="14" customHeight="1" x14ac:dyDescent="0.2">
      <c r="A198" s="23" t="s">
        <v>427</v>
      </c>
      <c r="B198" s="23" t="s">
        <v>428</v>
      </c>
      <c r="C198" s="24" t="s">
        <v>429</v>
      </c>
      <c r="D198" s="25">
        <v>522600</v>
      </c>
      <c r="E198" s="25">
        <v>522600</v>
      </c>
      <c r="F198" s="25">
        <v>231880</v>
      </c>
      <c r="G198" s="26">
        <f t="shared" si="43"/>
        <v>44.370455415231532</v>
      </c>
      <c r="H198" s="25">
        <v>2363400</v>
      </c>
      <c r="I198" s="25">
        <v>2363400</v>
      </c>
      <c r="J198" s="25">
        <v>1898459.99</v>
      </c>
      <c r="K198" s="26">
        <f t="shared" si="41"/>
        <v>80.327493864771085</v>
      </c>
      <c r="L198" s="25">
        <f t="shared" si="44"/>
        <v>2886000</v>
      </c>
      <c r="M198" s="25">
        <f t="shared" si="45"/>
        <v>2886000</v>
      </c>
      <c r="N198" s="25">
        <f t="shared" si="46"/>
        <v>2130339.9900000002</v>
      </c>
      <c r="O198" s="25">
        <f t="shared" si="42"/>
        <v>73.816354469854474</v>
      </c>
    </row>
    <row r="199" spans="1:15" ht="16.399999999999999" customHeight="1" x14ac:dyDescent="0.2">
      <c r="A199" s="22" t="s">
        <v>430</v>
      </c>
      <c r="B199" s="23" t="s">
        <v>431</v>
      </c>
      <c r="C199" s="24" t="s">
        <v>0</v>
      </c>
      <c r="D199" s="25"/>
      <c r="E199" s="25"/>
      <c r="F199" s="25"/>
      <c r="G199" s="26">
        <f t="shared" si="43"/>
        <v>0</v>
      </c>
      <c r="H199" s="25">
        <v>74500</v>
      </c>
      <c r="I199" s="25">
        <v>30000</v>
      </c>
      <c r="J199" s="25"/>
      <c r="K199" s="26">
        <f t="shared" si="41"/>
        <v>0</v>
      </c>
      <c r="L199" s="25">
        <f t="shared" si="44"/>
        <v>74500</v>
      </c>
      <c r="M199" s="25">
        <f t="shared" si="45"/>
        <v>30000</v>
      </c>
      <c r="N199" s="25">
        <f t="shared" si="46"/>
        <v>0</v>
      </c>
      <c r="O199" s="25">
        <f t="shared" si="42"/>
        <v>0</v>
      </c>
    </row>
    <row r="200" spans="1:15" ht="17.5" customHeight="1" x14ac:dyDescent="0.2">
      <c r="A200" s="22" t="s">
        <v>432</v>
      </c>
      <c r="B200" s="23" t="s">
        <v>433</v>
      </c>
      <c r="C200" s="24" t="s">
        <v>0</v>
      </c>
      <c r="D200" s="25"/>
      <c r="E200" s="25"/>
      <c r="F200" s="25"/>
      <c r="G200" s="26">
        <f t="shared" si="43"/>
        <v>0</v>
      </c>
      <c r="H200" s="25">
        <v>74500</v>
      </c>
      <c r="I200" s="25">
        <v>30000</v>
      </c>
      <c r="J200" s="25"/>
      <c r="K200" s="26">
        <f t="shared" si="41"/>
        <v>0</v>
      </c>
      <c r="L200" s="25">
        <f t="shared" si="44"/>
        <v>74500</v>
      </c>
      <c r="M200" s="25">
        <f t="shared" si="45"/>
        <v>30000</v>
      </c>
      <c r="N200" s="25">
        <f t="shared" si="46"/>
        <v>0</v>
      </c>
      <c r="O200" s="25">
        <f t="shared" si="42"/>
        <v>0</v>
      </c>
    </row>
    <row r="201" spans="1:15" ht="18" customHeight="1" x14ac:dyDescent="0.2">
      <c r="A201" s="29" t="s">
        <v>434</v>
      </c>
      <c r="B201" s="29" t="s">
        <v>435</v>
      </c>
      <c r="C201" s="30" t="s">
        <v>436</v>
      </c>
      <c r="D201" s="25"/>
      <c r="E201" s="25"/>
      <c r="F201" s="25"/>
      <c r="G201" s="26">
        <f t="shared" si="43"/>
        <v>0</v>
      </c>
      <c r="H201" s="25">
        <v>74500</v>
      </c>
      <c r="I201" s="25">
        <v>30000</v>
      </c>
      <c r="J201" s="25"/>
      <c r="K201" s="26">
        <f t="shared" si="41"/>
        <v>0</v>
      </c>
      <c r="L201" s="25">
        <f t="shared" si="44"/>
        <v>74500</v>
      </c>
      <c r="M201" s="25">
        <f t="shared" si="45"/>
        <v>30000</v>
      </c>
      <c r="N201" s="25">
        <f t="shared" si="46"/>
        <v>0</v>
      </c>
      <c r="O201" s="25">
        <f t="shared" si="42"/>
        <v>0</v>
      </c>
    </row>
    <row r="202" spans="1:15" ht="16" customHeight="1" x14ac:dyDescent="0.2">
      <c r="A202" s="22" t="s">
        <v>437</v>
      </c>
      <c r="B202" s="23" t="s">
        <v>438</v>
      </c>
      <c r="C202" s="24" t="s">
        <v>0</v>
      </c>
      <c r="D202" s="25">
        <v>1000000</v>
      </c>
      <c r="E202" s="25">
        <v>0</v>
      </c>
      <c r="F202" s="25"/>
      <c r="G202" s="26">
        <f t="shared" si="43"/>
        <v>0</v>
      </c>
      <c r="H202" s="25"/>
      <c r="I202" s="25"/>
      <c r="J202" s="25"/>
      <c r="K202" s="26">
        <f t="shared" si="41"/>
        <v>0</v>
      </c>
      <c r="L202" s="25">
        <f t="shared" si="44"/>
        <v>1000000</v>
      </c>
      <c r="M202" s="25">
        <f t="shared" si="45"/>
        <v>0</v>
      </c>
      <c r="N202" s="25">
        <f t="shared" si="46"/>
        <v>0</v>
      </c>
      <c r="O202" s="25" t="e">
        <f t="shared" si="42"/>
        <v>#DIV/0!</v>
      </c>
    </row>
    <row r="203" spans="1:15" ht="8.15" customHeight="1" x14ac:dyDescent="0.2">
      <c r="A203" s="23" t="s">
        <v>439</v>
      </c>
      <c r="B203" s="23" t="s">
        <v>440</v>
      </c>
      <c r="C203" s="24" t="s">
        <v>441</v>
      </c>
      <c r="D203" s="25">
        <v>1000000</v>
      </c>
      <c r="E203" s="25">
        <v>0</v>
      </c>
      <c r="F203" s="25"/>
      <c r="G203" s="26">
        <f t="shared" si="43"/>
        <v>0</v>
      </c>
      <c r="H203" s="25"/>
      <c r="I203" s="25"/>
      <c r="J203" s="25"/>
      <c r="K203" s="26">
        <f t="shared" ref="K203:K211" si="47">IFERROR(J203/I203%,0)</f>
        <v>0</v>
      </c>
      <c r="L203" s="25">
        <f t="shared" si="44"/>
        <v>1000000</v>
      </c>
      <c r="M203" s="25">
        <f t="shared" si="45"/>
        <v>0</v>
      </c>
      <c r="N203" s="25">
        <f t="shared" si="46"/>
        <v>0</v>
      </c>
      <c r="O203" s="25" t="e">
        <f t="shared" ref="O203:O211" si="48">N203/M203*100</f>
        <v>#DIV/0!</v>
      </c>
    </row>
    <row r="204" spans="1:15" ht="20.5" customHeight="1" x14ac:dyDescent="0.2">
      <c r="A204" s="22" t="s">
        <v>442</v>
      </c>
      <c r="B204" s="23" t="s">
        <v>443</v>
      </c>
      <c r="C204" s="24" t="s">
        <v>0</v>
      </c>
      <c r="D204" s="25">
        <v>347742467</v>
      </c>
      <c r="E204" s="25">
        <f>E191+E183+E178+E172+E164+E147+E141+E115+E108</f>
        <v>237920154</v>
      </c>
      <c r="F204" s="25">
        <v>224124559.02000001</v>
      </c>
      <c r="G204" s="26">
        <f t="shared" ref="G204:G211" si="49">IFERROR(F204/E204%,0)</f>
        <v>94.201586226276575</v>
      </c>
      <c r="H204" s="25">
        <v>33954374</v>
      </c>
      <c r="I204" s="25">
        <f>I191+I183+I178+I172+I164+I147+I141+I115+I108</f>
        <v>18098174</v>
      </c>
      <c r="J204" s="25">
        <v>24065246.699999999</v>
      </c>
      <c r="K204" s="26">
        <f t="shared" si="47"/>
        <v>132.97057868931972</v>
      </c>
      <c r="L204" s="25">
        <f t="shared" si="44"/>
        <v>381696841</v>
      </c>
      <c r="M204" s="25">
        <f t="shared" si="45"/>
        <v>256018328</v>
      </c>
      <c r="N204" s="25">
        <f t="shared" si="46"/>
        <v>248189805.72</v>
      </c>
      <c r="O204" s="25">
        <f t="shared" si="48"/>
        <v>96.94220240357167</v>
      </c>
    </row>
    <row r="205" spans="1:15" ht="19.5" customHeight="1" x14ac:dyDescent="0.2">
      <c r="A205" s="23" t="s">
        <v>444</v>
      </c>
      <c r="B205" s="23" t="s">
        <v>445</v>
      </c>
      <c r="C205" s="24" t="s">
        <v>446</v>
      </c>
      <c r="D205" s="25">
        <v>232000</v>
      </c>
      <c r="E205" s="25">
        <v>232000</v>
      </c>
      <c r="F205" s="25">
        <v>32000</v>
      </c>
      <c r="G205" s="26">
        <f t="shared" si="49"/>
        <v>13.793103448275861</v>
      </c>
      <c r="H205" s="25"/>
      <c r="I205" s="25"/>
      <c r="J205" s="25"/>
      <c r="K205" s="26">
        <f t="shared" si="47"/>
        <v>0</v>
      </c>
      <c r="L205" s="25">
        <f t="shared" si="44"/>
        <v>232000</v>
      </c>
      <c r="M205" s="25">
        <f t="shared" si="45"/>
        <v>232000</v>
      </c>
      <c r="N205" s="25">
        <f t="shared" si="46"/>
        <v>32000</v>
      </c>
      <c r="O205" s="25">
        <f t="shared" si="48"/>
        <v>13.793103448275861</v>
      </c>
    </row>
    <row r="206" spans="1:15" ht="16.399999999999999" customHeight="1" x14ac:dyDescent="0.2">
      <c r="A206" s="22" t="s">
        <v>447</v>
      </c>
      <c r="B206" s="23" t="s">
        <v>448</v>
      </c>
      <c r="C206" s="24" t="s">
        <v>0</v>
      </c>
      <c r="D206" s="25">
        <v>347974467</v>
      </c>
      <c r="E206" s="25">
        <f>E204+E205</f>
        <v>238152154</v>
      </c>
      <c r="F206" s="25">
        <v>224156559.02000001</v>
      </c>
      <c r="G206" s="26">
        <f t="shared" si="49"/>
        <v>94.123254925504483</v>
      </c>
      <c r="H206" s="25">
        <v>33954374</v>
      </c>
      <c r="I206" s="25">
        <f>I204</f>
        <v>18098174</v>
      </c>
      <c r="J206" s="25">
        <v>24065246.699999999</v>
      </c>
      <c r="K206" s="26">
        <f t="shared" si="47"/>
        <v>132.97057868931972</v>
      </c>
      <c r="L206" s="25">
        <f t="shared" si="44"/>
        <v>381928841</v>
      </c>
      <c r="M206" s="25">
        <f t="shared" si="45"/>
        <v>256250328</v>
      </c>
      <c r="N206" s="25">
        <f t="shared" si="46"/>
        <v>248221805.72</v>
      </c>
      <c r="O206" s="25">
        <f t="shared" si="48"/>
        <v>96.866922144973799</v>
      </c>
    </row>
    <row r="207" spans="1:15" ht="29.65" customHeight="1" x14ac:dyDescent="0.2">
      <c r="A207" s="22" t="s">
        <v>449</v>
      </c>
      <c r="B207" s="23" t="s">
        <v>450</v>
      </c>
      <c r="C207" s="24" t="s">
        <v>0</v>
      </c>
      <c r="D207" s="25">
        <v>342700</v>
      </c>
      <c r="E207" s="25"/>
      <c r="F207" s="25">
        <v>143000</v>
      </c>
      <c r="G207" s="26">
        <f t="shared" si="49"/>
        <v>0</v>
      </c>
      <c r="H207" s="25">
        <v>1200000</v>
      </c>
      <c r="I207" s="25"/>
      <c r="J207" s="25">
        <v>1200000</v>
      </c>
      <c r="K207" s="26">
        <f t="shared" si="47"/>
        <v>0</v>
      </c>
      <c r="L207" s="25">
        <f t="shared" si="44"/>
        <v>1542700</v>
      </c>
      <c r="M207" s="25">
        <f t="shared" si="45"/>
        <v>0</v>
      </c>
      <c r="N207" s="25">
        <f t="shared" si="46"/>
        <v>1343000</v>
      </c>
      <c r="O207" s="25" t="e">
        <f t="shared" si="48"/>
        <v>#DIV/0!</v>
      </c>
    </row>
    <row r="208" spans="1:15" ht="16" customHeight="1" x14ac:dyDescent="0.2">
      <c r="A208" s="23" t="s">
        <v>193</v>
      </c>
      <c r="B208" s="23" t="s">
        <v>451</v>
      </c>
      <c r="C208" s="24" t="s">
        <v>452</v>
      </c>
      <c r="D208" s="25">
        <v>342700</v>
      </c>
      <c r="E208" s="25">
        <v>175100</v>
      </c>
      <c r="F208" s="25">
        <v>143000</v>
      </c>
      <c r="G208" s="26">
        <f t="shared" si="49"/>
        <v>81.667618503712163</v>
      </c>
      <c r="H208" s="25">
        <v>1200000</v>
      </c>
      <c r="I208" s="25">
        <v>1200000</v>
      </c>
      <c r="J208" s="25">
        <v>1200000</v>
      </c>
      <c r="K208" s="26">
        <f t="shared" si="47"/>
        <v>100</v>
      </c>
      <c r="L208" s="25">
        <f t="shared" si="44"/>
        <v>1542700</v>
      </c>
      <c r="M208" s="25">
        <f t="shared" si="45"/>
        <v>1375100</v>
      </c>
      <c r="N208" s="25">
        <f t="shared" si="46"/>
        <v>1343000</v>
      </c>
      <c r="O208" s="25">
        <f t="shared" si="48"/>
        <v>97.665624318231409</v>
      </c>
    </row>
    <row r="209" spans="1:15" ht="17.5" customHeight="1" x14ac:dyDescent="0.2">
      <c r="A209" s="40" t="s">
        <v>197</v>
      </c>
      <c r="B209" s="41" t="s">
        <v>453</v>
      </c>
      <c r="C209" s="42" t="s">
        <v>0</v>
      </c>
      <c r="D209" s="49">
        <v>348317167</v>
      </c>
      <c r="E209" s="49">
        <v>238327254</v>
      </c>
      <c r="F209" s="49">
        <v>224299559.02000001</v>
      </c>
      <c r="G209" s="44">
        <f t="shared" si="49"/>
        <v>94.114103718914166</v>
      </c>
      <c r="H209" s="49">
        <v>35154374</v>
      </c>
      <c r="I209" s="49">
        <v>19298174</v>
      </c>
      <c r="J209" s="49">
        <v>25265246.699999999</v>
      </c>
      <c r="K209" s="44">
        <f t="shared" si="47"/>
        <v>130.92040055188642</v>
      </c>
      <c r="L209" s="49">
        <f t="shared" si="44"/>
        <v>383471541</v>
      </c>
      <c r="M209" s="49">
        <f t="shared" si="45"/>
        <v>257625428</v>
      </c>
      <c r="N209" s="49">
        <f t="shared" si="46"/>
        <v>249564805.72</v>
      </c>
      <c r="O209" s="49">
        <f t="shared" si="48"/>
        <v>96.871185293091486</v>
      </c>
    </row>
    <row r="210" spans="1:15" ht="9.4" customHeight="1" x14ac:dyDescent="0.2">
      <c r="A210" s="15" t="s">
        <v>454</v>
      </c>
      <c r="B210" s="16" t="s">
        <v>0</v>
      </c>
      <c r="C210" s="45"/>
      <c r="D210" s="46"/>
      <c r="E210" s="46"/>
      <c r="F210" s="46"/>
      <c r="G210" s="48"/>
      <c r="H210" s="46"/>
      <c r="I210" s="46"/>
      <c r="J210" s="46"/>
      <c r="K210" s="48"/>
      <c r="L210" s="47"/>
      <c r="M210" s="47"/>
      <c r="N210" s="47"/>
      <c r="O210" s="47"/>
    </row>
    <row r="211" spans="1:15" ht="9.4" customHeight="1" x14ac:dyDescent="0.2">
      <c r="A211" s="40" t="s">
        <v>455</v>
      </c>
      <c r="B211" s="41" t="s">
        <v>0</v>
      </c>
      <c r="C211" s="42" t="s">
        <v>0</v>
      </c>
      <c r="D211" s="49">
        <f>D209-D106</f>
        <v>-11738730</v>
      </c>
      <c r="E211" s="49">
        <f t="shared" ref="E211:F211" si="50">E209-E106</f>
        <v>4689966</v>
      </c>
      <c r="F211" s="49">
        <f t="shared" si="50"/>
        <v>-9641723.5499999821</v>
      </c>
      <c r="G211" s="44">
        <v>205.58</v>
      </c>
      <c r="H211" s="49">
        <f>H209-H106</f>
        <v>28178774</v>
      </c>
      <c r="I211" s="49">
        <f t="shared" ref="I211:J211" si="51">I209-I106</f>
        <v>12867074</v>
      </c>
      <c r="J211" s="49">
        <f t="shared" si="51"/>
        <v>3390612.4499999993</v>
      </c>
      <c r="K211" s="44">
        <f t="shared" si="47"/>
        <v>26.351076009977085</v>
      </c>
      <c r="L211" s="49">
        <f t="shared" si="44"/>
        <v>16440044</v>
      </c>
      <c r="M211" s="49">
        <f t="shared" si="45"/>
        <v>17557040</v>
      </c>
      <c r="N211" s="49">
        <f t="shared" si="46"/>
        <v>-6251111.0999999829</v>
      </c>
      <c r="O211" s="49">
        <v>35.6</v>
      </c>
    </row>
    <row r="212" spans="1:15" ht="13.75" customHeight="1" x14ac:dyDescent="0.25">
      <c r="A212" s="52" t="s">
        <v>0</v>
      </c>
      <c r="B212" s="52"/>
      <c r="C212" s="52"/>
      <c r="D212" s="52"/>
      <c r="E212" s="52"/>
      <c r="F212" s="53" t="s">
        <v>0</v>
      </c>
      <c r="G212" s="53"/>
      <c r="H212" s="53"/>
      <c r="I212" s="52" t="s">
        <v>0</v>
      </c>
      <c r="J212" s="52"/>
      <c r="K212" s="52"/>
      <c r="L212" s="52"/>
      <c r="M212" s="52"/>
      <c r="N212" s="52"/>
      <c r="O212" s="52"/>
    </row>
    <row r="213" spans="1:15" ht="13" x14ac:dyDescent="0.2">
      <c r="A213" s="13" t="s">
        <v>462</v>
      </c>
      <c r="B213" s="13"/>
      <c r="C213" s="13"/>
      <c r="D213" s="13"/>
      <c r="E213" s="13"/>
      <c r="F213" s="13"/>
      <c r="G213" s="14"/>
      <c r="H213" s="13"/>
      <c r="I213" s="13"/>
      <c r="J213" s="55" t="s">
        <v>463</v>
      </c>
      <c r="K213" s="55"/>
      <c r="L213" s="55"/>
    </row>
  </sheetData>
  <mergeCells count="25">
    <mergeCell ref="J213:L213"/>
    <mergeCell ref="A1:K1"/>
    <mergeCell ref="K6:K7"/>
    <mergeCell ref="O6:O7"/>
    <mergeCell ref="A2:N2"/>
    <mergeCell ref="A3:O3"/>
    <mergeCell ref="D5:G5"/>
    <mergeCell ref="H5:K5"/>
    <mergeCell ref="L5:O5"/>
    <mergeCell ref="A5:A7"/>
    <mergeCell ref="B5:C7"/>
    <mergeCell ref="D6:D7"/>
    <mergeCell ref="E6:E7"/>
    <mergeCell ref="F6:F7"/>
    <mergeCell ref="G6:G7"/>
    <mergeCell ref="H6:H7"/>
    <mergeCell ref="I6:I7"/>
    <mergeCell ref="A212:E212"/>
    <mergeCell ref="F212:H212"/>
    <mergeCell ref="I212:O212"/>
    <mergeCell ref="N6:N7"/>
    <mergeCell ref="B8:C8"/>
    <mergeCell ref="J6:J7"/>
    <mergeCell ref="L6:L7"/>
    <mergeCell ref="M6:M7"/>
  </mergeCells>
  <pageMargins left="0.39370078740157483" right="0.39370078740157483" top="0.39370078740157483" bottom="0.39370078740157483" header="0" footer="0"/>
  <pageSetup paperSize="9" scale="6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zved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Form_12_zved</dc:title>
  <dc:creator>FastReport.NET</dc:creator>
  <cp:lastModifiedBy>Катерина</cp:lastModifiedBy>
  <cp:lastPrinted>2025-07-21T08:43:02Z</cp:lastPrinted>
  <dcterms:created xsi:type="dcterms:W3CDTF">2009-06-17T07:33:19Z</dcterms:created>
  <dcterms:modified xsi:type="dcterms:W3CDTF">2025-07-21T09:34:06Z</dcterms:modified>
</cp:coreProperties>
</file>