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aterina.DESKTOP-0EFSNTH\Desktop\Мої документи 2025\Сесії 2025\сесія листопад\"/>
    </mc:Choice>
  </mc:AlternateContent>
  <bookViews>
    <workbookView xWindow="-120" yWindow="-120" windowWidth="29040" windowHeight="15840"/>
  </bookViews>
  <sheets>
    <sheet name="zved" sheetId="1"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27" i="1" l="1"/>
  <c r="N227" i="1"/>
  <c r="L227" i="1"/>
  <c r="I227" i="1"/>
  <c r="J227" i="1"/>
  <c r="K227" i="1"/>
  <c r="H227" i="1"/>
  <c r="E227" i="1"/>
  <c r="F227" i="1"/>
  <c r="D227" i="1"/>
  <c r="L132" i="1" l="1"/>
  <c r="I220" i="1"/>
  <c r="I222" i="1" s="1"/>
  <c r="I225" i="1" s="1"/>
  <c r="E185" i="1"/>
  <c r="E177" i="1"/>
  <c r="E207" i="1"/>
  <c r="E210" i="1"/>
  <c r="E202" i="1"/>
  <c r="E196" i="1" s="1"/>
  <c r="E220" i="1" s="1"/>
  <c r="E222" i="1" s="1"/>
  <c r="E225" i="1" s="1"/>
  <c r="E181" i="1"/>
  <c r="E173" i="1"/>
  <c r="E165" i="1"/>
  <c r="E156" i="1"/>
  <c r="E129" i="1"/>
  <c r="E126" i="1"/>
  <c r="E119" i="1"/>
  <c r="K12" i="1" l="1"/>
  <c r="K13" i="1"/>
  <c r="K14" i="1"/>
  <c r="K15" i="1"/>
  <c r="K16" i="1"/>
  <c r="K17" i="1"/>
  <c r="K20" i="1"/>
  <c r="K21" i="1"/>
  <c r="K23" i="1"/>
  <c r="K24" i="1"/>
  <c r="K27" i="1"/>
  <c r="K29" i="1"/>
  <c r="K31" i="1"/>
  <c r="K32" i="1"/>
  <c r="K35" i="1"/>
  <c r="K36" i="1"/>
  <c r="K37" i="1"/>
  <c r="K38" i="1"/>
  <c r="K39" i="1"/>
  <c r="K40" i="1"/>
  <c r="K41" i="1"/>
  <c r="K42" i="1"/>
  <c r="K43" i="1"/>
  <c r="K44" i="1"/>
  <c r="K45" i="1"/>
  <c r="K46" i="1"/>
  <c r="K47" i="1"/>
  <c r="K48" i="1"/>
  <c r="K49" i="1"/>
  <c r="K50" i="1"/>
  <c r="K53" i="1"/>
  <c r="K54" i="1"/>
  <c r="K55" i="1"/>
  <c r="K59" i="1"/>
  <c r="K60" i="1"/>
  <c r="K61" i="1"/>
  <c r="K64" i="1"/>
  <c r="K65" i="1"/>
  <c r="K66" i="1"/>
  <c r="K67" i="1"/>
  <c r="K68" i="1"/>
  <c r="K70" i="1"/>
  <c r="K71" i="1"/>
  <c r="K74" i="1"/>
  <c r="K75" i="1"/>
  <c r="K78" i="1"/>
  <c r="K79" i="1"/>
  <c r="K80" i="1"/>
  <c r="K81" i="1"/>
  <c r="K83" i="1"/>
  <c r="K84" i="1"/>
  <c r="K87" i="1"/>
  <c r="K90" i="1"/>
  <c r="K95" i="1"/>
  <c r="K97" i="1"/>
  <c r="K98" i="1"/>
  <c r="K99" i="1"/>
  <c r="K100" i="1"/>
  <c r="K103" i="1"/>
  <c r="K104" i="1"/>
  <c r="K105" i="1"/>
  <c r="K106"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G12" i="1"/>
  <c r="G13" i="1"/>
  <c r="G14" i="1"/>
  <c r="G15" i="1"/>
  <c r="G17" i="1"/>
  <c r="G20" i="1"/>
  <c r="G21" i="1"/>
  <c r="G23" i="1"/>
  <c r="G24" i="1"/>
  <c r="G27" i="1"/>
  <c r="G29" i="1"/>
  <c r="G31" i="1"/>
  <c r="G32" i="1"/>
  <c r="G35" i="1"/>
  <c r="G36" i="1"/>
  <c r="G37" i="1"/>
  <c r="G38" i="1"/>
  <c r="G39" i="1"/>
  <c r="G40" i="1"/>
  <c r="G41" i="1"/>
  <c r="G42" i="1"/>
  <c r="G43" i="1"/>
  <c r="G45" i="1"/>
  <c r="G46" i="1"/>
  <c r="G48" i="1"/>
  <c r="G49" i="1"/>
  <c r="G50" i="1"/>
  <c r="G53" i="1"/>
  <c r="G54" i="1"/>
  <c r="G55" i="1"/>
  <c r="G59" i="1"/>
  <c r="G60" i="1"/>
  <c r="G61" i="1"/>
  <c r="G64" i="1"/>
  <c r="G65" i="1"/>
  <c r="G66" i="1"/>
  <c r="G68" i="1"/>
  <c r="G70" i="1"/>
  <c r="G71" i="1"/>
  <c r="G74" i="1"/>
  <c r="G75" i="1"/>
  <c r="G78" i="1"/>
  <c r="G79" i="1"/>
  <c r="G80" i="1"/>
  <c r="G81" i="1"/>
  <c r="G83" i="1"/>
  <c r="G84" i="1"/>
  <c r="G87" i="1"/>
  <c r="G90" i="1"/>
  <c r="G95" i="1"/>
  <c r="G97" i="1"/>
  <c r="G98" i="1"/>
  <c r="G99" i="1"/>
  <c r="G100" i="1"/>
  <c r="G103" i="1"/>
  <c r="G104" i="1"/>
  <c r="G105" i="1"/>
  <c r="G106"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F102" i="1"/>
  <c r="H102" i="1"/>
  <c r="I102" i="1"/>
  <c r="J102" i="1"/>
  <c r="E102" i="1"/>
  <c r="G102" i="1" s="1"/>
  <c r="F96" i="1"/>
  <c r="H96" i="1"/>
  <c r="I96" i="1"/>
  <c r="J96" i="1"/>
  <c r="K96" i="1" s="1"/>
  <c r="F94" i="1"/>
  <c r="F93" i="1" s="1"/>
  <c r="F92" i="1" s="1"/>
  <c r="I94" i="1"/>
  <c r="K94" i="1" s="1"/>
  <c r="E96" i="1"/>
  <c r="G96" i="1" s="1"/>
  <c r="E94" i="1"/>
  <c r="L79" i="1"/>
  <c r="M79" i="1"/>
  <c r="N79" i="1"/>
  <c r="F77" i="1"/>
  <c r="H77" i="1"/>
  <c r="I77" i="1"/>
  <c r="J77" i="1"/>
  <c r="E77" i="1"/>
  <c r="G77" i="1" s="1"/>
  <c r="F11" i="1"/>
  <c r="H11" i="1"/>
  <c r="H10" i="1" s="1"/>
  <c r="I11" i="1"/>
  <c r="I10" i="1" s="1"/>
  <c r="J11" i="1"/>
  <c r="J10" i="1" s="1"/>
  <c r="K10" i="1" s="1"/>
  <c r="F16" i="1"/>
  <c r="F19" i="1"/>
  <c r="F18" i="1" s="1"/>
  <c r="H19" i="1"/>
  <c r="I19" i="1"/>
  <c r="J19" i="1"/>
  <c r="K19" i="1" s="1"/>
  <c r="F22" i="1"/>
  <c r="H22" i="1"/>
  <c r="I22" i="1"/>
  <c r="J22" i="1"/>
  <c r="K22" i="1" s="1"/>
  <c r="F26" i="1"/>
  <c r="I26" i="1"/>
  <c r="K26" i="1" s="1"/>
  <c r="K77" i="1" l="1"/>
  <c r="F10" i="1"/>
  <c r="G94" i="1"/>
  <c r="K102" i="1"/>
  <c r="O79" i="1"/>
  <c r="K11" i="1"/>
  <c r="I93" i="1"/>
  <c r="I92" i="1" s="1"/>
  <c r="H93" i="1"/>
  <c r="H92" i="1" s="1"/>
  <c r="J93" i="1"/>
  <c r="E93" i="1"/>
  <c r="J18" i="1"/>
  <c r="I18" i="1"/>
  <c r="H18" i="1"/>
  <c r="F28" i="1"/>
  <c r="F25" i="1" s="1"/>
  <c r="I28" i="1"/>
  <c r="K28" i="1" s="1"/>
  <c r="F30" i="1"/>
  <c r="H30" i="1"/>
  <c r="H25" i="1" s="1"/>
  <c r="I30" i="1"/>
  <c r="J30" i="1"/>
  <c r="F34" i="1"/>
  <c r="H34" i="1"/>
  <c r="H33" i="1" s="1"/>
  <c r="I34" i="1"/>
  <c r="I33" i="1" s="1"/>
  <c r="J34" i="1"/>
  <c r="F44" i="1"/>
  <c r="F47" i="1"/>
  <c r="H51" i="1"/>
  <c r="F52" i="1"/>
  <c r="F51" i="1" s="1"/>
  <c r="H52" i="1"/>
  <c r="I52" i="1"/>
  <c r="I51" i="1" s="1"/>
  <c r="J52" i="1"/>
  <c r="F58" i="1"/>
  <c r="F57" i="1" s="1"/>
  <c r="H58" i="1"/>
  <c r="H57" i="1" s="1"/>
  <c r="I58" i="1"/>
  <c r="I57" i="1" s="1"/>
  <c r="J58" i="1"/>
  <c r="F63" i="1"/>
  <c r="H63" i="1"/>
  <c r="I63" i="1"/>
  <c r="J63" i="1"/>
  <c r="F67" i="1"/>
  <c r="F69" i="1"/>
  <c r="H69" i="1"/>
  <c r="I69" i="1"/>
  <c r="J69" i="1"/>
  <c r="K69" i="1" s="1"/>
  <c r="F73" i="1"/>
  <c r="F72" i="1" s="1"/>
  <c r="H73" i="1"/>
  <c r="H72" i="1" s="1"/>
  <c r="I73" i="1"/>
  <c r="I72" i="1" s="1"/>
  <c r="J73" i="1"/>
  <c r="H76" i="1"/>
  <c r="F82" i="1"/>
  <c r="F76" i="1" s="1"/>
  <c r="H82" i="1"/>
  <c r="L82" i="1" s="1"/>
  <c r="I82" i="1"/>
  <c r="I76" i="1" s="1"/>
  <c r="J82" i="1"/>
  <c r="F85" i="1"/>
  <c r="I86" i="1"/>
  <c r="J86" i="1"/>
  <c r="H89" i="1"/>
  <c r="H88" i="1" s="1"/>
  <c r="H85" i="1" s="1"/>
  <c r="I89" i="1"/>
  <c r="I88" i="1" s="1"/>
  <c r="J89" i="1"/>
  <c r="E89" i="1"/>
  <c r="G89" i="1" s="1"/>
  <c r="E86" i="1"/>
  <c r="G86" i="1" s="1"/>
  <c r="L78" i="1"/>
  <c r="M78" i="1"/>
  <c r="N78" i="1"/>
  <c r="L80" i="1"/>
  <c r="M80" i="1"/>
  <c r="N80" i="1"/>
  <c r="L81" i="1"/>
  <c r="M81" i="1"/>
  <c r="N81" i="1"/>
  <c r="L83" i="1"/>
  <c r="M83" i="1"/>
  <c r="N83" i="1"/>
  <c r="L84" i="1"/>
  <c r="M84" i="1"/>
  <c r="N84" i="1"/>
  <c r="L86" i="1"/>
  <c r="E82" i="1"/>
  <c r="O84" i="1" l="1"/>
  <c r="O78" i="1"/>
  <c r="E88" i="1"/>
  <c r="G88" i="1" s="1"/>
  <c r="K63" i="1"/>
  <c r="O81" i="1"/>
  <c r="F33" i="1"/>
  <c r="F9" i="1" s="1"/>
  <c r="J72" i="1"/>
  <c r="K72" i="1" s="1"/>
  <c r="K73" i="1"/>
  <c r="O83" i="1"/>
  <c r="O80" i="1"/>
  <c r="M82" i="1"/>
  <c r="F62" i="1"/>
  <c r="J51" i="1"/>
  <c r="K51" i="1" s="1"/>
  <c r="K52" i="1"/>
  <c r="J25" i="1"/>
  <c r="K30" i="1"/>
  <c r="J88" i="1"/>
  <c r="K88" i="1" s="1"/>
  <c r="K89" i="1"/>
  <c r="F56" i="1"/>
  <c r="J92" i="1"/>
  <c r="K93" i="1"/>
  <c r="J57" i="1"/>
  <c r="K57" i="1" s="1"/>
  <c r="K58" i="1"/>
  <c r="J33" i="1"/>
  <c r="K33" i="1" s="1"/>
  <c r="K34" i="1"/>
  <c r="J76" i="1"/>
  <c r="K76" i="1" s="1"/>
  <c r="K82" i="1"/>
  <c r="K86" i="1"/>
  <c r="G82" i="1"/>
  <c r="K18" i="1"/>
  <c r="E92" i="1"/>
  <c r="G92" i="1" s="1"/>
  <c r="G93" i="1"/>
  <c r="E85" i="1"/>
  <c r="G85" i="1" s="1"/>
  <c r="M86" i="1"/>
  <c r="J62" i="1"/>
  <c r="I62" i="1"/>
  <c r="H62" i="1"/>
  <c r="H56" i="1" s="1"/>
  <c r="I25" i="1"/>
  <c r="I9" i="1" s="1"/>
  <c r="H9" i="1"/>
  <c r="N82" i="1"/>
  <c r="I56" i="1"/>
  <c r="I85" i="1"/>
  <c r="L85" i="1"/>
  <c r="N86" i="1"/>
  <c r="F91" i="1" l="1"/>
  <c r="F101" i="1" s="1"/>
  <c r="F107" i="1" s="1"/>
  <c r="K25" i="1"/>
  <c r="K62" i="1"/>
  <c r="J85" i="1"/>
  <c r="N85" i="1" s="1"/>
  <c r="O82" i="1"/>
  <c r="K92" i="1"/>
  <c r="J56" i="1"/>
  <c r="J9" i="1"/>
  <c r="K9" i="1" s="1"/>
  <c r="O86" i="1"/>
  <c r="H91" i="1"/>
  <c r="H101" i="1" s="1"/>
  <c r="H107" i="1" s="1"/>
  <c r="I91" i="1"/>
  <c r="I101" i="1" s="1"/>
  <c r="I107" i="1" s="1"/>
  <c r="M85" i="1"/>
  <c r="O85" i="1" l="1"/>
  <c r="K85" i="1"/>
  <c r="J91" i="1"/>
  <c r="N91" i="1" s="1"/>
  <c r="K56" i="1"/>
  <c r="E76" i="1"/>
  <c r="E73" i="1"/>
  <c r="G73" i="1" s="1"/>
  <c r="E69" i="1"/>
  <c r="G69" i="1" s="1"/>
  <c r="E67" i="1"/>
  <c r="G67" i="1" s="1"/>
  <c r="E63" i="1"/>
  <c r="M63" i="1" s="1"/>
  <c r="E58" i="1"/>
  <c r="G58" i="1" s="1"/>
  <c r="E52" i="1"/>
  <c r="G52" i="1" s="1"/>
  <c r="E47" i="1"/>
  <c r="E44" i="1"/>
  <c r="E34" i="1"/>
  <c r="G34" i="1" s="1"/>
  <c r="E30" i="1"/>
  <c r="G30" i="1" s="1"/>
  <c r="E28" i="1"/>
  <c r="G28" i="1" s="1"/>
  <c r="E26" i="1"/>
  <c r="G26" i="1" s="1"/>
  <c r="E22" i="1"/>
  <c r="G22" i="1" s="1"/>
  <c r="E19" i="1"/>
  <c r="E16" i="1"/>
  <c r="E11" i="1"/>
  <c r="G11" i="1" s="1"/>
  <c r="L10" i="1"/>
  <c r="N10" i="1"/>
  <c r="L11" i="1"/>
  <c r="N11" i="1"/>
  <c r="L12" i="1"/>
  <c r="M12" i="1"/>
  <c r="O12" i="1" s="1"/>
  <c r="N12" i="1"/>
  <c r="L13" i="1"/>
  <c r="M13" i="1"/>
  <c r="N13" i="1"/>
  <c r="L14" i="1"/>
  <c r="M14" i="1"/>
  <c r="O14" i="1" s="1"/>
  <c r="N14" i="1"/>
  <c r="L15" i="1"/>
  <c r="M15" i="1"/>
  <c r="N15" i="1"/>
  <c r="L16" i="1"/>
  <c r="N16" i="1"/>
  <c r="L17" i="1"/>
  <c r="M17" i="1"/>
  <c r="O17" i="1" s="1"/>
  <c r="N17" i="1"/>
  <c r="L18" i="1"/>
  <c r="N18" i="1"/>
  <c r="L19" i="1"/>
  <c r="N19" i="1"/>
  <c r="L20" i="1"/>
  <c r="M20" i="1"/>
  <c r="N20" i="1"/>
  <c r="L21" i="1"/>
  <c r="M21" i="1"/>
  <c r="O21" i="1" s="1"/>
  <c r="N21" i="1"/>
  <c r="L22" i="1"/>
  <c r="N22" i="1"/>
  <c r="L23" i="1"/>
  <c r="M23" i="1"/>
  <c r="N23" i="1"/>
  <c r="L24" i="1"/>
  <c r="M24" i="1"/>
  <c r="O24" i="1" s="1"/>
  <c r="N24" i="1"/>
  <c r="L25" i="1"/>
  <c r="N25" i="1"/>
  <c r="L26" i="1"/>
  <c r="N26" i="1"/>
  <c r="L27" i="1"/>
  <c r="M27" i="1"/>
  <c r="N27" i="1"/>
  <c r="L28" i="1"/>
  <c r="N28" i="1"/>
  <c r="L29" i="1"/>
  <c r="M29" i="1"/>
  <c r="O29" i="1" s="1"/>
  <c r="N29" i="1"/>
  <c r="L30" i="1"/>
  <c r="N30" i="1"/>
  <c r="L31" i="1"/>
  <c r="M31" i="1"/>
  <c r="O31" i="1" s="1"/>
  <c r="N31" i="1"/>
  <c r="L32" i="1"/>
  <c r="M32" i="1"/>
  <c r="N32" i="1"/>
  <c r="L33" i="1"/>
  <c r="N33" i="1"/>
  <c r="L34" i="1"/>
  <c r="M34" i="1"/>
  <c r="N34" i="1"/>
  <c r="L35" i="1"/>
  <c r="M35" i="1"/>
  <c r="N35" i="1"/>
  <c r="L36" i="1"/>
  <c r="M36" i="1"/>
  <c r="N36" i="1"/>
  <c r="L37" i="1"/>
  <c r="M37" i="1"/>
  <c r="N37" i="1"/>
  <c r="L38" i="1"/>
  <c r="M38" i="1"/>
  <c r="N38" i="1"/>
  <c r="L39" i="1"/>
  <c r="M39" i="1"/>
  <c r="N39" i="1"/>
  <c r="L40" i="1"/>
  <c r="M40" i="1"/>
  <c r="N40" i="1"/>
  <c r="L41" i="1"/>
  <c r="M41" i="1"/>
  <c r="N41" i="1"/>
  <c r="L42" i="1"/>
  <c r="M42" i="1"/>
  <c r="N42" i="1"/>
  <c r="L43" i="1"/>
  <c r="M43" i="1"/>
  <c r="N43" i="1"/>
  <c r="L44" i="1"/>
  <c r="N44" i="1"/>
  <c r="L45" i="1"/>
  <c r="M45" i="1"/>
  <c r="O45" i="1" s="1"/>
  <c r="N45" i="1"/>
  <c r="L46" i="1"/>
  <c r="M46" i="1"/>
  <c r="N46" i="1"/>
  <c r="L47" i="1"/>
  <c r="N47" i="1"/>
  <c r="L48" i="1"/>
  <c r="M48" i="1"/>
  <c r="O48" i="1" s="1"/>
  <c r="N48" i="1"/>
  <c r="L49" i="1"/>
  <c r="M49" i="1"/>
  <c r="N49" i="1"/>
  <c r="L50" i="1"/>
  <c r="M50" i="1"/>
  <c r="O50" i="1" s="1"/>
  <c r="N50" i="1"/>
  <c r="L51" i="1"/>
  <c r="N51" i="1"/>
  <c r="L52" i="1"/>
  <c r="N52" i="1"/>
  <c r="L53" i="1"/>
  <c r="M53" i="1"/>
  <c r="N53" i="1"/>
  <c r="L54" i="1"/>
  <c r="M54" i="1"/>
  <c r="N54" i="1"/>
  <c r="L55" i="1"/>
  <c r="M55" i="1"/>
  <c r="N55" i="1"/>
  <c r="L56" i="1"/>
  <c r="N56" i="1"/>
  <c r="L57" i="1"/>
  <c r="N57" i="1"/>
  <c r="L58" i="1"/>
  <c r="M58" i="1"/>
  <c r="N58" i="1"/>
  <c r="L59" i="1"/>
  <c r="M59" i="1"/>
  <c r="O59" i="1" s="1"/>
  <c r="N59" i="1"/>
  <c r="L60" i="1"/>
  <c r="M60" i="1"/>
  <c r="N60" i="1"/>
  <c r="L61" i="1"/>
  <c r="M61" i="1"/>
  <c r="N61" i="1"/>
  <c r="L62" i="1"/>
  <c r="N62" i="1"/>
  <c r="L63" i="1"/>
  <c r="N63" i="1"/>
  <c r="L64" i="1"/>
  <c r="M64" i="1"/>
  <c r="N64" i="1"/>
  <c r="L65" i="1"/>
  <c r="M65" i="1"/>
  <c r="N65" i="1"/>
  <c r="L66" i="1"/>
  <c r="M66" i="1"/>
  <c r="N66" i="1"/>
  <c r="L67" i="1"/>
  <c r="N67" i="1"/>
  <c r="L68" i="1"/>
  <c r="M68" i="1"/>
  <c r="N68" i="1"/>
  <c r="L69" i="1"/>
  <c r="N69" i="1"/>
  <c r="L70" i="1"/>
  <c r="M70" i="1"/>
  <c r="N70" i="1"/>
  <c r="L71" i="1"/>
  <c r="M71" i="1"/>
  <c r="O71" i="1" s="1"/>
  <c r="N71" i="1"/>
  <c r="L72" i="1"/>
  <c r="N72" i="1"/>
  <c r="L73" i="1"/>
  <c r="M73" i="1"/>
  <c r="N73" i="1"/>
  <c r="L74" i="1"/>
  <c r="M74" i="1"/>
  <c r="O74" i="1" s="1"/>
  <c r="N74" i="1"/>
  <c r="L75" i="1"/>
  <c r="M75" i="1"/>
  <c r="N75" i="1"/>
  <c r="L76" i="1"/>
  <c r="N76" i="1"/>
  <c r="L77" i="1"/>
  <c r="M77" i="1"/>
  <c r="N77" i="1"/>
  <c r="L87" i="1"/>
  <c r="M87" i="1"/>
  <c r="N87" i="1"/>
  <c r="L88" i="1"/>
  <c r="M88" i="1"/>
  <c r="N88" i="1"/>
  <c r="L89" i="1"/>
  <c r="M89" i="1"/>
  <c r="N89" i="1"/>
  <c r="O89" i="1" s="1"/>
  <c r="L90" i="1"/>
  <c r="M90" i="1"/>
  <c r="N90" i="1"/>
  <c r="L91" i="1"/>
  <c r="L92" i="1"/>
  <c r="M92" i="1"/>
  <c r="O92" i="1" s="1"/>
  <c r="N92" i="1"/>
  <c r="L93" i="1"/>
  <c r="M93" i="1"/>
  <c r="N93" i="1"/>
  <c r="L94" i="1"/>
  <c r="M94" i="1"/>
  <c r="N94" i="1"/>
  <c r="L95" i="1"/>
  <c r="M95" i="1"/>
  <c r="N95" i="1"/>
  <c r="L96" i="1"/>
  <c r="M96" i="1"/>
  <c r="O96" i="1" s="1"/>
  <c r="N96" i="1"/>
  <c r="L97" i="1"/>
  <c r="M97" i="1"/>
  <c r="N97" i="1"/>
  <c r="L98" i="1"/>
  <c r="M98" i="1"/>
  <c r="N98" i="1"/>
  <c r="L99" i="1"/>
  <c r="M99" i="1"/>
  <c r="N99" i="1"/>
  <c r="L100" i="1"/>
  <c r="M100" i="1"/>
  <c r="O100" i="1" s="1"/>
  <c r="N100" i="1"/>
  <c r="L101" i="1"/>
  <c r="L102" i="1"/>
  <c r="M102" i="1"/>
  <c r="O102" i="1" s="1"/>
  <c r="N102" i="1"/>
  <c r="L103" i="1"/>
  <c r="M103" i="1"/>
  <c r="N103" i="1"/>
  <c r="L104" i="1"/>
  <c r="M104" i="1"/>
  <c r="N104" i="1"/>
  <c r="L105" i="1"/>
  <c r="M105" i="1"/>
  <c r="N105" i="1"/>
  <c r="L106" i="1"/>
  <c r="M106" i="1"/>
  <c r="O106" i="1" s="1"/>
  <c r="N106" i="1"/>
  <c r="L107" i="1"/>
  <c r="L109" i="1"/>
  <c r="M109" i="1"/>
  <c r="N109" i="1"/>
  <c r="L110" i="1"/>
  <c r="M110" i="1"/>
  <c r="N110" i="1"/>
  <c r="L111" i="1"/>
  <c r="M111" i="1"/>
  <c r="N111" i="1"/>
  <c r="L112" i="1"/>
  <c r="M112" i="1"/>
  <c r="N112" i="1"/>
  <c r="O112" i="1" s="1"/>
  <c r="L113" i="1"/>
  <c r="M113" i="1"/>
  <c r="N113" i="1"/>
  <c r="L114" i="1"/>
  <c r="M114" i="1"/>
  <c r="N114" i="1"/>
  <c r="L115" i="1"/>
  <c r="M115" i="1"/>
  <c r="N115" i="1"/>
  <c r="L116" i="1"/>
  <c r="M116" i="1"/>
  <c r="N116" i="1"/>
  <c r="L117" i="1"/>
  <c r="M117" i="1"/>
  <c r="N117" i="1"/>
  <c r="L118" i="1"/>
  <c r="M118" i="1"/>
  <c r="N118" i="1"/>
  <c r="L119" i="1"/>
  <c r="M119" i="1"/>
  <c r="N119" i="1"/>
  <c r="L120" i="1"/>
  <c r="M120" i="1"/>
  <c r="N120" i="1"/>
  <c r="O120" i="1" s="1"/>
  <c r="L121" i="1"/>
  <c r="M121" i="1"/>
  <c r="N121" i="1"/>
  <c r="L122" i="1"/>
  <c r="M122" i="1"/>
  <c r="N122" i="1"/>
  <c r="L123" i="1"/>
  <c r="M123" i="1"/>
  <c r="N123" i="1"/>
  <c r="L124" i="1"/>
  <c r="M124" i="1"/>
  <c r="N124" i="1"/>
  <c r="O124" i="1" s="1"/>
  <c r="L125" i="1"/>
  <c r="M125" i="1"/>
  <c r="N125" i="1"/>
  <c r="L126" i="1"/>
  <c r="M126" i="1"/>
  <c r="N126" i="1"/>
  <c r="L127" i="1"/>
  <c r="M127" i="1"/>
  <c r="N127" i="1"/>
  <c r="L128" i="1"/>
  <c r="M128" i="1"/>
  <c r="N128" i="1"/>
  <c r="L129" i="1"/>
  <c r="M129" i="1"/>
  <c r="N129" i="1"/>
  <c r="L130" i="1"/>
  <c r="M130" i="1"/>
  <c r="N130" i="1"/>
  <c r="O130" i="1" s="1"/>
  <c r="L131" i="1"/>
  <c r="M131" i="1"/>
  <c r="N131"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O205" i="1" s="1"/>
  <c r="L206" i="1"/>
  <c r="M206" i="1"/>
  <c r="N206" i="1"/>
  <c r="L207" i="1"/>
  <c r="M207" i="1"/>
  <c r="N207" i="1"/>
  <c r="L208" i="1"/>
  <c r="M208" i="1"/>
  <c r="N208" i="1"/>
  <c r="L209" i="1"/>
  <c r="M209" i="1"/>
  <c r="N209" i="1"/>
  <c r="L210" i="1"/>
  <c r="M210" i="1"/>
  <c r="N210" i="1"/>
  <c r="L211" i="1"/>
  <c r="M211" i="1"/>
  <c r="N211" i="1"/>
  <c r="O211" i="1" s="1"/>
  <c r="L212" i="1"/>
  <c r="M212" i="1"/>
  <c r="N212" i="1"/>
  <c r="L213" i="1"/>
  <c r="M213" i="1"/>
  <c r="N213" i="1"/>
  <c r="L214" i="1"/>
  <c r="M214" i="1"/>
  <c r="N214" i="1"/>
  <c r="L215" i="1"/>
  <c r="M215" i="1"/>
  <c r="N215" i="1"/>
  <c r="L216" i="1"/>
  <c r="M216" i="1"/>
  <c r="N216" i="1"/>
  <c r="L217" i="1"/>
  <c r="M217" i="1"/>
  <c r="N217" i="1"/>
  <c r="L218" i="1"/>
  <c r="M218" i="1"/>
  <c r="N218" i="1"/>
  <c r="L219" i="1"/>
  <c r="M219" i="1"/>
  <c r="N219" i="1"/>
  <c r="L220" i="1"/>
  <c r="M220" i="1"/>
  <c r="N220" i="1"/>
  <c r="L221" i="1"/>
  <c r="M221" i="1"/>
  <c r="N221" i="1"/>
  <c r="L222" i="1"/>
  <c r="M222" i="1"/>
  <c r="N222" i="1"/>
  <c r="L223" i="1"/>
  <c r="M223" i="1"/>
  <c r="N223" i="1"/>
  <c r="L224" i="1"/>
  <c r="M224" i="1"/>
  <c r="N224" i="1"/>
  <c r="L225" i="1"/>
  <c r="M225" i="1"/>
  <c r="N225" i="1"/>
  <c r="N9" i="1"/>
  <c r="L9" i="1"/>
  <c r="O103" i="1" l="1"/>
  <c r="O97" i="1"/>
  <c r="O93" i="1"/>
  <c r="O60" i="1"/>
  <c r="M30" i="1"/>
  <c r="O30" i="1" s="1"/>
  <c r="O27" i="1"/>
  <c r="O13" i="1"/>
  <c r="E57" i="1"/>
  <c r="O104" i="1"/>
  <c r="O98" i="1"/>
  <c r="O94" i="1"/>
  <c r="O61" i="1"/>
  <c r="O212" i="1"/>
  <c r="O180" i="1"/>
  <c r="O176" i="1"/>
  <c r="O164" i="1"/>
  <c r="O148" i="1"/>
  <c r="O117" i="1"/>
  <c r="O105" i="1"/>
  <c r="O99" i="1"/>
  <c r="O95" i="1"/>
  <c r="O70" i="1"/>
  <c r="O58" i="1"/>
  <c r="M52" i="1"/>
  <c r="O49" i="1"/>
  <c r="O46" i="1"/>
  <c r="O32" i="1"/>
  <c r="O23" i="1"/>
  <c r="O20" i="1"/>
  <c r="O15" i="1"/>
  <c r="O63" i="1"/>
  <c r="O219" i="1"/>
  <c r="O218" i="1"/>
  <c r="O217" i="1"/>
  <c r="O216" i="1"/>
  <c r="O214" i="1"/>
  <c r="O208" i="1"/>
  <c r="O204" i="1"/>
  <c r="O201" i="1"/>
  <c r="O200" i="1"/>
  <c r="O192" i="1"/>
  <c r="O188" i="1"/>
  <c r="O184" i="1"/>
  <c r="O181" i="1"/>
  <c r="O172" i="1"/>
  <c r="O169" i="1"/>
  <c r="O168" i="1"/>
  <c r="O160" i="1"/>
  <c r="O156" i="1"/>
  <c r="O153" i="1"/>
  <c r="O152" i="1"/>
  <c r="O149" i="1"/>
  <c r="O145" i="1"/>
  <c r="O144" i="1"/>
  <c r="O136" i="1"/>
  <c r="O128" i="1"/>
  <c r="O116" i="1"/>
  <c r="O224" i="1"/>
  <c r="O215" i="1"/>
  <c r="O196" i="1"/>
  <c r="O190" i="1"/>
  <c r="O171" i="1"/>
  <c r="O143" i="1"/>
  <c r="O142" i="1"/>
  <c r="O141" i="1"/>
  <c r="O138" i="1"/>
  <c r="O140" i="1"/>
  <c r="O139" i="1"/>
  <c r="O137" i="1"/>
  <c r="O132" i="1"/>
  <c r="O134" i="1"/>
  <c r="O133" i="1"/>
  <c r="O118" i="1"/>
  <c r="O185" i="1"/>
  <c r="O222" i="1"/>
  <c r="O225" i="1"/>
  <c r="O147" i="1"/>
  <c r="O191" i="1"/>
  <c r="O220" i="1"/>
  <c r="O206" i="1"/>
  <c r="O223" i="1"/>
  <c r="O221" i="1"/>
  <c r="O207" i="1"/>
  <c r="O210" i="1"/>
  <c r="O213" i="1"/>
  <c r="O209" i="1"/>
  <c r="O202" i="1"/>
  <c r="O203" i="1"/>
  <c r="O199" i="1"/>
  <c r="O198" i="1"/>
  <c r="O197" i="1"/>
  <c r="O195" i="1"/>
  <c r="O194" i="1"/>
  <c r="O193" i="1"/>
  <c r="O189" i="1"/>
  <c r="O187" i="1"/>
  <c r="O186" i="1"/>
  <c r="O183" i="1"/>
  <c r="O177" i="1"/>
  <c r="O182" i="1"/>
  <c r="O179" i="1"/>
  <c r="O178" i="1"/>
  <c r="O173" i="1"/>
  <c r="O175" i="1"/>
  <c r="O174" i="1"/>
  <c r="O170" i="1"/>
  <c r="O165" i="1"/>
  <c r="O167" i="1"/>
  <c r="O166" i="1"/>
  <c r="O163" i="1"/>
  <c r="O162" i="1"/>
  <c r="O161" i="1"/>
  <c r="O159" i="1"/>
  <c r="O158" i="1"/>
  <c r="O157" i="1"/>
  <c r="O155" i="1"/>
  <c r="O154" i="1"/>
  <c r="O151" i="1"/>
  <c r="O150" i="1"/>
  <c r="O125" i="1"/>
  <c r="O146" i="1"/>
  <c r="O135" i="1"/>
  <c r="O129" i="1"/>
  <c r="O131" i="1"/>
  <c r="O126" i="1"/>
  <c r="O127" i="1"/>
  <c r="O122" i="1"/>
  <c r="O123" i="1"/>
  <c r="O119" i="1"/>
  <c r="O121" i="1"/>
  <c r="O115" i="1"/>
  <c r="O114" i="1"/>
  <c r="O113" i="1"/>
  <c r="O111" i="1"/>
  <c r="O110" i="1"/>
  <c r="O109" i="1"/>
  <c r="M67" i="1"/>
  <c r="O67" i="1" s="1"/>
  <c r="O65" i="1"/>
  <c r="O54" i="1"/>
  <c r="O43" i="1"/>
  <c r="O41" i="1"/>
  <c r="O39" i="1"/>
  <c r="O37" i="1"/>
  <c r="O35" i="1"/>
  <c r="E51" i="1"/>
  <c r="M11" i="1"/>
  <c r="O11" i="1" s="1"/>
  <c r="O90" i="1"/>
  <c r="O77" i="1"/>
  <c r="O68" i="1"/>
  <c r="O66" i="1"/>
  <c r="O64" i="1"/>
  <c r="O42" i="1"/>
  <c r="O40" i="1"/>
  <c r="O38" i="1"/>
  <c r="O36" i="1"/>
  <c r="O34" i="1"/>
  <c r="K91" i="1"/>
  <c r="J101" i="1"/>
  <c r="O88" i="1"/>
  <c r="O87" i="1"/>
  <c r="M76" i="1"/>
  <c r="O76" i="1" s="1"/>
  <c r="G76" i="1"/>
  <c r="O75" i="1"/>
  <c r="O73" i="1"/>
  <c r="E72" i="1"/>
  <c r="M69" i="1"/>
  <c r="O69" i="1" s="1"/>
  <c r="E62" i="1"/>
  <c r="G63" i="1"/>
  <c r="M57" i="1"/>
  <c r="O57" i="1" s="1"/>
  <c r="G57" i="1"/>
  <c r="O55" i="1"/>
  <c r="O52" i="1"/>
  <c r="O53" i="1"/>
  <c r="M51" i="1"/>
  <c r="O51" i="1" s="1"/>
  <c r="G51" i="1"/>
  <c r="M47" i="1"/>
  <c r="O47" i="1" s="1"/>
  <c r="G47" i="1"/>
  <c r="M44" i="1"/>
  <c r="O44" i="1" s="1"/>
  <c r="G44" i="1"/>
  <c r="M28" i="1"/>
  <c r="O28" i="1" s="1"/>
  <c r="M26" i="1"/>
  <c r="O26" i="1" s="1"/>
  <c r="E25" i="1"/>
  <c r="M22" i="1"/>
  <c r="O22" i="1" s="1"/>
  <c r="E18" i="1"/>
  <c r="G18" i="1" s="1"/>
  <c r="G19" i="1"/>
  <c r="M16" i="1"/>
  <c r="O16" i="1" s="1"/>
  <c r="G16" i="1"/>
  <c r="E33" i="1"/>
  <c r="M19" i="1"/>
  <c r="O19" i="1" s="1"/>
  <c r="E10" i="1"/>
  <c r="G10" i="1" s="1"/>
  <c r="K101" i="1" l="1"/>
  <c r="J107" i="1"/>
  <c r="N101" i="1"/>
  <c r="E56" i="1"/>
  <c r="G56" i="1" s="1"/>
  <c r="M72" i="1"/>
  <c r="O72" i="1" s="1"/>
  <c r="G72" i="1"/>
  <c r="M62" i="1"/>
  <c r="O62" i="1" s="1"/>
  <c r="G62" i="1"/>
  <c r="M33" i="1"/>
  <c r="O33" i="1" s="1"/>
  <c r="G33" i="1"/>
  <c r="M25" i="1"/>
  <c r="O25" i="1" s="1"/>
  <c r="G25" i="1"/>
  <c r="M18" i="1"/>
  <c r="O18" i="1" s="1"/>
  <c r="M56" i="1"/>
  <c r="O56" i="1" s="1"/>
  <c r="M10" i="1"/>
  <c r="O10" i="1" s="1"/>
  <c r="E9" i="1"/>
  <c r="G9" i="1" s="1"/>
  <c r="K107" i="1" l="1"/>
  <c r="N107" i="1"/>
  <c r="E91" i="1"/>
  <c r="M9" i="1"/>
  <c r="O9" i="1" s="1"/>
  <c r="M91" i="1" l="1"/>
  <c r="O91" i="1" s="1"/>
  <c r="G91" i="1"/>
  <c r="E101" i="1"/>
  <c r="G101" i="1" l="1"/>
  <c r="E107" i="1"/>
  <c r="M101" i="1"/>
  <c r="O101" i="1" s="1"/>
  <c r="G227" i="1" l="1"/>
  <c r="O227" i="1"/>
  <c r="G107" i="1"/>
  <c r="M107" i="1"/>
  <c r="O107" i="1" s="1"/>
</calcChain>
</file>

<file path=xl/sharedStrings.xml><?xml version="1.0" encoding="utf-8"?>
<sst xmlns="http://schemas.openxmlformats.org/spreadsheetml/2006/main" count="695" uniqueCount="504">
  <si>
    <t/>
  </si>
  <si>
    <t>Найменування показника</t>
  </si>
  <si>
    <t>Загальний фонд</t>
  </si>
  <si>
    <t>Спеціальний фонд</t>
  </si>
  <si>
    <t>Разом</t>
  </si>
  <si>
    <t>затверджено  місцевими радами на звітний рік з урахуванням змін***</t>
  </si>
  <si>
    <t>І. Доходи</t>
  </si>
  <si>
    <t>Податкові надходження</t>
  </si>
  <si>
    <t>10000000</t>
  </si>
  <si>
    <t>Податки на доходи, податки на прибуток, податки на збільшення ринкової вартості  </t>
  </si>
  <si>
    <t>11000000</t>
  </si>
  <si>
    <t>Податок та збір на доходи фізичних осіб</t>
  </si>
  <si>
    <t>11010000</t>
  </si>
  <si>
    <t>Податок на доходи фізичних осіб, що сплачується податковими агентами, із доходів платника податку у вигляді заробітної плати</t>
  </si>
  <si>
    <t>11010100</t>
  </si>
  <si>
    <t>Податок на доходи фізичних осіб, що сплачується податковими агентами, із доходів платника податку інших ніж заробітна плата</t>
  </si>
  <si>
    <t>11010400</t>
  </si>
  <si>
    <t>Податок на доходи фізичних осіб, що сплачується фізичними особами за результатами річного декларування</t>
  </si>
  <si>
    <t>11010500</t>
  </si>
  <si>
    <t>Податок на доходи фізичних осіб у вигляді мінімального податкового зобов'язання, що підлягає сплаті фізичними особами</t>
  </si>
  <si>
    <t>11011300</t>
  </si>
  <si>
    <t>Податок на прибуток підприємств  </t>
  </si>
  <si>
    <t>11020000</t>
  </si>
  <si>
    <t>Податок на прибуток підприємств та фінансових установ комунальної власності </t>
  </si>
  <si>
    <t>11020200</t>
  </si>
  <si>
    <t>Рентна плата та плата за використання інших природних ресурсів </t>
  </si>
  <si>
    <t>13000000</t>
  </si>
  <si>
    <t>Рентна плата за спеціальне використання лісових ресурсів </t>
  </si>
  <si>
    <t>13010000</t>
  </si>
  <si>
    <t>Рентна плата за спеціальне використання лісових ресурсів в частині деревини, заготовленої в порядку рубок головного користування </t>
  </si>
  <si>
    <t>13010100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</si>
  <si>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</si>
  <si>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13010200</t>
  </si>
  <si>
    <t>Рентна плата за користування надрами загальнодержавного значення</t>
  </si>
  <si>
    <t>13030000</t>
  </si>
  <si>
    <t>Рентна плата за користування надрами для видобування інших корисних копалин загальнодержавного значення (крім видобування корисних копалин, визначених як Активи природних ресурсів)</t>
  </si>
  <si>
    <t>13030100</t>
  </si>
  <si>
    <t>Рентна плата за користування надрами для видобування бурштину</t>
  </si>
  <si>
    <t>13031000</t>
  </si>
  <si>
    <t>Внутрішні податки на товари та послуги  </t>
  </si>
  <si>
    <t>14000000</t>
  </si>
  <si>
    <t>Акцизний податок з вироблених в Україні підакцизних товарів (продукції) </t>
  </si>
  <si>
    <t>14020000</t>
  </si>
  <si>
    <t>Пальне</t>
  </si>
  <si>
    <t>14021900</t>
  </si>
  <si>
    <t>Акцизний податок з ввезених на митну територію України підакцизних товарів (продукції) </t>
  </si>
  <si>
    <t>14030000</t>
  </si>
  <si>
    <t>14031900</t>
  </si>
  <si>
    <t>Акцизний податок з реалізації суб’єктами господарювання роздрібної торгівлі підакцизних товарів</t>
  </si>
  <si>
    <t>14040000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</si>
  <si>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</si>
  <si>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14040100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</si>
  <si>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</si>
  <si>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14040200</t>
  </si>
  <si>
    <t>Місцеві податки та збори, що сплачуються (перераховуються) згідно з Податковим кодексом України</t>
  </si>
  <si>
    <t>18000000</t>
  </si>
  <si>
    <t>Податок на майно</t>
  </si>
  <si>
    <t>18010000</t>
  </si>
  <si>
    <t>Податок на нерухоме майно, відмінне від земельної ділянки, сплачений юридичними особами, які є власниками об'єктів житлової нерухомості</t>
  </si>
  <si>
    <t>18010100</t>
  </si>
  <si>
    <t>Податок на нерухоме майно, відмінне від земельної ділянки, сплачений фізичними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</si>
  <si>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</si>
  <si>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нежитлової нерухомості</t>
  </si>
  <si>
    <t>18010300</t>
  </si>
  <si>
    <t>Податок на нерухоме майно, відмінне від земельної ділянки, сплачений  юридичними особами, які є власниками об'єктів нежитлової нерухомості</t>
  </si>
  <si>
    <t>18010400</t>
  </si>
  <si>
    <t>Земельний податок з юридичних осіб </t>
  </si>
  <si>
    <t>18010500</t>
  </si>
  <si>
    <t>Орендна плата з юридичних осіб </t>
  </si>
  <si>
    <t>18010600</t>
  </si>
  <si>
    <t>Земельний податок з фізичних осіб </t>
  </si>
  <si>
    <t>18010700</t>
  </si>
  <si>
    <t>Орендна плата з фізичних осіб </t>
  </si>
  <si>
    <t>18010900</t>
  </si>
  <si>
    <t>Транспортний податок з фізичних осіб</t>
  </si>
  <si>
    <t>18011000</t>
  </si>
  <si>
    <t>Туристичний збір </t>
  </si>
  <si>
    <t>18030000</t>
  </si>
  <si>
    <t>Туристичний збір, сплачений юридичними особами </t>
  </si>
  <si>
    <t>18030100</t>
  </si>
  <si>
    <t>Туристичний збір, сплачений фізичними особами </t>
  </si>
  <si>
    <t>18030200</t>
  </si>
  <si>
    <t>Єдиний податок  </t>
  </si>
  <si>
    <t>18050000</t>
  </si>
  <si>
    <t>Єдиний податок з юридичних осіб </t>
  </si>
  <si>
    <t>18050300</t>
  </si>
  <si>
    <t>Єдиний податок з фізичних осіб </t>
  </si>
  <si>
    <t>18050400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</si>
  <si>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</si>
  <si>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18050500</t>
  </si>
  <si>
    <t>Інші податки та збори</t>
  </si>
  <si>
    <t>19000000</t>
  </si>
  <si>
    <t>Екологічний податок</t>
  </si>
  <si>
    <t>19010000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</si>
  <si>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</si>
  <si>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19010100</t>
  </si>
  <si>
    <t>Надходження від скидів забруднюючих речовин безпосередньо у водні об'єкти </t>
  </si>
  <si>
    <t>19010200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</si>
  <si>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</si>
  <si>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19010300</t>
  </si>
  <si>
    <t>Неподаткові надходження</t>
  </si>
  <si>
    <t>20000000</t>
  </si>
  <si>
    <t>Доходи від власності та підприємницької діяльності</t>
  </si>
  <si>
    <t>21000000</t>
  </si>
  <si>
    <t>Інші надходження  </t>
  </si>
  <si>
    <t>21080000</t>
  </si>
  <si>
    <t>Адміністративні штрафи та інші санкції </t>
  </si>
  <si>
    <t>21081100</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</si>
  <si>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</si>
  <si>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21081500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</si>
  <si>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</si>
  <si>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21082400</t>
  </si>
  <si>
    <t>Адміністративні збори та платежі, доходи від некомерційної господарської діяльності </t>
  </si>
  <si>
    <t>22000000</t>
  </si>
  <si>
    <t>Плата за надання адміністративних послуг</t>
  </si>
  <si>
    <t>22010000</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</si>
  <si>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</si>
  <si>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22010300</t>
  </si>
  <si>
    <t>Плата за надання інших адміністративних послуг</t>
  </si>
  <si>
    <t>22012500</t>
  </si>
  <si>
    <t>Адміністративний збір за державну реєстрацію речових прав на нерухоме майно та їх обтяжень </t>
  </si>
  <si>
    <t>22012600</t>
  </si>
  <si>
    <t>Надходження від орендної плати за користування єдиним майновим комплексом та іншим державним майном</t>
  </si>
  <si>
    <t>22080000</t>
  </si>
  <si>
    <t>Надходження від орендної плати за користування майновим комплексом та іншим майном, що перебуває в комунальній власності</t>
  </si>
  <si>
    <t>22080400</t>
  </si>
  <si>
    <t>Державне мито  </t>
  </si>
  <si>
    <t>22090000</t>
  </si>
  <si>
    <t>Державне мито, що сплачується за місцем розгляду та оформлення документів, у тому числі за оформлення документів на спадщину і дарування  </t>
  </si>
  <si>
    <t>22090100</t>
  </si>
  <si>
    <t>Державне мито, пов'язане з видачею та оформленням закордонних паспортів (посвідок) та паспортів громадян України  </t>
  </si>
  <si>
    <t>22090400</t>
  </si>
  <si>
    <t>Інші неподаткові надходження</t>
  </si>
  <si>
    <t>24000000</t>
  </si>
  <si>
    <t>24060000</t>
  </si>
  <si>
    <t>24060300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</si>
  <si>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</si>
  <si>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24062100</t>
  </si>
  <si>
    <t>Власні надходження бюджетних установ</t>
  </si>
  <si>
    <t>25000000</t>
  </si>
  <si>
    <t>Надходження від плати за послуги, що надаються бюджетними установами згідно із законодавством </t>
  </si>
  <si>
    <t>25010000</t>
  </si>
  <si>
    <t>Інші джерела власних надходжень бюджетних установ  </t>
  </si>
  <si>
    <t>25020000</t>
  </si>
  <si>
    <t>Доходи від операцій з капіталом  </t>
  </si>
  <si>
    <t>30000000</t>
  </si>
  <si>
    <t>Надходження від продажу основного капіталу  </t>
  </si>
  <si>
    <t>31000000</t>
  </si>
  <si>
    <t>Кошти від відчуження майна, що належить Автономній Республіці Крим та майна, що перебуває в комунальній власності  </t>
  </si>
  <si>
    <t>31030000</t>
  </si>
  <si>
    <t>Кошти від продажу землі і нематеріальних активів </t>
  </si>
  <si>
    <t>33000000</t>
  </si>
  <si>
    <t>Кошти від продажу землі </t>
  </si>
  <si>
    <t>33010000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</si>
  <si>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</si>
  <si>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33010100</t>
  </si>
  <si>
    <t>Разом доходів (без урахування міжбюджетних трансфертів)</t>
  </si>
  <si>
    <t>90010100</t>
  </si>
  <si>
    <t>Офіційні трансферти  </t>
  </si>
  <si>
    <t>40000000</t>
  </si>
  <si>
    <t>Від органів державного управління  </t>
  </si>
  <si>
    <t>41000000</t>
  </si>
  <si>
    <t>Дотації</t>
  </si>
  <si>
    <t>41020000</t>
  </si>
  <si>
    <t>Базова дотація</t>
  </si>
  <si>
    <t>41020100</t>
  </si>
  <si>
    <t>Субвенції</t>
  </si>
  <si>
    <t>41030000</t>
  </si>
  <si>
    <t>Освітня субвенція з державного бюджету місцевим бюджетам</t>
  </si>
  <si>
    <t>41033900</t>
  </si>
  <si>
    <t>Субвенція з державного бюджету місцевим бюджетам на надання державної підтримки особам з особливими освітніми потребами</t>
  </si>
  <si>
    <t>41035400</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</si>
  <si>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</si>
  <si>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41036000</t>
  </si>
  <si>
    <t>Субвенція з державного бюджету місцевим бюджетам на здійснення доплат педагогічним працівникам закладів загальної середньої освіти</t>
  </si>
  <si>
    <t>41036300</t>
  </si>
  <si>
    <t>Усього доходів з урахуванням міжбюджетних трансфертів з державного бюджету</t>
  </si>
  <si>
    <t>90010200</t>
  </si>
  <si>
    <t>Субвенції з місцевих бюджетів іншим місцевим бюджетам</t>
  </si>
  <si>
    <t>41050000</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</si>
  <si>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</si>
  <si>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41050200</t>
  </si>
  <si>
    <t>Субвенція з місцевого бюджету на здійснення переданих видатків у сфері освіти за рахунок коштів освітньої субвенції</t>
  </si>
  <si>
    <t>41051000</t>
  </si>
  <si>
    <t>Інші субвенції з місцевого бюджету</t>
  </si>
  <si>
    <t>41053900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</si>
  <si>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</si>
  <si>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41059300</t>
  </si>
  <si>
    <t>Усього</t>
  </si>
  <si>
    <t>90010300</t>
  </si>
  <si>
    <t>ІІ. Видатки</t>
  </si>
  <si>
    <t>Державне управління</t>
  </si>
  <si>
    <t>0100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</si>
  <si>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</si>
  <si>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0150</t>
  </si>
  <si>
    <t>0110150</t>
  </si>
  <si>
    <t>Керівництво і управління у відповідній сфері у містах (місті Києві), селищах, селах, територіальних громадах</t>
  </si>
  <si>
    <t>0160</t>
  </si>
  <si>
    <t>0610160</t>
  </si>
  <si>
    <t>0910160</t>
  </si>
  <si>
    <t>1010160</t>
  </si>
  <si>
    <t>3710160</t>
  </si>
  <si>
    <t>Інша діяльність у сфері державного управління</t>
  </si>
  <si>
    <t>0180</t>
  </si>
  <si>
    <t>0110180</t>
  </si>
  <si>
    <t>0910180</t>
  </si>
  <si>
    <t>Освіта</t>
  </si>
  <si>
    <t>1000</t>
  </si>
  <si>
    <t>Надання дошкільної освіти</t>
  </si>
  <si>
    <t>1010</t>
  </si>
  <si>
    <t>0111010</t>
  </si>
  <si>
    <t>Надання загальної середньої освіти за рахунок коштів місцевого бюджету</t>
  </si>
  <si>
    <t>1020</t>
  </si>
  <si>
    <t>Надання загальної середньої освіти закладами загальної середньої освіти за рахунок коштів місцевого бюджету</t>
  </si>
  <si>
    <t>1021</t>
  </si>
  <si>
    <t>0611021</t>
  </si>
  <si>
    <t>Надання загальної середньої освіти міжшкільними ресурсними центрами за рахунок коштів місцевого бюджету</t>
  </si>
  <si>
    <t>1026</t>
  </si>
  <si>
    <t>0611026</t>
  </si>
  <si>
    <t>Надання загальної середньої освіти за рахунок освітньої субвенції</t>
  </si>
  <si>
    <t>1030</t>
  </si>
  <si>
    <t>Надання загальної середньої освіти закладами загальної середньої освіти за рахунок освітньої субвенції</t>
  </si>
  <si>
    <t>1031</t>
  </si>
  <si>
    <t>0611031</t>
  </si>
  <si>
    <t>Надання позашкільної освіти закладами позашкільної освіти, заходи із позашкільної роботи з дітьми</t>
  </si>
  <si>
    <t>1070</t>
  </si>
  <si>
    <t>0611070</t>
  </si>
  <si>
    <t>Надання спеціалізованої освіти мистецькими школами</t>
  </si>
  <si>
    <t>1080</t>
  </si>
  <si>
    <t>1011080</t>
  </si>
  <si>
    <t>Інші програми, заклади та заходи у сфері освіти</t>
  </si>
  <si>
    <t>1140</t>
  </si>
  <si>
    <t>Забезпечення діяльності інших закладів у сфері освіти</t>
  </si>
  <si>
    <t>1141</t>
  </si>
  <si>
    <t>0611141</t>
  </si>
  <si>
    <t>Інші програми та заходи у сфері освіти</t>
  </si>
  <si>
    <t>1142</t>
  </si>
  <si>
    <t>0611142</t>
  </si>
  <si>
    <t>Забезпечення діяльності інклюзивно-ресурсних центрів</t>
  </si>
  <si>
    <t>1150</t>
  </si>
  <si>
    <t>Забезпечення діяльності інклюзивно-ресурсних центрів за рахунок коштів місцевого бюджету</t>
  </si>
  <si>
    <t>1151</t>
  </si>
  <si>
    <t>0611151</t>
  </si>
  <si>
    <t>Забезпечення діяльності інклюзивно-ресурсних центрів за рахунок освітньої субвенції</t>
  </si>
  <si>
    <t>1152</t>
  </si>
  <si>
    <t>0611152</t>
  </si>
  <si>
    <t>Виконання заходів, спрямованих на забезпечення якісної, сучасної та доступної загальної середньої освіти «Нова українська школа»</t>
  </si>
  <si>
    <t>1180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</si>
  <si>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</si>
  <si>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1183</t>
  </si>
  <si>
    <t>0611183</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</si>
  <si>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</si>
  <si>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1184</t>
  </si>
  <si>
    <t>0611184</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</si>
  <si>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</si>
  <si>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</si>
  <si>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</si>
  <si>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Виконання заходів за рахунок коштів освітньої субвенції з державного бюджету місцевим бюджетам (за спеціальним фондом державного бюджету)</t>
  </si>
  <si>
    <t>1270</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</si>
  <si>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</si>
  <si>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1279</t>
  </si>
  <si>
    <t>0611279</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</si>
  <si>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</si>
  <si>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1290</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</si>
  <si>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</si>
  <si>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1291</t>
  </si>
  <si>
    <t>0611291</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</si>
  <si>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</si>
  <si>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1292</t>
  </si>
  <si>
    <t>0611292</t>
  </si>
  <si>
    <t>Будівництво 1 освітніх установ та закладів</t>
  </si>
  <si>
    <t>1300</t>
  </si>
  <si>
    <t>0611300</t>
  </si>
  <si>
    <t>Виконання заходів із задоволення потреб у забезпеченні безпечного освітнього середовища</t>
  </si>
  <si>
    <t>1400</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</si>
  <si>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</si>
  <si>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</si>
  <si>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</si>
  <si>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Виконання заходів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</si>
  <si>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1500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</si>
  <si>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</si>
  <si>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1501</t>
  </si>
  <si>
    <t>0611501</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</si>
  <si>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</si>
  <si>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</si>
  <si>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0611600</t>
  </si>
  <si>
    <t>Охорона здоров'я</t>
  </si>
  <si>
    <t>2000</t>
  </si>
  <si>
    <t>Багатопрофільна стаціонарна медична допомога населенню</t>
  </si>
  <si>
    <t>2010</t>
  </si>
  <si>
    <t>0112010</t>
  </si>
  <si>
    <t>Первинна медична допомога населенню</t>
  </si>
  <si>
    <t>2110</t>
  </si>
  <si>
    <t>Первинна медична допомога населенню, що надається центрами первинної медичної (медико-санітарної) допомоги</t>
  </si>
  <si>
    <t>2111</t>
  </si>
  <si>
    <t>0112111</t>
  </si>
  <si>
    <t>Програми і централізовані заходи у галузі охорони здоров'я</t>
  </si>
  <si>
    <t>2140</t>
  </si>
  <si>
    <t>Програми і централізовані заходи боротьби з туберкульозом</t>
  </si>
  <si>
    <t>2142</t>
  </si>
  <si>
    <t>0112142</t>
  </si>
  <si>
    <t>Інші програми, заклади та заходи у сфері охорони здоров'я</t>
  </si>
  <si>
    <t>2150</t>
  </si>
  <si>
    <t>Інші програми та заходи у сфері охорони здоров'я</t>
  </si>
  <si>
    <t>2152</t>
  </si>
  <si>
    <t>0112152</t>
  </si>
  <si>
    <t>Соціальний захист та соціальне забезпечення</t>
  </si>
  <si>
    <t>3000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</si>
  <si>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</si>
  <si>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3030</t>
  </si>
  <si>
    <t>Компенсаційні виплати на пільговий проїзд автомобільним транспортом окремим категоріям громадян</t>
  </si>
  <si>
    <t>3033</t>
  </si>
  <si>
    <t>0113033</t>
  </si>
  <si>
    <t>Компенсаційні виплати за пільговий проїзд окремих категорій громадян на залізничному транспорті</t>
  </si>
  <si>
    <t>3035</t>
  </si>
  <si>
    <t>0113035</t>
  </si>
  <si>
    <t>Видатки на поховання учасників бойових дій та осіб з інвалідністю внаслідок війни</t>
  </si>
  <si>
    <t>3090</t>
  </si>
  <si>
    <t>0113090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</si>
  <si>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</si>
  <si>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3100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</si>
  <si>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</si>
  <si>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3104</t>
  </si>
  <si>
    <t>0113104</t>
  </si>
  <si>
    <t>Надання реабілітаційних послуг особам з інвалідністю та дітям з інвалідністю</t>
  </si>
  <si>
    <t>3105</t>
  </si>
  <si>
    <t>0113105</t>
  </si>
  <si>
    <t>Заклади і заходи з питань дітей та їх соціального захисту</t>
  </si>
  <si>
    <t>3110</t>
  </si>
  <si>
    <t>Забезпечення умов для догляду та виховання дітей і молоді в дитячих будинках сімейного типу, прийомних сім’ях та сім’ях патронатних вихователів</t>
  </si>
  <si>
    <t>3114</t>
  </si>
  <si>
    <t>0913114</t>
  </si>
  <si>
    <t>Здійснення соціальної роботи з вразливими категоріями населення</t>
  </si>
  <si>
    <t>3120</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</si>
  <si>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</si>
  <si>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3121</t>
  </si>
  <si>
    <t>0113121</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</si>
  <si>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</si>
  <si>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3124</t>
  </si>
  <si>
    <t>0113124</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</si>
  <si>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</si>
  <si>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3160</t>
  </si>
  <si>
    <t>0113160</t>
  </si>
  <si>
    <t>Соціальний захист ветеранів війни та праці</t>
  </si>
  <si>
    <t>3190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</si>
  <si>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</si>
  <si>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3193</t>
  </si>
  <si>
    <t>0113193</t>
  </si>
  <si>
    <t>Грошова компенсація за належні для отримання жилі приміщення для окремих категорій населення відповідно до законодавства</t>
  </si>
  <si>
    <t>3220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</si>
  <si>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</si>
  <si>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3225</t>
  </si>
  <si>
    <t>0113225</t>
  </si>
  <si>
    <t>Інші заклади та заходи</t>
  </si>
  <si>
    <t>3240</t>
  </si>
  <si>
    <t>Надання комплексу послуг особам/сім’ям у сфері соціального захисту та соціального забезпечення іншими надавачами соціальних послуг 1090</t>
  </si>
  <si>
    <t>3241</t>
  </si>
  <si>
    <t>0113241</t>
  </si>
  <si>
    <t>Інші заходи у сфері соціального захисту і соціального забезпечення</t>
  </si>
  <si>
    <t>3242</t>
  </si>
  <si>
    <t>0113242</t>
  </si>
  <si>
    <t>0913242</t>
  </si>
  <si>
    <t>Культура і мистецтво</t>
  </si>
  <si>
    <t>4000</t>
  </si>
  <si>
    <t>Забезпечення діяльності бібліотек</t>
  </si>
  <si>
    <t>4030</t>
  </si>
  <si>
    <t>1014030</t>
  </si>
  <si>
    <t>Забезпечення діяльності музеїв і виставок</t>
  </si>
  <si>
    <t>4040</t>
  </si>
  <si>
    <t>1014040</t>
  </si>
  <si>
    <t>Забезпечення діяльності палаців і будинків культури, клубів, центрів дозвілля та інших клубних закладів</t>
  </si>
  <si>
    <t>4060</t>
  </si>
  <si>
    <t>1014060</t>
  </si>
  <si>
    <t>Інші заклади та заходи в галузі культури і мистецтва</t>
  </si>
  <si>
    <t>4080</t>
  </si>
  <si>
    <t>Забезпечення діяльності інших закладів в галузі культури і мистецтва</t>
  </si>
  <si>
    <t>4081</t>
  </si>
  <si>
    <t>1014081</t>
  </si>
  <si>
    <t>Інші заходи в галузі культури і мистецтва</t>
  </si>
  <si>
    <t>4082</t>
  </si>
  <si>
    <t>0114082</t>
  </si>
  <si>
    <t>1014082</t>
  </si>
  <si>
    <t>Фізична культура і спорт</t>
  </si>
  <si>
    <t>5000</t>
  </si>
  <si>
    <t>Проведення спортивної роботи в регіоні</t>
  </si>
  <si>
    <t>5010</t>
  </si>
  <si>
    <t>Проведення навчально-тренувальних зборів і змагань з олімпійських видів спорту</t>
  </si>
  <si>
    <t>5011</t>
  </si>
  <si>
    <t>0615011</t>
  </si>
  <si>
    <t>Розвиток дитячо-юнацького та резервного спорту</t>
  </si>
  <si>
    <t>5030</t>
  </si>
  <si>
    <t>Розвиток здібностей у дітей та молоді з фізичної культури та спорту комунальними дитячоюнацькими спортивними школами</t>
  </si>
  <si>
    <t>5031</t>
  </si>
  <si>
    <t>0615031</t>
  </si>
  <si>
    <t>Будівництво 1 споруд, установ та закладів фізичної культури і спорту</t>
  </si>
  <si>
    <t>5070</t>
  </si>
  <si>
    <t>0615070</t>
  </si>
  <si>
    <t>Житлово-комунальне господарство</t>
  </si>
  <si>
    <t>6000</t>
  </si>
  <si>
    <t>Утримання та ефективна експлуатація об'єктів житлово-комунального господарства</t>
  </si>
  <si>
    <t>6010</t>
  </si>
  <si>
    <t>Забезпечення діяльності водопровідно-каналізаційного господарства</t>
  </si>
  <si>
    <t>6013</t>
  </si>
  <si>
    <t>0116013</t>
  </si>
  <si>
    <t>Забезпечення функціонування підприємств, установ та організацій, що виробляють, виконують та/або надають житлово-комунальні послуги</t>
  </si>
  <si>
    <t>6020</t>
  </si>
  <si>
    <t>0116020</t>
  </si>
  <si>
    <t>Організація благоустрою населених пунктів</t>
  </si>
  <si>
    <t>6030</t>
  </si>
  <si>
    <t>0116030</t>
  </si>
  <si>
    <t>Економічна діяльність</t>
  </si>
  <si>
    <t>7000</t>
  </si>
  <si>
    <t>Сільське, лісове, рибне господарство та мисливство</t>
  </si>
  <si>
    <t>7100</t>
  </si>
  <si>
    <t>Здійснення  заходів із землеустрою</t>
  </si>
  <si>
    <t>7130</t>
  </si>
  <si>
    <t>0117130</t>
  </si>
  <si>
    <t>Транспорт та транспортна інфраструктура, дорожнє господарство</t>
  </si>
  <si>
    <t>7400</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</si>
  <si>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</si>
  <si>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</si>
  <si>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</si>
  <si>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</si>
  <si>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0117461</t>
  </si>
  <si>
    <t>Інші програми та заходи, пов'язані з економічною діяльністю</t>
  </si>
  <si>
    <t>7600</t>
  </si>
  <si>
    <t>Членські внески до асоціацій органів місцевого самоврядування</t>
  </si>
  <si>
    <t>7680</t>
  </si>
  <si>
    <t>0117680</t>
  </si>
  <si>
    <t>Інша економічна діяльність</t>
  </si>
  <si>
    <t>7690</t>
  </si>
  <si>
    <t>Інші заходи, пов'язані з економічною діяльністю</t>
  </si>
  <si>
    <t>7693</t>
  </si>
  <si>
    <t>0117693</t>
  </si>
  <si>
    <t>Інша діяльність</t>
  </si>
  <si>
    <t>8000</t>
  </si>
  <si>
    <t>Захист населення і територій від надзвичайних ситуацій</t>
  </si>
  <si>
    <t>8100</t>
  </si>
  <si>
    <t>Заходи із запобігання та ліквідації надзвичайних ситуацій та наслідків стихійного лиха</t>
  </si>
  <si>
    <t>8110</t>
  </si>
  <si>
    <t>0118110</t>
  </si>
  <si>
    <t>Забезпечення діяльності місцевої та добровільної пожежної охорони</t>
  </si>
  <si>
    <t>8130</t>
  </si>
  <si>
    <t>0118130</t>
  </si>
  <si>
    <t>Громадський порядок та безпека</t>
  </si>
  <si>
    <t>8200</t>
  </si>
  <si>
    <t>Заходи та роботи з мобілізаційної підготовки місцевого значення</t>
  </si>
  <si>
    <t>8220</t>
  </si>
  <si>
    <t>0118220</t>
  </si>
  <si>
    <t>Інші заходи громадського порядку та безпеки</t>
  </si>
  <si>
    <t>8230</t>
  </si>
  <si>
    <t>0118230</t>
  </si>
  <si>
    <t>Заходи та роботи з територіальної оборони</t>
  </si>
  <si>
    <t>8240</t>
  </si>
  <si>
    <t>0118240</t>
  </si>
  <si>
    <t>Охорона навколишнього природного середовища</t>
  </si>
  <si>
    <t>8300</t>
  </si>
  <si>
    <t>Запобігання та ліквідація забруднення навколишнього природного середовища</t>
  </si>
  <si>
    <t>8310</t>
  </si>
  <si>
    <t>Ліквідація іншого забруднення навколишнього природного середовища</t>
  </si>
  <si>
    <t>8313</t>
  </si>
  <si>
    <t>0118313</t>
  </si>
  <si>
    <t>Інша діяльність у сфері екології та охорони природних ресурсів</t>
  </si>
  <si>
    <t>8330</t>
  </si>
  <si>
    <t>0118330</t>
  </si>
  <si>
    <t>Резервний фонд</t>
  </si>
  <si>
    <t>8700</t>
  </si>
  <si>
    <t>Резервний фонд місцевого бюджету</t>
  </si>
  <si>
    <t>8710</t>
  </si>
  <si>
    <t>3718710</t>
  </si>
  <si>
    <t>Усього видатків без урахування міжбюджетних трансфертів</t>
  </si>
  <si>
    <t>900201</t>
  </si>
  <si>
    <t>Субвенція з місцевого бюджету державному бюджету на виконання програм соціально-економічного розвитку регіонів</t>
  </si>
  <si>
    <t>9800</t>
  </si>
  <si>
    <t>3719800</t>
  </si>
  <si>
    <t>Усього видатків з трансфертами, що передаються до державного бюджету</t>
  </si>
  <si>
    <t>900202</t>
  </si>
  <si>
    <t>Субвенції з місцевого бюджету іншим місцевим бюджетам на здійснення програм та заходів за рахунок коштів місцевих бюджетів</t>
  </si>
  <si>
    <t>9700</t>
  </si>
  <si>
    <t>9770</t>
  </si>
  <si>
    <t>3719770</t>
  </si>
  <si>
    <t>900203</t>
  </si>
  <si>
    <t>IV. Фінансування</t>
  </si>
  <si>
    <t>Дефіцит (-) /профіцит (+)*</t>
  </si>
  <si>
    <t>грн.</t>
  </si>
  <si>
    <t>відсоток виконання (%)</t>
  </si>
  <si>
    <t>виконано за звітний період (9 місяців 2025р)</t>
  </si>
  <si>
    <t>затверджено розписом на 9 місяців 2025р  з урахуванням змін</t>
  </si>
  <si>
    <t>Звіт 
про  виконання бюджету Олевської міської територіальної громади</t>
  </si>
  <si>
    <t>за 9 місяців 2025 року</t>
  </si>
  <si>
    <t>Плата за послуги, що надаються бюджетними установами згідно з їх основною діяльністю </t>
  </si>
  <si>
    <t>25010100</t>
  </si>
  <si>
    <t>Плата за оренду майна бюджетних установ, що здійснюється відповідно до Закону України "Про оренду державного та комунального майна"</t>
  </si>
  <si>
    <t>25010300</t>
  </si>
  <si>
    <t>Надходження бюджетних установ від реалізації в установленому порядку майна (крім нерухомого майна) </t>
  </si>
  <si>
    <t>25010400</t>
  </si>
  <si>
    <t>Благодійні внески, гранти та дарунки </t>
  </si>
  <si>
    <t>25020100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</si>
  <si>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</si>
  <si>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25020200</t>
  </si>
  <si>
    <t>Надходження бюджетних установ від додаткової (господарської) діяльності</t>
  </si>
  <si>
    <t xml:space="preserve"> </t>
  </si>
  <si>
    <t>Секретар ради</t>
  </si>
  <si>
    <t>Сергій МЕЛЬНИК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</si>
</sst>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8"/>
      <color rgb="FF000000"/>
      <name val="Tahoma"/>
    </font>
    <font>
      <sz val="10"/>
      <color rgb="FF000000"/>
      <name val="Arial"/>
      <family val="2"/>
      <charset val="204"/>
    </font>
    <font>
      <sz val="5"/>
      <color rgb="FF000000"/>
      <name val="Times New Roman"/>
      <family val="1"/>
      <charset val="204"/>
    </font>
    <font>
      <b/>
      <sz val="7"/>
      <color rgb="FF000000"/>
      <name val="Times New Roman"/>
      <family val="1"/>
      <charset val="204"/>
    </font>
    <font>
      <b/>
      <sz val="6"/>
      <color rgb="FF000000"/>
      <name val="Times New Roman"/>
      <family val="1"/>
      <charset val="204"/>
    </font>
    <font>
      <b/>
      <sz val="5"/>
      <color rgb="FF000000"/>
      <name val="Times New Roman"/>
      <family val="1"/>
      <charset val="204"/>
    </font>
    <font>
      <b/>
      <sz val="5"/>
      <color rgb="FF000000"/>
      <name val="Times New Roman"/>
      <family val="1"/>
      <charset val="204"/>
    </font>
    <font>
      <b/>
      <sz val="5"/>
      <color rgb="FF000000"/>
      <name val="Times New Roman"/>
      <family val="1"/>
      <charset val="204"/>
    </font>
    <font>
      <sz val="5"/>
      <color rgb="FF000000"/>
      <name val="Times New Roman"/>
      <family val="1"/>
      <charset val="204"/>
    </font>
    <font>
      <sz val="5"/>
      <color rgb="FF000000"/>
      <name val="Arial"/>
      <family val="2"/>
      <charset val="204"/>
    </font>
    <font>
      <b/>
      <sz val="5"/>
      <color rgb="FF000000"/>
      <name val="Times New Roman"/>
      <family val="1"/>
      <charset val="204"/>
    </font>
    <font>
      <b/>
      <i/>
      <sz val="5"/>
      <color rgb="FF000000"/>
      <name val="Times New Roman"/>
      <family val="1"/>
      <charset val="204"/>
    </font>
    <font>
      <b/>
      <i/>
      <sz val="5"/>
      <color rgb="FF000000"/>
      <name val="Times New Roman"/>
      <family val="1"/>
      <charset val="204"/>
    </font>
    <font>
      <sz val="5"/>
      <color rgb="FF000000"/>
      <name val="Times New Roman"/>
      <family val="1"/>
      <charset val="204"/>
    </font>
    <font>
      <sz val="5"/>
      <color rgb="FF000000"/>
      <name val="Times New Roman"/>
      <family val="1"/>
      <charset val="204"/>
    </font>
    <font>
      <b/>
      <sz val="5"/>
      <color rgb="FF000000"/>
      <name val="Times New Roman"/>
      <family val="1"/>
      <charset val="204"/>
    </font>
    <font>
      <sz val="8"/>
      <color rgb="FF000000"/>
      <name val="Tahoma"/>
      <family val="2"/>
      <charset val="204"/>
    </font>
    <font>
      <b/>
      <sz val="5"/>
      <name val="Times New Roman"/>
      <family val="1"/>
      <charset val="204"/>
    </font>
    <font>
      <b/>
      <sz val="12"/>
      <color rgb="FF000000"/>
      <name val="Times New Roman"/>
      <family val="1"/>
      <charset val="204"/>
    </font>
    <font>
      <sz val="5"/>
      <color rgb="FF000000"/>
      <name val="Times New Roman"/>
      <family val="1"/>
      <charset val="204"/>
    </font>
    <font>
      <sz val="5"/>
      <name val="Times New Roman"/>
      <family val="1"/>
      <charset val="204"/>
    </font>
    <font>
      <sz val="5"/>
      <name val="Arial"/>
      <family val="2"/>
      <charset val="204"/>
    </font>
    <font>
      <b/>
      <i/>
      <sz val="5"/>
      <name val="Times New Roman"/>
      <family val="1"/>
      <charset val="204"/>
    </font>
    <font>
      <sz val="8"/>
      <name val="Tahoma"/>
      <family val="2"/>
      <charset val="204"/>
    </font>
    <font>
      <sz val="6"/>
      <name val="Times New Roman"/>
      <family val="1"/>
      <charset val="204"/>
    </font>
    <font>
      <sz val="6"/>
      <color rgb="FF000000"/>
      <name val="Times New Roman"/>
      <family val="1"/>
      <charset val="204"/>
    </font>
    <font>
      <b/>
      <sz val="6"/>
      <name val="Times New Roman"/>
      <family val="1"/>
      <charset val="204"/>
    </font>
    <font>
      <b/>
      <sz val="6"/>
      <color rgb="FF000000"/>
      <name val="Times New Roman"/>
      <family val="1"/>
      <charset val="204"/>
    </font>
    <font>
      <sz val="8"/>
      <color theme="1"/>
      <name val="Tahoma"/>
      <family val="2"/>
      <charset val="204"/>
    </font>
    <font>
      <sz val="5"/>
      <color theme="1"/>
      <name val="Times New Roman"/>
      <family val="1"/>
      <charset val="204"/>
    </font>
    <font>
      <b/>
      <sz val="5"/>
      <color theme="1"/>
      <name val="Times New Roman"/>
      <family val="1"/>
      <charset val="204"/>
    </font>
    <font>
      <sz val="6"/>
      <color theme="1"/>
      <name val="Times New Roman"/>
      <family val="1"/>
      <charset val="204"/>
    </font>
    <font>
      <b/>
      <sz val="6"/>
      <color theme="1"/>
      <name val="Times New Roman"/>
      <family val="1"/>
      <charset val="204"/>
    </font>
    <font>
      <sz val="5"/>
      <color theme="1"/>
      <name val="Arial"/>
      <family val="2"/>
      <charset val="204"/>
    </font>
  </fonts>
  <fills count="23">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s>
  <borders count="20">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2">
    <xf numFmtId="0" fontId="0" fillId="0" borderId="0"/>
    <xf numFmtId="0" fontId="16" fillId="0" borderId="17"/>
  </cellStyleXfs>
  <cellXfs count="94">
    <xf numFmtId="0" fontId="0" fillId="2" borderId="0" xfId="0" applyFill="1" applyAlignment="1">
      <alignment horizontal="left" vertical="top" wrapText="1"/>
    </xf>
    <xf numFmtId="37" fontId="6" fillId="8" borderId="6" xfId="0" applyNumberFormat="1" applyFont="1" applyFill="1" applyBorder="1" applyAlignment="1">
      <alignment horizontal="center" vertical="center" wrapText="1"/>
    </xf>
    <xf numFmtId="0" fontId="5" fillId="7" borderId="5" xfId="0" applyFont="1" applyFill="1" applyBorder="1" applyAlignment="1">
      <alignment horizontal="center" vertical="center" wrapText="1"/>
    </xf>
    <xf numFmtId="0" fontId="10" fillId="14" borderId="12" xfId="0" applyFont="1" applyFill="1" applyBorder="1" applyAlignment="1">
      <alignment horizontal="left" vertical="center" wrapText="1"/>
    </xf>
    <xf numFmtId="0" fontId="11" fillId="15" borderId="13" xfId="0" applyFont="1" applyFill="1" applyBorder="1" applyAlignment="1">
      <alignment horizontal="left" vertical="center" wrapText="1"/>
    </xf>
    <xf numFmtId="0" fontId="13" fillId="17" borderId="15" xfId="0" applyFont="1" applyFill="1" applyBorder="1" applyAlignment="1">
      <alignment horizontal="left" vertical="center" wrapText="1"/>
    </xf>
    <xf numFmtId="0" fontId="0" fillId="2" borderId="0" xfId="0" applyFill="1" applyAlignment="1">
      <alignment horizontal="left" vertical="top" wrapText="1"/>
    </xf>
    <xf numFmtId="0" fontId="2" fillId="4" borderId="2" xfId="0" applyFont="1" applyFill="1" applyBorder="1" applyAlignment="1">
      <alignment vertical="top" wrapText="1"/>
    </xf>
    <xf numFmtId="0" fontId="5" fillId="7" borderId="5" xfId="0" applyFont="1" applyFill="1" applyBorder="1" applyAlignment="1">
      <alignment horizontal="left" vertical="center" wrapText="1"/>
    </xf>
    <xf numFmtId="0" fontId="4" fillId="6" borderId="4" xfId="0" applyFont="1" applyFill="1" applyBorder="1" applyAlignment="1">
      <alignment horizontal="left" vertical="center" wrapText="1"/>
    </xf>
    <xf numFmtId="39" fontId="7" fillId="10" borderId="8" xfId="0" applyNumberFormat="1" applyFont="1" applyFill="1" applyBorder="1" applyAlignment="1">
      <alignment horizontal="left" vertical="center" wrapText="1"/>
    </xf>
    <xf numFmtId="39" fontId="8" fillId="11" borderId="9" xfId="0" applyNumberFormat="1" applyFont="1" applyFill="1" applyBorder="1" applyAlignment="1">
      <alignment horizontal="left" vertical="center" wrapText="1"/>
    </xf>
    <xf numFmtId="39" fontId="9" fillId="12" borderId="10" xfId="0" applyNumberFormat="1" applyFont="1" applyFill="1" applyBorder="1" applyAlignment="1">
      <alignment horizontal="left" vertical="center" wrapText="1"/>
    </xf>
    <xf numFmtId="0" fontId="12" fillId="16" borderId="14" xfId="0" applyFont="1" applyFill="1" applyBorder="1" applyAlignment="1">
      <alignment horizontal="left" vertical="center" wrapText="1"/>
    </xf>
    <xf numFmtId="0" fontId="14" fillId="18" borderId="16" xfId="0" applyFont="1" applyFill="1" applyBorder="1" applyAlignment="1">
      <alignment horizontal="left" vertical="center" wrapText="1"/>
    </xf>
    <xf numFmtId="0" fontId="15" fillId="19" borderId="16" xfId="0" applyFont="1" applyFill="1" applyBorder="1" applyAlignment="1">
      <alignment vertical="center" wrapText="1"/>
    </xf>
    <xf numFmtId="2" fontId="17" fillId="19" borderId="18" xfId="1" applyNumberFormat="1" applyFont="1" applyFill="1" applyBorder="1" applyAlignment="1">
      <alignment vertical="center" wrapText="1"/>
    </xf>
    <xf numFmtId="1" fontId="17" fillId="19" borderId="18" xfId="1" applyNumberFormat="1" applyFont="1" applyFill="1" applyBorder="1" applyAlignment="1">
      <alignment vertical="center" wrapText="1"/>
    </xf>
    <xf numFmtId="0" fontId="0" fillId="19" borderId="0" xfId="0" applyFill="1" applyAlignment="1">
      <alignment horizontal="left" vertical="top" wrapText="1"/>
    </xf>
    <xf numFmtId="0" fontId="19" fillId="4" borderId="2" xfId="0" applyFont="1" applyFill="1" applyBorder="1" applyAlignment="1">
      <alignment vertical="top" wrapText="1"/>
    </xf>
    <xf numFmtId="0" fontId="20" fillId="4" borderId="2" xfId="0" applyFont="1" applyFill="1" applyBorder="1" applyAlignment="1">
      <alignment vertical="top" wrapText="1"/>
    </xf>
    <xf numFmtId="0" fontId="17" fillId="19" borderId="16" xfId="0" applyFont="1" applyFill="1" applyBorder="1" applyAlignment="1">
      <alignment vertical="center" wrapText="1"/>
    </xf>
    <xf numFmtId="0" fontId="21" fillId="9" borderId="7" xfId="0" applyFont="1" applyFill="1" applyBorder="1" applyAlignment="1">
      <alignment horizontal="left" vertical="top" wrapText="1"/>
    </xf>
    <xf numFmtId="39" fontId="17" fillId="10" borderId="8" xfId="0" applyNumberFormat="1" applyFont="1" applyFill="1" applyBorder="1" applyAlignment="1">
      <alignment horizontal="left" vertical="center" wrapText="1"/>
    </xf>
    <xf numFmtId="0" fontId="17" fillId="7" borderId="5" xfId="0" applyFont="1" applyFill="1" applyBorder="1" applyAlignment="1">
      <alignment horizontal="center" vertical="center" wrapText="1"/>
    </xf>
    <xf numFmtId="0" fontId="22" fillId="16" borderId="14" xfId="0" applyFont="1" applyFill="1" applyBorder="1" applyAlignment="1">
      <alignment horizontal="center" vertical="center" wrapText="1"/>
    </xf>
    <xf numFmtId="0" fontId="20" fillId="18" borderId="16" xfId="0" applyFont="1" applyFill="1" applyBorder="1" applyAlignment="1">
      <alignment horizontal="center" vertical="center" wrapText="1"/>
    </xf>
    <xf numFmtId="0" fontId="21" fillId="9" borderId="7" xfId="0" applyFont="1" applyFill="1" applyBorder="1" applyAlignment="1">
      <alignment horizontal="center" vertical="top" wrapText="1"/>
    </xf>
    <xf numFmtId="0" fontId="23" fillId="2" borderId="0" xfId="0" applyFont="1" applyFill="1" applyAlignment="1">
      <alignment horizontal="left" vertical="top" wrapText="1"/>
    </xf>
    <xf numFmtId="0" fontId="4" fillId="20" borderId="4" xfId="0" applyFont="1" applyFill="1" applyBorder="1" applyAlignment="1">
      <alignment horizontal="left" vertical="center" wrapText="1"/>
    </xf>
    <xf numFmtId="0" fontId="5" fillId="20" borderId="5" xfId="0" applyFont="1" applyFill="1" applyBorder="1" applyAlignment="1">
      <alignment horizontal="left" vertical="center" wrapText="1"/>
    </xf>
    <xf numFmtId="0" fontId="21" fillId="20" borderId="7" xfId="0" applyFont="1" applyFill="1" applyBorder="1" applyAlignment="1">
      <alignment horizontal="center" vertical="top" wrapText="1"/>
    </xf>
    <xf numFmtId="0" fontId="19" fillId="19" borderId="16" xfId="0" applyFont="1" applyFill="1" applyBorder="1" applyAlignment="1">
      <alignment horizontal="left" vertical="center" wrapText="1"/>
    </xf>
    <xf numFmtId="0" fontId="19" fillId="19" borderId="16" xfId="0" applyFont="1" applyFill="1" applyBorder="1" applyAlignment="1">
      <alignment horizontal="center" vertical="center" wrapText="1"/>
    </xf>
    <xf numFmtId="0" fontId="19" fillId="19" borderId="19" xfId="0" applyFont="1" applyFill="1" applyBorder="1" applyAlignment="1">
      <alignment horizontal="center" vertical="center" wrapText="1"/>
    </xf>
    <xf numFmtId="0" fontId="4" fillId="6" borderId="4" xfId="0" applyFont="1" applyFill="1" applyBorder="1" applyAlignment="1">
      <alignment horizontal="center" vertical="center" wrapText="1"/>
    </xf>
    <xf numFmtId="39" fontId="24" fillId="13" borderId="11" xfId="0" applyNumberFormat="1" applyFont="1" applyFill="1" applyBorder="1" applyAlignment="1">
      <alignment horizontal="center" vertical="center" wrapText="1"/>
    </xf>
    <xf numFmtId="39" fontId="25" fillId="13" borderId="11" xfId="0" applyNumberFormat="1" applyFont="1" applyFill="1" applyBorder="1" applyAlignment="1">
      <alignment horizontal="center" vertical="center" wrapText="1"/>
    </xf>
    <xf numFmtId="10" fontId="25" fillId="13" borderId="11" xfId="0" applyNumberFormat="1" applyFont="1" applyFill="1" applyBorder="1" applyAlignment="1">
      <alignment horizontal="center" vertical="center" wrapText="1"/>
    </xf>
    <xf numFmtId="39" fontId="25" fillId="19" borderId="18" xfId="0" applyNumberFormat="1" applyFont="1" applyFill="1" applyBorder="1" applyAlignment="1">
      <alignment horizontal="center" vertical="center" wrapText="1"/>
    </xf>
    <xf numFmtId="39" fontId="26" fillId="20" borderId="8" xfId="0" applyNumberFormat="1" applyFont="1" applyFill="1" applyBorder="1" applyAlignment="1">
      <alignment horizontal="center" vertical="center" wrapText="1"/>
    </xf>
    <xf numFmtId="39" fontId="27" fillId="20" borderId="8" xfId="0" applyNumberFormat="1" applyFont="1" applyFill="1" applyBorder="1" applyAlignment="1">
      <alignment horizontal="center" vertical="center" wrapText="1"/>
    </xf>
    <xf numFmtId="10" fontId="25" fillId="20" borderId="11" xfId="0" applyNumberFormat="1" applyFont="1" applyFill="1" applyBorder="1" applyAlignment="1">
      <alignment horizontal="center" vertical="center" wrapText="1"/>
    </xf>
    <xf numFmtId="0" fontId="29" fillId="4" borderId="2" xfId="0" applyFont="1" applyFill="1" applyBorder="1" applyAlignment="1">
      <alignment vertical="top" wrapText="1"/>
    </xf>
    <xf numFmtId="0" fontId="30" fillId="19" borderId="16" xfId="0" applyFont="1" applyFill="1" applyBorder="1" applyAlignment="1">
      <alignment vertical="center" wrapText="1"/>
    </xf>
    <xf numFmtId="39" fontId="29" fillId="11" borderId="9" xfId="0" applyNumberFormat="1" applyFont="1" applyFill="1" applyBorder="1" applyAlignment="1">
      <alignment horizontal="left" vertical="center" wrapText="1"/>
    </xf>
    <xf numFmtId="39" fontId="31" fillId="13" borderId="11" xfId="0" applyNumberFormat="1" applyFont="1" applyFill="1" applyBorder="1" applyAlignment="1">
      <alignment horizontal="center" vertical="center" wrapText="1"/>
    </xf>
    <xf numFmtId="39" fontId="31" fillId="19" borderId="18" xfId="0" applyNumberFormat="1" applyFont="1" applyFill="1" applyBorder="1" applyAlignment="1">
      <alignment horizontal="center" vertical="center" wrapText="1"/>
    </xf>
    <xf numFmtId="39" fontId="31" fillId="20" borderId="9" xfId="0" applyNumberFormat="1" applyFont="1" applyFill="1" applyBorder="1" applyAlignment="1">
      <alignment horizontal="center" vertical="center" wrapText="1"/>
    </xf>
    <xf numFmtId="0" fontId="28" fillId="2" borderId="0" xfId="0" applyFont="1" applyFill="1" applyAlignment="1">
      <alignment horizontal="left" vertical="top" wrapText="1"/>
    </xf>
    <xf numFmtId="37" fontId="30" fillId="8" borderId="6" xfId="0" applyNumberFormat="1" applyFont="1" applyFill="1" applyBorder="1" applyAlignment="1">
      <alignment horizontal="center" vertical="center" wrapText="1"/>
    </xf>
    <xf numFmtId="39" fontId="33" fillId="12" borderId="10" xfId="0" applyNumberFormat="1" applyFont="1" applyFill="1" applyBorder="1" applyAlignment="1">
      <alignment horizontal="left" vertical="center" wrapText="1"/>
    </xf>
    <xf numFmtId="39" fontId="31" fillId="20" borderId="11" xfId="0" applyNumberFormat="1" applyFont="1" applyFill="1" applyBorder="1" applyAlignment="1">
      <alignment horizontal="center" vertical="center" wrapText="1"/>
    </xf>
    <xf numFmtId="39" fontId="24" fillId="0" borderId="11" xfId="0" applyNumberFormat="1" applyFont="1" applyFill="1" applyBorder="1" applyAlignment="1">
      <alignment horizontal="center" vertical="center" wrapText="1"/>
    </xf>
    <xf numFmtId="39" fontId="26" fillId="0" borderId="8" xfId="0" applyNumberFormat="1" applyFont="1" applyFill="1" applyBorder="1" applyAlignment="1">
      <alignment horizontal="center" vertical="center" wrapText="1"/>
    </xf>
    <xf numFmtId="10" fontId="24" fillId="0" borderId="11" xfId="0" applyNumberFormat="1" applyFont="1" applyFill="1" applyBorder="1" applyAlignment="1">
      <alignment horizontal="center" vertical="center" wrapText="1"/>
    </xf>
    <xf numFmtId="39" fontId="24" fillId="0" borderId="9" xfId="0" applyNumberFormat="1" applyFont="1" applyFill="1" applyBorder="1" applyAlignment="1">
      <alignment horizontal="center" vertical="center" wrapText="1"/>
    </xf>
    <xf numFmtId="0" fontId="4" fillId="21" borderId="4" xfId="0" applyFont="1" applyFill="1" applyBorder="1" applyAlignment="1">
      <alignment horizontal="left" vertical="center" wrapText="1"/>
    </xf>
    <xf numFmtId="0" fontId="5" fillId="21" borderId="5" xfId="0" applyFont="1" applyFill="1" applyBorder="1" applyAlignment="1">
      <alignment horizontal="left" vertical="center" wrapText="1"/>
    </xf>
    <xf numFmtId="0" fontId="17" fillId="21" borderId="5" xfId="0" applyFont="1" applyFill="1" applyBorder="1" applyAlignment="1">
      <alignment horizontal="center" vertical="center" wrapText="1"/>
    </xf>
    <xf numFmtId="39" fontId="24" fillId="21" borderId="11" xfId="0" applyNumberFormat="1" applyFont="1" applyFill="1" applyBorder="1" applyAlignment="1">
      <alignment horizontal="center" vertical="center" wrapText="1"/>
    </xf>
    <xf numFmtId="10" fontId="24" fillId="21" borderId="11" xfId="0" applyNumberFormat="1" applyFont="1" applyFill="1" applyBorder="1" applyAlignment="1">
      <alignment horizontal="center" vertical="center" wrapText="1"/>
    </xf>
    <xf numFmtId="39" fontId="31" fillId="21" borderId="11" xfId="0" applyNumberFormat="1" applyFont="1" applyFill="1" applyBorder="1" applyAlignment="1">
      <alignment horizontal="center" vertical="center" wrapText="1"/>
    </xf>
    <xf numFmtId="10" fontId="25" fillId="21" borderId="11" xfId="0" applyNumberFormat="1" applyFont="1" applyFill="1" applyBorder="1" applyAlignment="1">
      <alignment horizontal="center" vertical="center" wrapText="1"/>
    </xf>
    <xf numFmtId="0" fontId="4" fillId="22" borderId="4" xfId="0" applyFont="1" applyFill="1" applyBorder="1" applyAlignment="1">
      <alignment horizontal="left" vertical="center" wrapText="1"/>
    </xf>
    <xf numFmtId="0" fontId="5" fillId="22" borderId="5" xfId="0" applyFont="1" applyFill="1" applyBorder="1" applyAlignment="1">
      <alignment horizontal="left" vertical="center" wrapText="1"/>
    </xf>
    <xf numFmtId="0" fontId="17" fillId="22" borderId="5" xfId="0" applyFont="1" applyFill="1" applyBorder="1" applyAlignment="1">
      <alignment horizontal="center" vertical="center" wrapText="1"/>
    </xf>
    <xf numFmtId="39" fontId="24" fillId="22" borderId="11" xfId="0" applyNumberFormat="1" applyFont="1" applyFill="1" applyBorder="1" applyAlignment="1">
      <alignment horizontal="center" vertical="center" wrapText="1"/>
    </xf>
    <xf numFmtId="39" fontId="25" fillId="22" borderId="11" xfId="0" applyNumberFormat="1" applyFont="1" applyFill="1" applyBorder="1" applyAlignment="1">
      <alignment horizontal="center" vertical="center" wrapText="1"/>
    </xf>
    <xf numFmtId="39" fontId="31" fillId="22" borderId="11" xfId="0" applyNumberFormat="1" applyFont="1" applyFill="1" applyBorder="1" applyAlignment="1">
      <alignment horizontal="center" vertical="center" wrapText="1"/>
    </xf>
    <xf numFmtId="10" fontId="25" fillId="22" borderId="11" xfId="0" applyNumberFormat="1" applyFont="1" applyFill="1" applyBorder="1" applyAlignment="1">
      <alignment horizontal="center" vertical="center" wrapText="1"/>
    </xf>
    <xf numFmtId="39" fontId="26" fillId="22" borderId="11" xfId="0" applyNumberFormat="1" applyFont="1" applyFill="1" applyBorder="1" applyAlignment="1">
      <alignment horizontal="center" vertical="center" wrapText="1"/>
    </xf>
    <xf numFmtId="39" fontId="27" fillId="22" borderId="11" xfId="0" applyNumberFormat="1" applyFont="1" applyFill="1" applyBorder="1" applyAlignment="1">
      <alignment horizontal="center" vertical="center" wrapText="1"/>
    </xf>
    <xf numFmtId="39" fontId="32" fillId="22" borderId="11" xfId="0" applyNumberFormat="1" applyFont="1" applyFill="1" applyBorder="1" applyAlignment="1">
      <alignment horizontal="center" vertical="center" wrapText="1"/>
    </xf>
    <xf numFmtId="10" fontId="27" fillId="22" borderId="11" xfId="0" applyNumberFormat="1" applyFont="1" applyFill="1" applyBorder="1" applyAlignment="1">
      <alignment horizontal="center" vertical="center" wrapText="1"/>
    </xf>
    <xf numFmtId="0" fontId="0" fillId="0" borderId="0" xfId="0" applyFill="1" applyAlignment="1">
      <alignment horizontal="left" vertical="top" wrapText="1"/>
    </xf>
    <xf numFmtId="0" fontId="23" fillId="0" borderId="0" xfId="0" applyFont="1" applyFill="1" applyAlignment="1">
      <alignment horizontal="left" vertical="top" wrapText="1"/>
    </xf>
    <xf numFmtId="0" fontId="28" fillId="0" borderId="0" xfId="0" applyFont="1" applyFill="1" applyAlignment="1">
      <alignment horizontal="left" vertical="top" wrapText="1"/>
    </xf>
    <xf numFmtId="0" fontId="4"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7" fillId="0" borderId="5" xfId="0" applyFont="1" applyFill="1" applyBorder="1" applyAlignment="1">
      <alignment horizontal="center" vertical="center" wrapText="1"/>
    </xf>
    <xf numFmtId="39" fontId="26" fillId="0" borderId="11" xfId="0" applyNumberFormat="1" applyFont="1" applyFill="1" applyBorder="1" applyAlignment="1">
      <alignment horizontal="center" vertical="center" wrapText="1"/>
    </xf>
    <xf numFmtId="39" fontId="27" fillId="0" borderId="11" xfId="0" applyNumberFormat="1" applyFont="1" applyFill="1" applyBorder="1" applyAlignment="1">
      <alignment horizontal="center" vertical="center" wrapText="1"/>
    </xf>
    <xf numFmtId="39" fontId="32" fillId="0" borderId="11" xfId="0" applyNumberFormat="1" applyFont="1" applyFill="1" applyBorder="1" applyAlignment="1">
      <alignment horizontal="center" vertical="center" wrapText="1"/>
    </xf>
    <xf numFmtId="10" fontId="27" fillId="0" borderId="11" xfId="0" applyNumberFormat="1" applyFont="1" applyFill="1" applyBorder="1" applyAlignment="1">
      <alignment horizontal="center" vertical="center" wrapText="1"/>
    </xf>
    <xf numFmtId="0" fontId="28" fillId="0" borderId="0" xfId="0" applyFont="1" applyFill="1" applyAlignment="1">
      <alignment horizontal="left" vertical="top" wrapText="1"/>
    </xf>
    <xf numFmtId="0" fontId="0" fillId="0" borderId="0" xfId="0" applyFill="1" applyAlignment="1">
      <alignment horizontal="left" vertical="top" wrapText="1"/>
    </xf>
    <xf numFmtId="0" fontId="5" fillId="7" borderId="5" xfId="0" applyFont="1" applyFill="1" applyBorder="1" applyAlignment="1">
      <alignment horizontal="center" vertical="center" wrapText="1"/>
    </xf>
    <xf numFmtId="0" fontId="1" fillId="3" borderId="1" xfId="0" applyFont="1" applyFill="1" applyBorder="1" applyAlignment="1">
      <alignment horizontal="left" vertical="top" wrapText="1"/>
    </xf>
    <xf numFmtId="0" fontId="18" fillId="19" borderId="0" xfId="0" applyFont="1" applyFill="1" applyAlignment="1">
      <alignment horizontal="center" vertical="top" wrapText="1"/>
    </xf>
    <xf numFmtId="0" fontId="18" fillId="19" borderId="17"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16" fillId="0" borderId="0" xfId="0" applyFont="1" applyFill="1" applyAlignment="1">
      <alignment horizontal="left" vertical="top" wrapText="1"/>
    </xf>
  </cellXfs>
  <cellStyles count="2">
    <cellStyle name="Звичайни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1"/>
  <sheetViews>
    <sheetView tabSelected="1" zoomScale="160" zoomScaleNormal="160" workbookViewId="0">
      <pane xSplit="3" ySplit="7" topLeftCell="D227" activePane="bottomRight" state="frozen"/>
      <selection pane="topRight" activeCell="D1" sqref="D1"/>
      <selection pane="bottomLeft" activeCell="A8" sqref="A8"/>
      <selection pane="bottomRight" activeCell="F230" sqref="F230"/>
    </sheetView>
  </sheetViews>
  <sheetFormatPr defaultRowHeight="10" x14ac:dyDescent="0.2"/>
  <cols>
    <col min="1" max="1" width="35.109375" customWidth="1"/>
    <col min="2" max="2" width="4.77734375" customWidth="1"/>
    <col min="3" max="3" width="6" style="28" customWidth="1"/>
    <col min="4" max="4" width="10.33203125" style="28" customWidth="1"/>
    <col min="5" max="5" width="10.44140625" customWidth="1"/>
    <col min="6" max="6" width="10.44140625" style="49" customWidth="1"/>
    <col min="7" max="7" width="8.33203125" customWidth="1"/>
    <col min="8" max="8" width="11" style="49" customWidth="1"/>
    <col min="9" max="9" width="9.33203125" style="49" customWidth="1"/>
    <col min="10" max="10" width="10" style="49" customWidth="1"/>
    <col min="11" max="11" width="8.33203125" customWidth="1"/>
    <col min="12" max="12" width="10.77734375" style="49" customWidth="1"/>
    <col min="13" max="13" width="11" style="49" customWidth="1"/>
    <col min="14" max="14" width="10.33203125" style="49" customWidth="1"/>
    <col min="15" max="15" width="8.33203125" customWidth="1"/>
  </cols>
  <sheetData>
    <row r="1" spans="1:15" ht="6" customHeight="1" x14ac:dyDescent="0.2">
      <c r="A1" s="88" t="s">
        <v>0</v>
      </c>
      <c r="B1" s="88"/>
      <c r="C1" s="88"/>
      <c r="D1" s="88"/>
      <c r="E1" s="88"/>
      <c r="F1" s="88"/>
      <c r="G1" s="88"/>
      <c r="H1" s="88"/>
      <c r="I1" s="88"/>
      <c r="J1" s="88"/>
      <c r="K1" s="88"/>
      <c r="L1" s="88"/>
      <c r="M1" s="88"/>
      <c r="N1" s="88" t="s">
        <v>0</v>
      </c>
      <c r="O1" s="88"/>
    </row>
    <row r="2" spans="1:15" ht="34.5" customHeight="1" x14ac:dyDescent="0.2">
      <c r="A2" s="90" t="s">
        <v>488</v>
      </c>
      <c r="B2" s="90"/>
      <c r="C2" s="90"/>
      <c r="D2" s="90"/>
      <c r="E2" s="90"/>
      <c r="F2" s="90"/>
      <c r="G2" s="90"/>
      <c r="H2" s="90"/>
      <c r="I2" s="90"/>
      <c r="J2" s="90"/>
      <c r="K2" s="90"/>
      <c r="L2" s="90"/>
      <c r="M2" s="90"/>
      <c r="N2" s="90"/>
      <c r="O2" s="18"/>
    </row>
    <row r="3" spans="1:15" ht="15" x14ac:dyDescent="0.2">
      <c r="A3" s="89" t="s">
        <v>489</v>
      </c>
      <c r="B3" s="89"/>
      <c r="C3" s="89"/>
      <c r="D3" s="89"/>
      <c r="E3" s="89"/>
      <c r="F3" s="89"/>
      <c r="G3" s="89"/>
      <c r="H3" s="89"/>
      <c r="I3" s="89"/>
      <c r="J3" s="89"/>
      <c r="K3" s="89"/>
      <c r="L3" s="89"/>
      <c r="M3" s="89"/>
      <c r="N3" s="89"/>
      <c r="O3" s="89"/>
    </row>
    <row r="4" spans="1:15" x14ac:dyDescent="0.2">
      <c r="A4" s="7"/>
      <c r="B4" s="7"/>
      <c r="C4" s="20"/>
      <c r="D4" s="20"/>
      <c r="E4" s="7"/>
      <c r="F4" s="43"/>
      <c r="G4" s="7"/>
      <c r="H4" s="43"/>
      <c r="I4" s="43"/>
      <c r="J4" s="43"/>
      <c r="K4" s="7"/>
      <c r="L4" s="43"/>
      <c r="M4" s="43"/>
      <c r="N4" s="43"/>
      <c r="O4" s="19" t="s">
        <v>484</v>
      </c>
    </row>
    <row r="5" spans="1:15" x14ac:dyDescent="0.2">
      <c r="A5" s="92" t="s">
        <v>1</v>
      </c>
      <c r="B5" s="92"/>
      <c r="C5" s="92"/>
      <c r="D5" s="91" t="s">
        <v>2</v>
      </c>
      <c r="E5" s="91"/>
      <c r="F5" s="91"/>
      <c r="G5" s="91"/>
      <c r="H5" s="91" t="s">
        <v>3</v>
      </c>
      <c r="I5" s="91"/>
      <c r="J5" s="91"/>
      <c r="K5" s="91"/>
      <c r="L5" s="91" t="s">
        <v>4</v>
      </c>
      <c r="M5" s="91"/>
      <c r="N5" s="91"/>
      <c r="O5" s="91"/>
    </row>
    <row r="6" spans="1:15" ht="32.5" x14ac:dyDescent="0.2">
      <c r="A6" s="92"/>
      <c r="B6" s="92"/>
      <c r="C6" s="92"/>
      <c r="D6" s="21" t="s">
        <v>5</v>
      </c>
      <c r="E6" s="15" t="s">
        <v>487</v>
      </c>
      <c r="F6" s="44" t="s">
        <v>486</v>
      </c>
      <c r="G6" s="16" t="s">
        <v>485</v>
      </c>
      <c r="H6" s="44" t="s">
        <v>5</v>
      </c>
      <c r="I6" s="44" t="s">
        <v>487</v>
      </c>
      <c r="J6" s="44" t="s">
        <v>486</v>
      </c>
      <c r="K6" s="16" t="s">
        <v>485</v>
      </c>
      <c r="L6" s="44" t="s">
        <v>5</v>
      </c>
      <c r="M6" s="44" t="s">
        <v>487</v>
      </c>
      <c r="N6" s="44" t="s">
        <v>486</v>
      </c>
      <c r="O6" s="16" t="s">
        <v>485</v>
      </c>
    </row>
    <row r="7" spans="1:15" x14ac:dyDescent="0.2">
      <c r="A7" s="2" t="s">
        <v>501</v>
      </c>
      <c r="B7" s="87">
        <v>2</v>
      </c>
      <c r="C7" s="87"/>
      <c r="D7" s="21">
        <v>3</v>
      </c>
      <c r="E7" s="15">
        <v>4</v>
      </c>
      <c r="F7" s="44">
        <v>5</v>
      </c>
      <c r="G7" s="17">
        <v>6</v>
      </c>
      <c r="H7" s="50">
        <v>7</v>
      </c>
      <c r="I7" s="50">
        <v>8</v>
      </c>
      <c r="J7" s="50">
        <v>9</v>
      </c>
      <c r="K7" s="1">
        <v>10</v>
      </c>
      <c r="L7" s="50">
        <v>11</v>
      </c>
      <c r="M7" s="50">
        <v>12</v>
      </c>
      <c r="N7" s="50">
        <v>13</v>
      </c>
      <c r="O7" s="1">
        <v>14</v>
      </c>
    </row>
    <row r="8" spans="1:15" s="6" customFormat="1" x14ac:dyDescent="0.2">
      <c r="A8" s="35" t="s">
        <v>6</v>
      </c>
      <c r="B8" s="8" t="s">
        <v>0</v>
      </c>
      <c r="C8" s="22" t="s">
        <v>0</v>
      </c>
      <c r="D8" s="23" t="s">
        <v>0</v>
      </c>
      <c r="E8" s="10"/>
      <c r="F8" s="45" t="s">
        <v>0</v>
      </c>
      <c r="G8" s="11" t="s">
        <v>0</v>
      </c>
      <c r="H8" s="45" t="s">
        <v>0</v>
      </c>
      <c r="I8" s="45"/>
      <c r="J8" s="45" t="s">
        <v>0</v>
      </c>
      <c r="K8" s="11" t="s">
        <v>0</v>
      </c>
      <c r="L8" s="51" t="s">
        <v>0</v>
      </c>
      <c r="M8" s="51"/>
      <c r="N8" s="51" t="s">
        <v>0</v>
      </c>
      <c r="O8" s="12" t="s">
        <v>0</v>
      </c>
    </row>
    <row r="9" spans="1:15" s="6" customFormat="1" x14ac:dyDescent="0.2">
      <c r="A9" s="9" t="s">
        <v>7</v>
      </c>
      <c r="B9" s="8" t="s">
        <v>0</v>
      </c>
      <c r="C9" s="24" t="s">
        <v>8</v>
      </c>
      <c r="D9" s="36">
        <v>184484800</v>
      </c>
      <c r="E9" s="37">
        <f>E10+E18+E25+E33+E51</f>
        <v>141954730</v>
      </c>
      <c r="F9" s="46">
        <f t="shared" ref="F9:J9" si="0">F10+F18+F25+F33+F51</f>
        <v>143248409.05000001</v>
      </c>
      <c r="G9" s="38">
        <f>IFERROR(F9/E9,0)</f>
        <v>1.0091133211975396</v>
      </c>
      <c r="H9" s="46">
        <f t="shared" si="0"/>
        <v>59000</v>
      </c>
      <c r="I9" s="46">
        <f t="shared" si="0"/>
        <v>44250</v>
      </c>
      <c r="J9" s="46">
        <f t="shared" si="0"/>
        <v>38611.33</v>
      </c>
      <c r="K9" s="38">
        <f>IFERROR(J9/I9,0)</f>
        <v>0.87257242937853108</v>
      </c>
      <c r="L9" s="46">
        <f>D9+H9</f>
        <v>184543800</v>
      </c>
      <c r="M9" s="46">
        <f t="shared" ref="M9:N9" si="1">E9+I9</f>
        <v>141998980</v>
      </c>
      <c r="N9" s="46">
        <f t="shared" si="1"/>
        <v>143287020.38000003</v>
      </c>
      <c r="O9" s="38">
        <f>IFERROR(N9/M9,0)</f>
        <v>1.0090707720576586</v>
      </c>
    </row>
    <row r="10" spans="1:15" s="6" customFormat="1" ht="13" x14ac:dyDescent="0.2">
      <c r="A10" s="3" t="s">
        <v>9</v>
      </c>
      <c r="B10" s="8" t="s">
        <v>0</v>
      </c>
      <c r="C10" s="24" t="s">
        <v>10</v>
      </c>
      <c r="D10" s="36">
        <v>87857300</v>
      </c>
      <c r="E10" s="37">
        <f>E11+E16</f>
        <v>72338420</v>
      </c>
      <c r="F10" s="46">
        <f t="shared" ref="F10:J10" si="2">F11+F16</f>
        <v>71903006.180000007</v>
      </c>
      <c r="G10" s="38">
        <f t="shared" ref="G10:G73" si="3">IFERROR(F10/E10,0)</f>
        <v>0.99398087738161833</v>
      </c>
      <c r="H10" s="46">
        <f t="shared" si="2"/>
        <v>0</v>
      </c>
      <c r="I10" s="46">
        <f t="shared" si="2"/>
        <v>0</v>
      </c>
      <c r="J10" s="46">
        <f t="shared" si="2"/>
        <v>0</v>
      </c>
      <c r="K10" s="38">
        <f t="shared" ref="K10:K73" si="4">IFERROR(J10/I10,0)</f>
        <v>0</v>
      </c>
      <c r="L10" s="46">
        <f t="shared" ref="L10:L73" si="5">D10+H10</f>
        <v>87857300</v>
      </c>
      <c r="M10" s="46">
        <f t="shared" ref="M10:M73" si="6">E10+I10</f>
        <v>72338420</v>
      </c>
      <c r="N10" s="46">
        <f t="shared" ref="N10:N73" si="7">F10+J10</f>
        <v>71903006.180000007</v>
      </c>
      <c r="O10" s="38">
        <f t="shared" ref="O10:O73" si="8">IFERROR(N10/M10,0)</f>
        <v>0.99398087738161833</v>
      </c>
    </row>
    <row r="11" spans="1:15" s="6" customFormat="1" x14ac:dyDescent="0.2">
      <c r="A11" s="4" t="s">
        <v>11</v>
      </c>
      <c r="B11" s="13" t="s">
        <v>0</v>
      </c>
      <c r="C11" s="25" t="s">
        <v>12</v>
      </c>
      <c r="D11" s="36">
        <v>87811400</v>
      </c>
      <c r="E11" s="37">
        <f>SUM(E12:E15)</f>
        <v>72292520</v>
      </c>
      <c r="F11" s="46">
        <f t="shared" ref="F11:J11" si="9">SUM(F12:F15)</f>
        <v>71857073.280000001</v>
      </c>
      <c r="G11" s="38">
        <f t="shared" si="3"/>
        <v>0.99397660062202842</v>
      </c>
      <c r="H11" s="46">
        <f t="shared" si="9"/>
        <v>0</v>
      </c>
      <c r="I11" s="46">
        <f t="shared" si="9"/>
        <v>0</v>
      </c>
      <c r="J11" s="46">
        <f t="shared" si="9"/>
        <v>0</v>
      </c>
      <c r="K11" s="38">
        <f t="shared" si="4"/>
        <v>0</v>
      </c>
      <c r="L11" s="46">
        <f t="shared" si="5"/>
        <v>87811400</v>
      </c>
      <c r="M11" s="46">
        <f t="shared" si="6"/>
        <v>72292520</v>
      </c>
      <c r="N11" s="46">
        <f t="shared" si="7"/>
        <v>71857073.280000001</v>
      </c>
      <c r="O11" s="38">
        <f t="shared" si="8"/>
        <v>0.99397660062202842</v>
      </c>
    </row>
    <row r="12" spans="1:15" s="6" customFormat="1" ht="13" x14ac:dyDescent="0.2">
      <c r="A12" s="5" t="s">
        <v>13</v>
      </c>
      <c r="B12" s="14" t="s">
        <v>0</v>
      </c>
      <c r="C12" s="26" t="s">
        <v>14</v>
      </c>
      <c r="D12" s="36">
        <v>80177100</v>
      </c>
      <c r="E12" s="37">
        <v>67367970</v>
      </c>
      <c r="F12" s="46">
        <v>68608336.969999999</v>
      </c>
      <c r="G12" s="38">
        <f t="shared" si="3"/>
        <v>1.0184118204838293</v>
      </c>
      <c r="H12" s="46">
        <v>0</v>
      </c>
      <c r="I12" s="46">
        <v>0</v>
      </c>
      <c r="J12" s="46">
        <v>0</v>
      </c>
      <c r="K12" s="38">
        <f t="shared" si="4"/>
        <v>0</v>
      </c>
      <c r="L12" s="46">
        <f t="shared" si="5"/>
        <v>80177100</v>
      </c>
      <c r="M12" s="46">
        <f t="shared" si="6"/>
        <v>67367970</v>
      </c>
      <c r="N12" s="46">
        <f t="shared" si="7"/>
        <v>68608336.969999999</v>
      </c>
      <c r="O12" s="38">
        <f t="shared" si="8"/>
        <v>1.0184118204838293</v>
      </c>
    </row>
    <row r="13" spans="1:15" s="6" customFormat="1" ht="13" x14ac:dyDescent="0.2">
      <c r="A13" s="5" t="s">
        <v>15</v>
      </c>
      <c r="B13" s="14" t="s">
        <v>0</v>
      </c>
      <c r="C13" s="26" t="s">
        <v>16</v>
      </c>
      <c r="D13" s="36">
        <v>6384000</v>
      </c>
      <c r="E13" s="37">
        <v>3938500</v>
      </c>
      <c r="F13" s="46">
        <v>1964144.78</v>
      </c>
      <c r="G13" s="38">
        <f t="shared" si="3"/>
        <v>0.49870376539291611</v>
      </c>
      <c r="H13" s="46">
        <v>0</v>
      </c>
      <c r="I13" s="46">
        <v>0</v>
      </c>
      <c r="J13" s="46">
        <v>0</v>
      </c>
      <c r="K13" s="38">
        <f t="shared" si="4"/>
        <v>0</v>
      </c>
      <c r="L13" s="46">
        <f t="shared" si="5"/>
        <v>6384000</v>
      </c>
      <c r="M13" s="46">
        <f t="shared" si="6"/>
        <v>3938500</v>
      </c>
      <c r="N13" s="46">
        <f t="shared" si="7"/>
        <v>1964144.78</v>
      </c>
      <c r="O13" s="38">
        <f t="shared" si="8"/>
        <v>0.49870376539291611</v>
      </c>
    </row>
    <row r="14" spans="1:15" s="6" customFormat="1" ht="13" x14ac:dyDescent="0.2">
      <c r="A14" s="5" t="s">
        <v>17</v>
      </c>
      <c r="B14" s="14" t="s">
        <v>0</v>
      </c>
      <c r="C14" s="26" t="s">
        <v>18</v>
      </c>
      <c r="D14" s="36">
        <v>1238000</v>
      </c>
      <c r="E14" s="37">
        <v>973750</v>
      </c>
      <c r="F14" s="46">
        <v>1251580.58</v>
      </c>
      <c r="G14" s="38">
        <f t="shared" si="3"/>
        <v>1.2853202362002567</v>
      </c>
      <c r="H14" s="46">
        <v>0</v>
      </c>
      <c r="I14" s="46">
        <v>0</v>
      </c>
      <c r="J14" s="46">
        <v>0</v>
      </c>
      <c r="K14" s="38">
        <f t="shared" si="4"/>
        <v>0</v>
      </c>
      <c r="L14" s="46">
        <f t="shared" si="5"/>
        <v>1238000</v>
      </c>
      <c r="M14" s="46">
        <f t="shared" si="6"/>
        <v>973750</v>
      </c>
      <c r="N14" s="46">
        <f t="shared" si="7"/>
        <v>1251580.58</v>
      </c>
      <c r="O14" s="38">
        <f t="shared" si="8"/>
        <v>1.2853202362002567</v>
      </c>
    </row>
    <row r="15" spans="1:15" s="6" customFormat="1" ht="13" x14ac:dyDescent="0.2">
      <c r="A15" s="5" t="s">
        <v>19</v>
      </c>
      <c r="B15" s="14" t="s">
        <v>0</v>
      </c>
      <c r="C15" s="26" t="s">
        <v>20</v>
      </c>
      <c r="D15" s="36">
        <v>12300</v>
      </c>
      <c r="E15" s="37">
        <v>12300</v>
      </c>
      <c r="F15" s="46">
        <v>33010.949999999997</v>
      </c>
      <c r="G15" s="38">
        <f t="shared" si="3"/>
        <v>2.6838170731707316</v>
      </c>
      <c r="H15" s="46">
        <v>0</v>
      </c>
      <c r="I15" s="46">
        <v>0</v>
      </c>
      <c r="J15" s="46">
        <v>0</v>
      </c>
      <c r="K15" s="38">
        <f t="shared" si="4"/>
        <v>0</v>
      </c>
      <c r="L15" s="46">
        <f t="shared" si="5"/>
        <v>12300</v>
      </c>
      <c r="M15" s="46">
        <f t="shared" si="6"/>
        <v>12300</v>
      </c>
      <c r="N15" s="46">
        <f t="shared" si="7"/>
        <v>33010.949999999997</v>
      </c>
      <c r="O15" s="38">
        <f t="shared" si="8"/>
        <v>2.6838170731707316</v>
      </c>
    </row>
    <row r="16" spans="1:15" s="6" customFormat="1" x14ac:dyDescent="0.2">
      <c r="A16" s="4" t="s">
        <v>21</v>
      </c>
      <c r="B16" s="13" t="s">
        <v>0</v>
      </c>
      <c r="C16" s="25" t="s">
        <v>22</v>
      </c>
      <c r="D16" s="36">
        <v>45900</v>
      </c>
      <c r="E16" s="37">
        <f>E17</f>
        <v>45900</v>
      </c>
      <c r="F16" s="46">
        <f t="shared" ref="F16" si="10">F17</f>
        <v>45932.9</v>
      </c>
      <c r="G16" s="38">
        <f t="shared" si="3"/>
        <v>1.0007167755991286</v>
      </c>
      <c r="H16" s="46">
        <v>0</v>
      </c>
      <c r="I16" s="46">
        <v>0</v>
      </c>
      <c r="J16" s="46">
        <v>0</v>
      </c>
      <c r="K16" s="38">
        <f t="shared" si="4"/>
        <v>0</v>
      </c>
      <c r="L16" s="46">
        <f t="shared" si="5"/>
        <v>45900</v>
      </c>
      <c r="M16" s="46">
        <f t="shared" si="6"/>
        <v>45900</v>
      </c>
      <c r="N16" s="46">
        <f t="shared" si="7"/>
        <v>45932.9</v>
      </c>
      <c r="O16" s="38">
        <f t="shared" si="8"/>
        <v>1.0007167755991286</v>
      </c>
    </row>
    <row r="17" spans="1:15" s="6" customFormat="1" ht="13" x14ac:dyDescent="0.2">
      <c r="A17" s="5" t="s">
        <v>23</v>
      </c>
      <c r="B17" s="14" t="s">
        <v>0</v>
      </c>
      <c r="C17" s="26" t="s">
        <v>24</v>
      </c>
      <c r="D17" s="36">
        <v>45900</v>
      </c>
      <c r="E17" s="37">
        <v>45900</v>
      </c>
      <c r="F17" s="46">
        <v>45932.9</v>
      </c>
      <c r="G17" s="38">
        <f t="shared" si="3"/>
        <v>1.0007167755991286</v>
      </c>
      <c r="H17" s="46">
        <v>0</v>
      </c>
      <c r="I17" s="46">
        <v>0</v>
      </c>
      <c r="J17" s="46">
        <v>0</v>
      </c>
      <c r="K17" s="38">
        <f t="shared" si="4"/>
        <v>0</v>
      </c>
      <c r="L17" s="46">
        <f t="shared" si="5"/>
        <v>45900</v>
      </c>
      <c r="M17" s="46">
        <f t="shared" si="6"/>
        <v>45900</v>
      </c>
      <c r="N17" s="46">
        <f t="shared" si="7"/>
        <v>45932.9</v>
      </c>
      <c r="O17" s="38">
        <f t="shared" si="8"/>
        <v>1.0007167755991286</v>
      </c>
    </row>
    <row r="18" spans="1:15" s="6" customFormat="1" ht="13" x14ac:dyDescent="0.2">
      <c r="A18" s="3" t="s">
        <v>25</v>
      </c>
      <c r="B18" s="8" t="s">
        <v>0</v>
      </c>
      <c r="C18" s="24" t="s">
        <v>26</v>
      </c>
      <c r="D18" s="36">
        <v>13159400</v>
      </c>
      <c r="E18" s="37">
        <f>E19+E22</f>
        <v>7251221</v>
      </c>
      <c r="F18" s="46">
        <f t="shared" ref="F18:J18" si="11">F19+F22</f>
        <v>7338724.8899999997</v>
      </c>
      <c r="G18" s="38">
        <f t="shared" si="3"/>
        <v>1.0120674697406133</v>
      </c>
      <c r="H18" s="46">
        <f t="shared" si="11"/>
        <v>0</v>
      </c>
      <c r="I18" s="46">
        <f t="shared" si="11"/>
        <v>0</v>
      </c>
      <c r="J18" s="46">
        <f t="shared" si="11"/>
        <v>0</v>
      </c>
      <c r="K18" s="38">
        <f t="shared" si="4"/>
        <v>0</v>
      </c>
      <c r="L18" s="46">
        <f t="shared" si="5"/>
        <v>13159400</v>
      </c>
      <c r="M18" s="46">
        <f t="shared" si="6"/>
        <v>7251221</v>
      </c>
      <c r="N18" s="46">
        <f t="shared" si="7"/>
        <v>7338724.8899999997</v>
      </c>
      <c r="O18" s="38">
        <f t="shared" si="8"/>
        <v>1.0120674697406133</v>
      </c>
    </row>
    <row r="19" spans="1:15" s="6" customFormat="1" x14ac:dyDescent="0.2">
      <c r="A19" s="4" t="s">
        <v>27</v>
      </c>
      <c r="B19" s="13" t="s">
        <v>0</v>
      </c>
      <c r="C19" s="25" t="s">
        <v>28</v>
      </c>
      <c r="D19" s="36">
        <v>12700000</v>
      </c>
      <c r="E19" s="37">
        <f>E20+E21</f>
        <v>7235100</v>
      </c>
      <c r="F19" s="46">
        <f t="shared" ref="F19:J19" si="12">F20+F21</f>
        <v>7322157.1899999995</v>
      </c>
      <c r="G19" s="38">
        <f t="shared" si="3"/>
        <v>1.0120326173791654</v>
      </c>
      <c r="H19" s="46">
        <f t="shared" si="12"/>
        <v>0</v>
      </c>
      <c r="I19" s="46">
        <f t="shared" si="12"/>
        <v>0</v>
      </c>
      <c r="J19" s="46">
        <f t="shared" si="12"/>
        <v>0</v>
      </c>
      <c r="K19" s="38">
        <f t="shared" si="4"/>
        <v>0</v>
      </c>
      <c r="L19" s="46">
        <f t="shared" si="5"/>
        <v>12700000</v>
      </c>
      <c r="M19" s="46">
        <f t="shared" si="6"/>
        <v>7235100</v>
      </c>
      <c r="N19" s="46">
        <f t="shared" si="7"/>
        <v>7322157.1899999995</v>
      </c>
      <c r="O19" s="38">
        <f t="shared" si="8"/>
        <v>1.0120326173791654</v>
      </c>
    </row>
    <row r="20" spans="1:15" s="6" customFormat="1" ht="13" x14ac:dyDescent="0.2">
      <c r="A20" s="5" t="s">
        <v>29</v>
      </c>
      <c r="B20" s="14" t="s">
        <v>0</v>
      </c>
      <c r="C20" s="26" t="s">
        <v>30</v>
      </c>
      <c r="D20" s="36">
        <v>6423600</v>
      </c>
      <c r="E20" s="37">
        <v>4642500</v>
      </c>
      <c r="F20" s="46">
        <v>4729516.04</v>
      </c>
      <c r="G20" s="38">
        <f t="shared" si="3"/>
        <v>1.0187433581044696</v>
      </c>
      <c r="H20" s="46">
        <v>0</v>
      </c>
      <c r="I20" s="46">
        <v>0</v>
      </c>
      <c r="J20" s="46">
        <v>0</v>
      </c>
      <c r="K20" s="38">
        <f t="shared" si="4"/>
        <v>0</v>
      </c>
      <c r="L20" s="46">
        <f t="shared" si="5"/>
        <v>6423600</v>
      </c>
      <c r="M20" s="46">
        <f t="shared" si="6"/>
        <v>4642500</v>
      </c>
      <c r="N20" s="46">
        <f t="shared" si="7"/>
        <v>4729516.04</v>
      </c>
      <c r="O20" s="38">
        <f t="shared" si="8"/>
        <v>1.0187433581044696</v>
      </c>
    </row>
    <row r="21" spans="1:15" s="6" customFormat="1" ht="19.5" x14ac:dyDescent="0.2">
      <c r="A21" s="5" t="s">
        <v>31</v>
      </c>
      <c r="B21" s="14" t="s">
        <v>0</v>
      </c>
      <c r="C21" s="26" t="s">
        <v>32</v>
      </c>
      <c r="D21" s="36">
        <v>6276400</v>
      </c>
      <c r="E21" s="37">
        <v>2592600</v>
      </c>
      <c r="F21" s="46">
        <v>2592641.15</v>
      </c>
      <c r="G21" s="38">
        <f t="shared" si="3"/>
        <v>1.0000158720975083</v>
      </c>
      <c r="H21" s="46">
        <v>0</v>
      </c>
      <c r="I21" s="46">
        <v>0</v>
      </c>
      <c r="J21" s="46">
        <v>0</v>
      </c>
      <c r="K21" s="38">
        <f t="shared" si="4"/>
        <v>0</v>
      </c>
      <c r="L21" s="46">
        <f t="shared" si="5"/>
        <v>6276400</v>
      </c>
      <c r="M21" s="46">
        <f t="shared" si="6"/>
        <v>2592600</v>
      </c>
      <c r="N21" s="46">
        <f t="shared" si="7"/>
        <v>2592641.15</v>
      </c>
      <c r="O21" s="38">
        <f t="shared" si="8"/>
        <v>1.0000158720975083</v>
      </c>
    </row>
    <row r="22" spans="1:15" s="6" customFormat="1" ht="13" x14ac:dyDescent="0.2">
      <c r="A22" s="4" t="s">
        <v>33</v>
      </c>
      <c r="B22" s="13" t="s">
        <v>0</v>
      </c>
      <c r="C22" s="25" t="s">
        <v>34</v>
      </c>
      <c r="D22" s="36">
        <v>459400</v>
      </c>
      <c r="E22" s="37">
        <f>E23+E24</f>
        <v>16121</v>
      </c>
      <c r="F22" s="46">
        <f t="shared" ref="F22:J22" si="13">F23+F24</f>
        <v>16567.699999999997</v>
      </c>
      <c r="G22" s="38">
        <f t="shared" si="3"/>
        <v>1.027709199181192</v>
      </c>
      <c r="H22" s="46">
        <f t="shared" si="13"/>
        <v>0</v>
      </c>
      <c r="I22" s="46">
        <f t="shared" si="13"/>
        <v>0</v>
      </c>
      <c r="J22" s="46">
        <f t="shared" si="13"/>
        <v>0</v>
      </c>
      <c r="K22" s="38">
        <f t="shared" si="4"/>
        <v>0</v>
      </c>
      <c r="L22" s="46">
        <f t="shared" si="5"/>
        <v>459400</v>
      </c>
      <c r="M22" s="46">
        <f t="shared" si="6"/>
        <v>16121</v>
      </c>
      <c r="N22" s="46">
        <f t="shared" si="7"/>
        <v>16567.699999999997</v>
      </c>
      <c r="O22" s="38">
        <f t="shared" si="8"/>
        <v>1.027709199181192</v>
      </c>
    </row>
    <row r="23" spans="1:15" s="6" customFormat="1" ht="19.5" x14ac:dyDescent="0.2">
      <c r="A23" s="5" t="s">
        <v>35</v>
      </c>
      <c r="B23" s="14" t="s">
        <v>0</v>
      </c>
      <c r="C23" s="26" t="s">
        <v>36</v>
      </c>
      <c r="D23" s="36">
        <v>2400</v>
      </c>
      <c r="E23" s="37">
        <v>1800</v>
      </c>
      <c r="F23" s="46">
        <v>2245.7399999999998</v>
      </c>
      <c r="G23" s="38">
        <f t="shared" si="3"/>
        <v>1.2476333333333331</v>
      </c>
      <c r="H23" s="46">
        <v>0</v>
      </c>
      <c r="I23" s="46">
        <v>0</v>
      </c>
      <c r="J23" s="46">
        <v>0</v>
      </c>
      <c r="K23" s="38">
        <f t="shared" si="4"/>
        <v>0</v>
      </c>
      <c r="L23" s="46">
        <f t="shared" si="5"/>
        <v>2400</v>
      </c>
      <c r="M23" s="46">
        <f t="shared" si="6"/>
        <v>1800</v>
      </c>
      <c r="N23" s="46">
        <f t="shared" si="7"/>
        <v>2245.7399999999998</v>
      </c>
      <c r="O23" s="38">
        <f t="shared" si="8"/>
        <v>1.2476333333333331</v>
      </c>
    </row>
    <row r="24" spans="1:15" s="6" customFormat="1" x14ac:dyDescent="0.2">
      <c r="A24" s="5" t="s">
        <v>37</v>
      </c>
      <c r="B24" s="14" t="s">
        <v>0</v>
      </c>
      <c r="C24" s="26" t="s">
        <v>38</v>
      </c>
      <c r="D24" s="36">
        <v>457000</v>
      </c>
      <c r="E24" s="37">
        <v>14321</v>
      </c>
      <c r="F24" s="46">
        <v>14321.96</v>
      </c>
      <c r="G24" s="38">
        <f t="shared" si="3"/>
        <v>1.0000670344249702</v>
      </c>
      <c r="H24" s="46">
        <v>0</v>
      </c>
      <c r="I24" s="46">
        <v>0</v>
      </c>
      <c r="J24" s="46">
        <v>0</v>
      </c>
      <c r="K24" s="38">
        <f t="shared" si="4"/>
        <v>0</v>
      </c>
      <c r="L24" s="46">
        <f t="shared" si="5"/>
        <v>457000</v>
      </c>
      <c r="M24" s="46">
        <f t="shared" si="6"/>
        <v>14321</v>
      </c>
      <c r="N24" s="46">
        <f t="shared" si="7"/>
        <v>14321.96</v>
      </c>
      <c r="O24" s="38">
        <f t="shared" si="8"/>
        <v>1.0000670344249702</v>
      </c>
    </row>
    <row r="25" spans="1:15" s="6" customFormat="1" x14ac:dyDescent="0.2">
      <c r="A25" s="3" t="s">
        <v>39</v>
      </c>
      <c r="B25" s="8" t="s">
        <v>0</v>
      </c>
      <c r="C25" s="24" t="s">
        <v>40</v>
      </c>
      <c r="D25" s="36">
        <v>18914000</v>
      </c>
      <c r="E25" s="37">
        <f>E26+E28+E30</f>
        <v>14315649</v>
      </c>
      <c r="F25" s="46">
        <f t="shared" ref="F25:J25" si="14">F26+F28+F30</f>
        <v>14676336.670000002</v>
      </c>
      <c r="G25" s="38">
        <f t="shared" si="3"/>
        <v>1.02519534182488</v>
      </c>
      <c r="H25" s="46">
        <f t="shared" si="14"/>
        <v>0</v>
      </c>
      <c r="I25" s="46">
        <f t="shared" si="14"/>
        <v>0</v>
      </c>
      <c r="J25" s="46">
        <f t="shared" si="14"/>
        <v>0</v>
      </c>
      <c r="K25" s="38">
        <f t="shared" si="4"/>
        <v>0</v>
      </c>
      <c r="L25" s="46">
        <f t="shared" si="5"/>
        <v>18914000</v>
      </c>
      <c r="M25" s="46">
        <f t="shared" si="6"/>
        <v>14315649</v>
      </c>
      <c r="N25" s="46">
        <f t="shared" si="7"/>
        <v>14676336.670000002</v>
      </c>
      <c r="O25" s="38">
        <f t="shared" si="8"/>
        <v>1.02519534182488</v>
      </c>
    </row>
    <row r="26" spans="1:15" s="6" customFormat="1" ht="13" x14ac:dyDescent="0.2">
      <c r="A26" s="4" t="s">
        <v>41</v>
      </c>
      <c r="B26" s="13" t="s">
        <v>0</v>
      </c>
      <c r="C26" s="25" t="s">
        <v>42</v>
      </c>
      <c r="D26" s="36">
        <v>1350000</v>
      </c>
      <c r="E26" s="37">
        <f>E27</f>
        <v>1135000</v>
      </c>
      <c r="F26" s="46">
        <f t="shared" ref="F26:I26" si="15">F27</f>
        <v>1236167.22</v>
      </c>
      <c r="G26" s="38">
        <f t="shared" si="3"/>
        <v>1.0891341145374449</v>
      </c>
      <c r="H26" s="46">
        <v>0</v>
      </c>
      <c r="I26" s="46">
        <f t="shared" si="15"/>
        <v>0</v>
      </c>
      <c r="J26" s="46">
        <v>0</v>
      </c>
      <c r="K26" s="38">
        <f t="shared" si="4"/>
        <v>0</v>
      </c>
      <c r="L26" s="46">
        <f t="shared" si="5"/>
        <v>1350000</v>
      </c>
      <c r="M26" s="46">
        <f t="shared" si="6"/>
        <v>1135000</v>
      </c>
      <c r="N26" s="46">
        <f t="shared" si="7"/>
        <v>1236167.22</v>
      </c>
      <c r="O26" s="38">
        <f t="shared" si="8"/>
        <v>1.0891341145374449</v>
      </c>
    </row>
    <row r="27" spans="1:15" s="6" customFormat="1" x14ac:dyDescent="0.2">
      <c r="A27" s="5" t="s">
        <v>43</v>
      </c>
      <c r="B27" s="14" t="s">
        <v>0</v>
      </c>
      <c r="C27" s="26" t="s">
        <v>44</v>
      </c>
      <c r="D27" s="36">
        <v>1350000</v>
      </c>
      <c r="E27" s="37">
        <v>1135000</v>
      </c>
      <c r="F27" s="46">
        <v>1236167.22</v>
      </c>
      <c r="G27" s="38">
        <f t="shared" si="3"/>
        <v>1.0891341145374449</v>
      </c>
      <c r="H27" s="46">
        <v>0</v>
      </c>
      <c r="I27" s="46">
        <v>0</v>
      </c>
      <c r="J27" s="46">
        <v>0</v>
      </c>
      <c r="K27" s="38">
        <f t="shared" si="4"/>
        <v>0</v>
      </c>
      <c r="L27" s="46">
        <f t="shared" si="5"/>
        <v>1350000</v>
      </c>
      <c r="M27" s="46">
        <f t="shared" si="6"/>
        <v>1135000</v>
      </c>
      <c r="N27" s="46">
        <f t="shared" si="7"/>
        <v>1236167.22</v>
      </c>
      <c r="O27" s="38">
        <f t="shared" si="8"/>
        <v>1.0891341145374449</v>
      </c>
    </row>
    <row r="28" spans="1:15" s="6" customFormat="1" ht="13" x14ac:dyDescent="0.2">
      <c r="A28" s="4" t="s">
        <v>45</v>
      </c>
      <c r="B28" s="13" t="s">
        <v>0</v>
      </c>
      <c r="C28" s="25" t="s">
        <v>46</v>
      </c>
      <c r="D28" s="36">
        <v>11081000</v>
      </c>
      <c r="E28" s="37">
        <f>E29</f>
        <v>8315000</v>
      </c>
      <c r="F28" s="46">
        <f t="shared" ref="F28:I28" si="16">F29</f>
        <v>8518549.9100000001</v>
      </c>
      <c r="G28" s="38">
        <f t="shared" si="3"/>
        <v>1.0244798448586891</v>
      </c>
      <c r="H28" s="46">
        <v>0</v>
      </c>
      <c r="I28" s="46">
        <f t="shared" si="16"/>
        <v>0</v>
      </c>
      <c r="J28" s="46">
        <v>0</v>
      </c>
      <c r="K28" s="38">
        <f t="shared" si="4"/>
        <v>0</v>
      </c>
      <c r="L28" s="46">
        <f t="shared" si="5"/>
        <v>11081000</v>
      </c>
      <c r="M28" s="46">
        <f t="shared" si="6"/>
        <v>8315000</v>
      </c>
      <c r="N28" s="46">
        <f t="shared" si="7"/>
        <v>8518549.9100000001</v>
      </c>
      <c r="O28" s="38">
        <f t="shared" si="8"/>
        <v>1.0244798448586891</v>
      </c>
    </row>
    <row r="29" spans="1:15" s="6" customFormat="1" x14ac:dyDescent="0.2">
      <c r="A29" s="5" t="s">
        <v>43</v>
      </c>
      <c r="B29" s="14" t="s">
        <v>0</v>
      </c>
      <c r="C29" s="26" t="s">
        <v>47</v>
      </c>
      <c r="D29" s="36">
        <v>11081000</v>
      </c>
      <c r="E29" s="37">
        <v>8315000</v>
      </c>
      <c r="F29" s="46">
        <v>8518549.9100000001</v>
      </c>
      <c r="G29" s="38">
        <f t="shared" si="3"/>
        <v>1.0244798448586891</v>
      </c>
      <c r="H29" s="46">
        <v>0</v>
      </c>
      <c r="I29" s="46">
        <v>0</v>
      </c>
      <c r="J29" s="46">
        <v>0</v>
      </c>
      <c r="K29" s="38">
        <f t="shared" si="4"/>
        <v>0</v>
      </c>
      <c r="L29" s="46">
        <f t="shared" si="5"/>
        <v>11081000</v>
      </c>
      <c r="M29" s="46">
        <f t="shared" si="6"/>
        <v>8315000</v>
      </c>
      <c r="N29" s="46">
        <f t="shared" si="7"/>
        <v>8518549.9100000001</v>
      </c>
      <c r="O29" s="38">
        <f t="shared" si="8"/>
        <v>1.0244798448586891</v>
      </c>
    </row>
    <row r="30" spans="1:15" s="6" customFormat="1" ht="13" x14ac:dyDescent="0.2">
      <c r="A30" s="4" t="s">
        <v>48</v>
      </c>
      <c r="B30" s="13" t="s">
        <v>0</v>
      </c>
      <c r="C30" s="25" t="s">
        <v>49</v>
      </c>
      <c r="D30" s="36">
        <v>6483000</v>
      </c>
      <c r="E30" s="37">
        <f>E31+E32</f>
        <v>4865649</v>
      </c>
      <c r="F30" s="46">
        <f t="shared" ref="F30:J30" si="17">F31+F32</f>
        <v>4921619.54</v>
      </c>
      <c r="G30" s="38">
        <f t="shared" si="3"/>
        <v>1.0115032013201117</v>
      </c>
      <c r="H30" s="46">
        <f t="shared" si="17"/>
        <v>0</v>
      </c>
      <c r="I30" s="46">
        <f t="shared" si="17"/>
        <v>0</v>
      </c>
      <c r="J30" s="46">
        <f t="shared" si="17"/>
        <v>0</v>
      </c>
      <c r="K30" s="38">
        <f t="shared" si="4"/>
        <v>0</v>
      </c>
      <c r="L30" s="46">
        <f t="shared" si="5"/>
        <v>6483000</v>
      </c>
      <c r="M30" s="46">
        <f t="shared" si="6"/>
        <v>4865649</v>
      </c>
      <c r="N30" s="46">
        <f t="shared" si="7"/>
        <v>4921619.54</v>
      </c>
      <c r="O30" s="38">
        <f t="shared" si="8"/>
        <v>1.0115032013201117</v>
      </c>
    </row>
    <row r="31" spans="1:15" s="6" customFormat="1" ht="32.5" x14ac:dyDescent="0.2">
      <c r="A31" s="5" t="s">
        <v>50</v>
      </c>
      <c r="B31" s="14" t="s">
        <v>0</v>
      </c>
      <c r="C31" s="26" t="s">
        <v>51</v>
      </c>
      <c r="D31" s="36">
        <v>3133000</v>
      </c>
      <c r="E31" s="37">
        <v>2694433</v>
      </c>
      <c r="F31" s="46">
        <v>2731731.54</v>
      </c>
      <c r="G31" s="38">
        <f t="shared" si="3"/>
        <v>1.0138428159096924</v>
      </c>
      <c r="H31" s="46">
        <v>0</v>
      </c>
      <c r="I31" s="46">
        <v>0</v>
      </c>
      <c r="J31" s="46">
        <v>0</v>
      </c>
      <c r="K31" s="38">
        <f t="shared" si="4"/>
        <v>0</v>
      </c>
      <c r="L31" s="46">
        <f t="shared" si="5"/>
        <v>3133000</v>
      </c>
      <c r="M31" s="46">
        <f t="shared" si="6"/>
        <v>2694433</v>
      </c>
      <c r="N31" s="46">
        <f t="shared" si="7"/>
        <v>2731731.54</v>
      </c>
      <c r="O31" s="38">
        <f t="shared" si="8"/>
        <v>1.0138428159096924</v>
      </c>
    </row>
    <row r="32" spans="1:15" s="6" customFormat="1" ht="26" x14ac:dyDescent="0.2">
      <c r="A32" s="5" t="s">
        <v>52</v>
      </c>
      <c r="B32" s="14" t="s">
        <v>0</v>
      </c>
      <c r="C32" s="26" t="s">
        <v>53</v>
      </c>
      <c r="D32" s="36">
        <v>3350000</v>
      </c>
      <c r="E32" s="37">
        <v>2171216</v>
      </c>
      <c r="F32" s="46">
        <v>2189888</v>
      </c>
      <c r="G32" s="38">
        <f t="shared" si="3"/>
        <v>1.0085997892425258</v>
      </c>
      <c r="H32" s="46">
        <v>0</v>
      </c>
      <c r="I32" s="46">
        <v>0</v>
      </c>
      <c r="J32" s="46">
        <v>0</v>
      </c>
      <c r="K32" s="38">
        <f t="shared" si="4"/>
        <v>0</v>
      </c>
      <c r="L32" s="46">
        <f t="shared" si="5"/>
        <v>3350000</v>
      </c>
      <c r="M32" s="46">
        <f t="shared" si="6"/>
        <v>2171216</v>
      </c>
      <c r="N32" s="46">
        <f t="shared" si="7"/>
        <v>2189888</v>
      </c>
      <c r="O32" s="38">
        <f t="shared" si="8"/>
        <v>1.0085997892425258</v>
      </c>
    </row>
    <row r="33" spans="1:15" s="6" customFormat="1" ht="13" x14ac:dyDescent="0.2">
      <c r="A33" s="3" t="s">
        <v>54</v>
      </c>
      <c r="B33" s="8" t="s">
        <v>0</v>
      </c>
      <c r="C33" s="24" t="s">
        <v>55</v>
      </c>
      <c r="D33" s="36">
        <v>64554100</v>
      </c>
      <c r="E33" s="37">
        <f>E34+E44+E47</f>
        <v>48049440</v>
      </c>
      <c r="F33" s="46">
        <f t="shared" ref="F33:J33" si="18">F34+F44+F47</f>
        <v>49330341.310000002</v>
      </c>
      <c r="G33" s="38">
        <f t="shared" si="3"/>
        <v>1.0266579862325138</v>
      </c>
      <c r="H33" s="46">
        <f t="shared" si="18"/>
        <v>0</v>
      </c>
      <c r="I33" s="46">
        <f t="shared" si="18"/>
        <v>0</v>
      </c>
      <c r="J33" s="46">
        <f t="shared" si="18"/>
        <v>0</v>
      </c>
      <c r="K33" s="38">
        <f t="shared" si="4"/>
        <v>0</v>
      </c>
      <c r="L33" s="46">
        <f t="shared" si="5"/>
        <v>64554100</v>
      </c>
      <c r="M33" s="46">
        <f t="shared" si="6"/>
        <v>48049440</v>
      </c>
      <c r="N33" s="46">
        <f t="shared" si="7"/>
        <v>49330341.310000002</v>
      </c>
      <c r="O33" s="38">
        <f t="shared" si="8"/>
        <v>1.0266579862325138</v>
      </c>
    </row>
    <row r="34" spans="1:15" s="6" customFormat="1" x14ac:dyDescent="0.2">
      <c r="A34" s="4" t="s">
        <v>56</v>
      </c>
      <c r="B34" s="13" t="s">
        <v>0</v>
      </c>
      <c r="C34" s="25" t="s">
        <v>57</v>
      </c>
      <c r="D34" s="36">
        <v>23752100</v>
      </c>
      <c r="E34" s="37">
        <f>SUM(E35:E43)</f>
        <v>17928680</v>
      </c>
      <c r="F34" s="46">
        <f t="shared" ref="F34:J34" si="19">SUM(F35:F43)</f>
        <v>18631842.099999998</v>
      </c>
      <c r="G34" s="38">
        <f t="shared" si="3"/>
        <v>1.0392199593054257</v>
      </c>
      <c r="H34" s="46">
        <f t="shared" si="19"/>
        <v>0</v>
      </c>
      <c r="I34" s="46">
        <f t="shared" si="19"/>
        <v>0</v>
      </c>
      <c r="J34" s="46">
        <f t="shared" si="19"/>
        <v>0</v>
      </c>
      <c r="K34" s="38">
        <f t="shared" si="4"/>
        <v>0</v>
      </c>
      <c r="L34" s="46">
        <f t="shared" si="5"/>
        <v>23752100</v>
      </c>
      <c r="M34" s="46">
        <f t="shared" si="6"/>
        <v>17928680</v>
      </c>
      <c r="N34" s="46">
        <f t="shared" si="7"/>
        <v>18631842.099999998</v>
      </c>
      <c r="O34" s="38">
        <f t="shared" si="8"/>
        <v>1.0392199593054257</v>
      </c>
    </row>
    <row r="35" spans="1:15" s="6" customFormat="1" ht="13" x14ac:dyDescent="0.2">
      <c r="A35" s="5" t="s">
        <v>58</v>
      </c>
      <c r="B35" s="14" t="s">
        <v>0</v>
      </c>
      <c r="C35" s="26" t="s">
        <v>59</v>
      </c>
      <c r="D35" s="36">
        <v>53000</v>
      </c>
      <c r="E35" s="37">
        <v>31690</v>
      </c>
      <c r="F35" s="46">
        <v>31696.82</v>
      </c>
      <c r="G35" s="38">
        <f t="shared" si="3"/>
        <v>1.0002152098453772</v>
      </c>
      <c r="H35" s="46">
        <v>0</v>
      </c>
      <c r="I35" s="46">
        <v>0</v>
      </c>
      <c r="J35" s="46">
        <v>0</v>
      </c>
      <c r="K35" s="38">
        <f t="shared" si="4"/>
        <v>0</v>
      </c>
      <c r="L35" s="46">
        <f t="shared" si="5"/>
        <v>53000</v>
      </c>
      <c r="M35" s="46">
        <f t="shared" si="6"/>
        <v>31690</v>
      </c>
      <c r="N35" s="46">
        <f t="shared" si="7"/>
        <v>31696.82</v>
      </c>
      <c r="O35" s="38">
        <f t="shared" si="8"/>
        <v>1.0002152098453772</v>
      </c>
    </row>
    <row r="36" spans="1:15" s="6" customFormat="1" ht="13" x14ac:dyDescent="0.2">
      <c r="A36" s="5" t="s">
        <v>60</v>
      </c>
      <c r="B36" s="14" t="s">
        <v>0</v>
      </c>
      <c r="C36" s="26" t="s">
        <v>61</v>
      </c>
      <c r="D36" s="36">
        <v>399000</v>
      </c>
      <c r="E36" s="37">
        <v>60350</v>
      </c>
      <c r="F36" s="46">
        <v>60527.98</v>
      </c>
      <c r="G36" s="38">
        <f t="shared" si="3"/>
        <v>1.002949130074565</v>
      </c>
      <c r="H36" s="46">
        <v>0</v>
      </c>
      <c r="I36" s="46">
        <v>0</v>
      </c>
      <c r="J36" s="46">
        <v>0</v>
      </c>
      <c r="K36" s="38">
        <f t="shared" si="4"/>
        <v>0</v>
      </c>
      <c r="L36" s="46">
        <f t="shared" si="5"/>
        <v>399000</v>
      </c>
      <c r="M36" s="46">
        <f t="shared" si="6"/>
        <v>60350</v>
      </c>
      <c r="N36" s="46">
        <f t="shared" si="7"/>
        <v>60527.98</v>
      </c>
      <c r="O36" s="38">
        <f t="shared" si="8"/>
        <v>1.002949130074565</v>
      </c>
    </row>
    <row r="37" spans="1:15" s="6" customFormat="1" ht="13" x14ac:dyDescent="0.2">
      <c r="A37" s="5" t="s">
        <v>62</v>
      </c>
      <c r="B37" s="14" t="s">
        <v>0</v>
      </c>
      <c r="C37" s="26" t="s">
        <v>63</v>
      </c>
      <c r="D37" s="36">
        <v>1625000</v>
      </c>
      <c r="E37" s="37">
        <v>1416000</v>
      </c>
      <c r="F37" s="46">
        <v>1574673.75</v>
      </c>
      <c r="G37" s="38">
        <f t="shared" si="3"/>
        <v>1.1120577330508474</v>
      </c>
      <c r="H37" s="46">
        <v>0</v>
      </c>
      <c r="I37" s="46">
        <v>0</v>
      </c>
      <c r="J37" s="46">
        <v>0</v>
      </c>
      <c r="K37" s="38">
        <f t="shared" si="4"/>
        <v>0</v>
      </c>
      <c r="L37" s="46">
        <f t="shared" si="5"/>
        <v>1625000</v>
      </c>
      <c r="M37" s="46">
        <f t="shared" si="6"/>
        <v>1416000</v>
      </c>
      <c r="N37" s="46">
        <f t="shared" si="7"/>
        <v>1574673.75</v>
      </c>
      <c r="O37" s="38">
        <f t="shared" si="8"/>
        <v>1.1120577330508474</v>
      </c>
    </row>
    <row r="38" spans="1:15" s="6" customFormat="1" ht="19.5" x14ac:dyDescent="0.2">
      <c r="A38" s="5" t="s">
        <v>64</v>
      </c>
      <c r="B38" s="14" t="s">
        <v>0</v>
      </c>
      <c r="C38" s="26" t="s">
        <v>65</v>
      </c>
      <c r="D38" s="36">
        <v>1381000</v>
      </c>
      <c r="E38" s="37">
        <v>1123900</v>
      </c>
      <c r="F38" s="46">
        <v>1137254.01</v>
      </c>
      <c r="G38" s="38">
        <f t="shared" si="3"/>
        <v>1.0118818489189429</v>
      </c>
      <c r="H38" s="46">
        <v>0</v>
      </c>
      <c r="I38" s="46">
        <v>0</v>
      </c>
      <c r="J38" s="46">
        <v>0</v>
      </c>
      <c r="K38" s="38">
        <f t="shared" si="4"/>
        <v>0</v>
      </c>
      <c r="L38" s="46">
        <f t="shared" si="5"/>
        <v>1381000</v>
      </c>
      <c r="M38" s="46">
        <f t="shared" si="6"/>
        <v>1123900</v>
      </c>
      <c r="N38" s="46">
        <f t="shared" si="7"/>
        <v>1137254.01</v>
      </c>
      <c r="O38" s="38">
        <f t="shared" si="8"/>
        <v>1.0118818489189429</v>
      </c>
    </row>
    <row r="39" spans="1:15" s="6" customFormat="1" x14ac:dyDescent="0.2">
      <c r="A39" s="5" t="s">
        <v>66</v>
      </c>
      <c r="B39" s="14" t="s">
        <v>0</v>
      </c>
      <c r="C39" s="26" t="s">
        <v>67</v>
      </c>
      <c r="D39" s="36">
        <v>12031000</v>
      </c>
      <c r="E39" s="37">
        <v>9440000</v>
      </c>
      <c r="F39" s="46">
        <v>9710752.5899999999</v>
      </c>
      <c r="G39" s="38">
        <f t="shared" si="3"/>
        <v>1.0286814184322033</v>
      </c>
      <c r="H39" s="46">
        <v>0</v>
      </c>
      <c r="I39" s="46">
        <v>0</v>
      </c>
      <c r="J39" s="46">
        <v>0</v>
      </c>
      <c r="K39" s="38">
        <f t="shared" si="4"/>
        <v>0</v>
      </c>
      <c r="L39" s="46">
        <f t="shared" si="5"/>
        <v>12031000</v>
      </c>
      <c r="M39" s="46">
        <f t="shared" si="6"/>
        <v>9440000</v>
      </c>
      <c r="N39" s="46">
        <f t="shared" si="7"/>
        <v>9710752.5899999999</v>
      </c>
      <c r="O39" s="38">
        <f t="shared" si="8"/>
        <v>1.0286814184322033</v>
      </c>
    </row>
    <row r="40" spans="1:15" s="6" customFormat="1" x14ac:dyDescent="0.2">
      <c r="A40" s="5" t="s">
        <v>68</v>
      </c>
      <c r="B40" s="14" t="s">
        <v>0</v>
      </c>
      <c r="C40" s="26" t="s">
        <v>69</v>
      </c>
      <c r="D40" s="36">
        <v>6600500</v>
      </c>
      <c r="E40" s="37">
        <v>4591000</v>
      </c>
      <c r="F40" s="46">
        <v>4591361.43</v>
      </c>
      <c r="G40" s="38">
        <f t="shared" si="3"/>
        <v>1.0000787257678065</v>
      </c>
      <c r="H40" s="46">
        <v>0</v>
      </c>
      <c r="I40" s="46">
        <v>0</v>
      </c>
      <c r="J40" s="46">
        <v>0</v>
      </c>
      <c r="K40" s="38">
        <f t="shared" si="4"/>
        <v>0</v>
      </c>
      <c r="L40" s="46">
        <f t="shared" si="5"/>
        <v>6600500</v>
      </c>
      <c r="M40" s="46">
        <f t="shared" si="6"/>
        <v>4591000</v>
      </c>
      <c r="N40" s="46">
        <f t="shared" si="7"/>
        <v>4591361.43</v>
      </c>
      <c r="O40" s="38">
        <f t="shared" si="8"/>
        <v>1.0000787257678065</v>
      </c>
    </row>
    <row r="41" spans="1:15" s="6" customFormat="1" x14ac:dyDescent="0.2">
      <c r="A41" s="5" t="s">
        <v>70</v>
      </c>
      <c r="B41" s="14" t="s">
        <v>0</v>
      </c>
      <c r="C41" s="26" t="s">
        <v>71</v>
      </c>
      <c r="D41" s="36">
        <v>621100</v>
      </c>
      <c r="E41" s="37">
        <v>479240</v>
      </c>
      <c r="F41" s="46">
        <v>652083.89</v>
      </c>
      <c r="G41" s="38">
        <f t="shared" si="3"/>
        <v>1.3606624864368584</v>
      </c>
      <c r="H41" s="46">
        <v>0</v>
      </c>
      <c r="I41" s="46">
        <v>0</v>
      </c>
      <c r="J41" s="46">
        <v>0</v>
      </c>
      <c r="K41" s="38">
        <f t="shared" si="4"/>
        <v>0</v>
      </c>
      <c r="L41" s="46">
        <f t="shared" si="5"/>
        <v>621100</v>
      </c>
      <c r="M41" s="46">
        <f t="shared" si="6"/>
        <v>479240</v>
      </c>
      <c r="N41" s="46">
        <f t="shared" si="7"/>
        <v>652083.89</v>
      </c>
      <c r="O41" s="38">
        <f t="shared" si="8"/>
        <v>1.3606624864368584</v>
      </c>
    </row>
    <row r="42" spans="1:15" s="6" customFormat="1" x14ac:dyDescent="0.2">
      <c r="A42" s="5" t="s">
        <v>72</v>
      </c>
      <c r="B42" s="14" t="s">
        <v>0</v>
      </c>
      <c r="C42" s="26" t="s">
        <v>73</v>
      </c>
      <c r="D42" s="36">
        <v>1020000</v>
      </c>
      <c r="E42" s="37">
        <v>765000</v>
      </c>
      <c r="F42" s="46">
        <v>851933.33</v>
      </c>
      <c r="G42" s="38">
        <f t="shared" si="3"/>
        <v>1.1136383398692811</v>
      </c>
      <c r="H42" s="46">
        <v>0</v>
      </c>
      <c r="I42" s="46">
        <v>0</v>
      </c>
      <c r="J42" s="46">
        <v>0</v>
      </c>
      <c r="K42" s="38">
        <f t="shared" si="4"/>
        <v>0</v>
      </c>
      <c r="L42" s="46">
        <f t="shared" si="5"/>
        <v>1020000</v>
      </c>
      <c r="M42" s="46">
        <f t="shared" si="6"/>
        <v>765000</v>
      </c>
      <c r="N42" s="46">
        <f t="shared" si="7"/>
        <v>851933.33</v>
      </c>
      <c r="O42" s="38">
        <f t="shared" si="8"/>
        <v>1.1136383398692811</v>
      </c>
    </row>
    <row r="43" spans="1:15" s="6" customFormat="1" x14ac:dyDescent="0.2">
      <c r="A43" s="5" t="s">
        <v>74</v>
      </c>
      <c r="B43" s="14" t="s">
        <v>0</v>
      </c>
      <c r="C43" s="26" t="s">
        <v>75</v>
      </c>
      <c r="D43" s="36">
        <v>21500</v>
      </c>
      <c r="E43" s="37">
        <v>21500</v>
      </c>
      <c r="F43" s="46">
        <v>21558.3</v>
      </c>
      <c r="G43" s="38">
        <f t="shared" si="3"/>
        <v>1.0027116279069768</v>
      </c>
      <c r="H43" s="46">
        <v>0</v>
      </c>
      <c r="I43" s="46">
        <v>0</v>
      </c>
      <c r="J43" s="46">
        <v>0</v>
      </c>
      <c r="K43" s="38">
        <f t="shared" si="4"/>
        <v>0</v>
      </c>
      <c r="L43" s="46">
        <f t="shared" si="5"/>
        <v>21500</v>
      </c>
      <c r="M43" s="46">
        <f t="shared" si="6"/>
        <v>21500</v>
      </c>
      <c r="N43" s="46">
        <f t="shared" si="7"/>
        <v>21558.3</v>
      </c>
      <c r="O43" s="38">
        <f t="shared" si="8"/>
        <v>1.0027116279069768</v>
      </c>
    </row>
    <row r="44" spans="1:15" s="6" customFormat="1" x14ac:dyDescent="0.2">
      <c r="A44" s="4" t="s">
        <v>76</v>
      </c>
      <c r="B44" s="13" t="s">
        <v>0</v>
      </c>
      <c r="C44" s="25" t="s">
        <v>77</v>
      </c>
      <c r="D44" s="36">
        <v>22000</v>
      </c>
      <c r="E44" s="37">
        <f>E45+E46</f>
        <v>14790</v>
      </c>
      <c r="F44" s="46">
        <f t="shared" ref="F44" si="20">F45+F46</f>
        <v>15794</v>
      </c>
      <c r="G44" s="38">
        <f t="shared" si="3"/>
        <v>1.0678837052062204</v>
      </c>
      <c r="H44" s="46">
        <v>0</v>
      </c>
      <c r="I44" s="46">
        <v>0</v>
      </c>
      <c r="J44" s="46">
        <v>0</v>
      </c>
      <c r="K44" s="38">
        <f t="shared" si="4"/>
        <v>0</v>
      </c>
      <c r="L44" s="46">
        <f t="shared" si="5"/>
        <v>22000</v>
      </c>
      <c r="M44" s="46">
        <f t="shared" si="6"/>
        <v>14790</v>
      </c>
      <c r="N44" s="46">
        <f t="shared" si="7"/>
        <v>15794</v>
      </c>
      <c r="O44" s="38">
        <f t="shared" si="8"/>
        <v>1.0678837052062204</v>
      </c>
    </row>
    <row r="45" spans="1:15" s="6" customFormat="1" x14ac:dyDescent="0.2">
      <c r="A45" s="5" t="s">
        <v>78</v>
      </c>
      <c r="B45" s="14" t="s">
        <v>0</v>
      </c>
      <c r="C45" s="26" t="s">
        <v>79</v>
      </c>
      <c r="D45" s="36">
        <v>7820</v>
      </c>
      <c r="E45" s="37">
        <v>1610</v>
      </c>
      <c r="F45" s="46">
        <v>1610.25</v>
      </c>
      <c r="G45" s="38">
        <f t="shared" si="3"/>
        <v>1.0001552795031057</v>
      </c>
      <c r="H45" s="46">
        <v>0</v>
      </c>
      <c r="I45" s="46">
        <v>0</v>
      </c>
      <c r="J45" s="46">
        <v>0</v>
      </c>
      <c r="K45" s="38">
        <f t="shared" si="4"/>
        <v>0</v>
      </c>
      <c r="L45" s="46">
        <f t="shared" si="5"/>
        <v>7820</v>
      </c>
      <c r="M45" s="46">
        <f t="shared" si="6"/>
        <v>1610</v>
      </c>
      <c r="N45" s="46">
        <f t="shared" si="7"/>
        <v>1610.25</v>
      </c>
      <c r="O45" s="38">
        <f t="shared" si="8"/>
        <v>1.0001552795031057</v>
      </c>
    </row>
    <row r="46" spans="1:15" s="6" customFormat="1" x14ac:dyDescent="0.2">
      <c r="A46" s="5" t="s">
        <v>80</v>
      </c>
      <c r="B46" s="14" t="s">
        <v>0</v>
      </c>
      <c r="C46" s="26" t="s">
        <v>81</v>
      </c>
      <c r="D46" s="36">
        <v>14180</v>
      </c>
      <c r="E46" s="37">
        <v>13180</v>
      </c>
      <c r="F46" s="46">
        <v>14183.75</v>
      </c>
      <c r="G46" s="38">
        <f t="shared" si="3"/>
        <v>1.0761570561456753</v>
      </c>
      <c r="H46" s="46">
        <v>0</v>
      </c>
      <c r="I46" s="46">
        <v>0</v>
      </c>
      <c r="J46" s="46">
        <v>0</v>
      </c>
      <c r="K46" s="38">
        <f t="shared" si="4"/>
        <v>0</v>
      </c>
      <c r="L46" s="46">
        <f t="shared" si="5"/>
        <v>14180</v>
      </c>
      <c r="M46" s="46">
        <f t="shared" si="6"/>
        <v>13180</v>
      </c>
      <c r="N46" s="46">
        <f t="shared" si="7"/>
        <v>14183.75</v>
      </c>
      <c r="O46" s="38">
        <f t="shared" si="8"/>
        <v>1.0761570561456753</v>
      </c>
    </row>
    <row r="47" spans="1:15" s="6" customFormat="1" x14ac:dyDescent="0.2">
      <c r="A47" s="4" t="s">
        <v>82</v>
      </c>
      <c r="B47" s="13" t="s">
        <v>0</v>
      </c>
      <c r="C47" s="25" t="s">
        <v>83</v>
      </c>
      <c r="D47" s="36">
        <v>40780000</v>
      </c>
      <c r="E47" s="37">
        <f>E48+E49+E50</f>
        <v>30105970</v>
      </c>
      <c r="F47" s="46">
        <f t="shared" ref="F47" si="21">F48+F49+F50</f>
        <v>30682705.210000001</v>
      </c>
      <c r="G47" s="38">
        <f t="shared" si="3"/>
        <v>1.0191568386602392</v>
      </c>
      <c r="H47" s="46">
        <v>0</v>
      </c>
      <c r="I47" s="46">
        <v>0</v>
      </c>
      <c r="J47" s="46">
        <v>0</v>
      </c>
      <c r="K47" s="38">
        <f t="shared" si="4"/>
        <v>0</v>
      </c>
      <c r="L47" s="46">
        <f t="shared" si="5"/>
        <v>40780000</v>
      </c>
      <c r="M47" s="46">
        <f t="shared" si="6"/>
        <v>30105970</v>
      </c>
      <c r="N47" s="46">
        <f t="shared" si="7"/>
        <v>30682705.210000001</v>
      </c>
      <c r="O47" s="38">
        <f t="shared" si="8"/>
        <v>1.0191568386602392</v>
      </c>
    </row>
    <row r="48" spans="1:15" s="6" customFormat="1" x14ac:dyDescent="0.2">
      <c r="A48" s="5" t="s">
        <v>84</v>
      </c>
      <c r="B48" s="14" t="s">
        <v>0</v>
      </c>
      <c r="C48" s="26" t="s">
        <v>85</v>
      </c>
      <c r="D48" s="36">
        <v>2447000</v>
      </c>
      <c r="E48" s="37">
        <v>1495817</v>
      </c>
      <c r="F48" s="46">
        <v>1518152.21</v>
      </c>
      <c r="G48" s="38">
        <f t="shared" si="3"/>
        <v>1.014931779756481</v>
      </c>
      <c r="H48" s="46">
        <v>0</v>
      </c>
      <c r="I48" s="46">
        <v>0</v>
      </c>
      <c r="J48" s="46">
        <v>0</v>
      </c>
      <c r="K48" s="38">
        <f t="shared" si="4"/>
        <v>0</v>
      </c>
      <c r="L48" s="46">
        <f t="shared" si="5"/>
        <v>2447000</v>
      </c>
      <c r="M48" s="46">
        <f t="shared" si="6"/>
        <v>1495817</v>
      </c>
      <c r="N48" s="46">
        <f t="shared" si="7"/>
        <v>1518152.21</v>
      </c>
      <c r="O48" s="38">
        <f t="shared" si="8"/>
        <v>1.014931779756481</v>
      </c>
    </row>
    <row r="49" spans="1:15" s="6" customFormat="1" x14ac:dyDescent="0.2">
      <c r="A49" s="5" t="s">
        <v>86</v>
      </c>
      <c r="B49" s="14" t="s">
        <v>0</v>
      </c>
      <c r="C49" s="26" t="s">
        <v>87</v>
      </c>
      <c r="D49" s="36">
        <v>35067000</v>
      </c>
      <c r="E49" s="37">
        <v>25698053</v>
      </c>
      <c r="F49" s="46">
        <v>25864846.850000001</v>
      </c>
      <c r="G49" s="38">
        <f t="shared" si="3"/>
        <v>1.0064905247880063</v>
      </c>
      <c r="H49" s="46">
        <v>0</v>
      </c>
      <c r="I49" s="46">
        <v>0</v>
      </c>
      <c r="J49" s="46">
        <v>0</v>
      </c>
      <c r="K49" s="38">
        <f t="shared" si="4"/>
        <v>0</v>
      </c>
      <c r="L49" s="46">
        <f t="shared" si="5"/>
        <v>35067000</v>
      </c>
      <c r="M49" s="46">
        <f t="shared" si="6"/>
        <v>25698053</v>
      </c>
      <c r="N49" s="46">
        <f t="shared" si="7"/>
        <v>25864846.850000001</v>
      </c>
      <c r="O49" s="38">
        <f t="shared" si="8"/>
        <v>1.0064905247880063</v>
      </c>
    </row>
    <row r="50" spans="1:15" s="6" customFormat="1" ht="19.5" x14ac:dyDescent="0.2">
      <c r="A50" s="5" t="s">
        <v>88</v>
      </c>
      <c r="B50" s="14" t="s">
        <v>0</v>
      </c>
      <c r="C50" s="26" t="s">
        <v>89</v>
      </c>
      <c r="D50" s="36">
        <v>3266000</v>
      </c>
      <c r="E50" s="37">
        <v>2912100</v>
      </c>
      <c r="F50" s="46">
        <v>3299706.15</v>
      </c>
      <c r="G50" s="38">
        <f t="shared" si="3"/>
        <v>1.1331019367466777</v>
      </c>
      <c r="H50" s="46">
        <v>0</v>
      </c>
      <c r="I50" s="46">
        <v>0</v>
      </c>
      <c r="J50" s="46">
        <v>0</v>
      </c>
      <c r="K50" s="38">
        <f t="shared" si="4"/>
        <v>0</v>
      </c>
      <c r="L50" s="46">
        <f t="shared" si="5"/>
        <v>3266000</v>
      </c>
      <c r="M50" s="46">
        <f t="shared" si="6"/>
        <v>2912100</v>
      </c>
      <c r="N50" s="46">
        <f t="shared" si="7"/>
        <v>3299706.15</v>
      </c>
      <c r="O50" s="38">
        <f t="shared" si="8"/>
        <v>1.1331019367466777</v>
      </c>
    </row>
    <row r="51" spans="1:15" s="6" customFormat="1" x14ac:dyDescent="0.2">
      <c r="A51" s="3" t="s">
        <v>90</v>
      </c>
      <c r="B51" s="8" t="s">
        <v>0</v>
      </c>
      <c r="C51" s="24" t="s">
        <v>91</v>
      </c>
      <c r="D51" s="36">
        <v>0</v>
      </c>
      <c r="E51" s="37">
        <f>E52</f>
        <v>0</v>
      </c>
      <c r="F51" s="46">
        <f t="shared" ref="F51:J51" si="22">F52</f>
        <v>0</v>
      </c>
      <c r="G51" s="38">
        <f t="shared" si="3"/>
        <v>0</v>
      </c>
      <c r="H51" s="46">
        <f t="shared" si="22"/>
        <v>59000</v>
      </c>
      <c r="I51" s="46">
        <f t="shared" si="22"/>
        <v>44250</v>
      </c>
      <c r="J51" s="46">
        <f t="shared" si="22"/>
        <v>38611.33</v>
      </c>
      <c r="K51" s="38">
        <f t="shared" si="4"/>
        <v>0.87257242937853108</v>
      </c>
      <c r="L51" s="46">
        <f t="shared" si="5"/>
        <v>59000</v>
      </c>
      <c r="M51" s="46">
        <f t="shared" si="6"/>
        <v>44250</v>
      </c>
      <c r="N51" s="46">
        <f t="shared" si="7"/>
        <v>38611.33</v>
      </c>
      <c r="O51" s="38">
        <f t="shared" si="8"/>
        <v>0.87257242937853108</v>
      </c>
    </row>
    <row r="52" spans="1:15" s="6" customFormat="1" x14ac:dyDescent="0.2">
      <c r="A52" s="4" t="s">
        <v>92</v>
      </c>
      <c r="B52" s="13" t="s">
        <v>0</v>
      </c>
      <c r="C52" s="25" t="s">
        <v>93</v>
      </c>
      <c r="D52" s="36">
        <v>0</v>
      </c>
      <c r="E52" s="37">
        <f>E53+E54+E55</f>
        <v>0</v>
      </c>
      <c r="F52" s="46">
        <f t="shared" ref="F52:J52" si="23">F53+F54+F55</f>
        <v>0</v>
      </c>
      <c r="G52" s="38">
        <f t="shared" si="3"/>
        <v>0</v>
      </c>
      <c r="H52" s="46">
        <f t="shared" si="23"/>
        <v>59000</v>
      </c>
      <c r="I52" s="46">
        <f t="shared" si="23"/>
        <v>44250</v>
      </c>
      <c r="J52" s="46">
        <f t="shared" si="23"/>
        <v>38611.33</v>
      </c>
      <c r="K52" s="38">
        <f t="shared" si="4"/>
        <v>0.87257242937853108</v>
      </c>
      <c r="L52" s="46">
        <f t="shared" si="5"/>
        <v>59000</v>
      </c>
      <c r="M52" s="46">
        <f t="shared" si="6"/>
        <v>44250</v>
      </c>
      <c r="N52" s="46">
        <f t="shared" si="7"/>
        <v>38611.33</v>
      </c>
      <c r="O52" s="38">
        <f t="shared" si="8"/>
        <v>0.87257242937853108</v>
      </c>
    </row>
    <row r="53" spans="1:15" s="6" customFormat="1" ht="19.5" x14ac:dyDescent="0.2">
      <c r="A53" s="5" t="s">
        <v>94</v>
      </c>
      <c r="B53" s="14" t="s">
        <v>0</v>
      </c>
      <c r="C53" s="26" t="s">
        <v>95</v>
      </c>
      <c r="D53" s="36">
        <v>0</v>
      </c>
      <c r="E53" s="36">
        <v>0</v>
      </c>
      <c r="F53" s="46">
        <v>0</v>
      </c>
      <c r="G53" s="38">
        <f t="shared" si="3"/>
        <v>0</v>
      </c>
      <c r="H53" s="46">
        <v>28000</v>
      </c>
      <c r="I53" s="46">
        <v>21000</v>
      </c>
      <c r="J53" s="46">
        <v>22243.37</v>
      </c>
      <c r="K53" s="38">
        <f t="shared" si="4"/>
        <v>1.0592080952380951</v>
      </c>
      <c r="L53" s="46">
        <f t="shared" si="5"/>
        <v>28000</v>
      </c>
      <c r="M53" s="46">
        <f t="shared" si="6"/>
        <v>21000</v>
      </c>
      <c r="N53" s="46">
        <f t="shared" si="7"/>
        <v>22243.37</v>
      </c>
      <c r="O53" s="38">
        <f t="shared" si="8"/>
        <v>1.0592080952380951</v>
      </c>
    </row>
    <row r="54" spans="1:15" s="6" customFormat="1" ht="13" x14ac:dyDescent="0.2">
      <c r="A54" s="5" t="s">
        <v>96</v>
      </c>
      <c r="B54" s="14" t="s">
        <v>0</v>
      </c>
      <c r="C54" s="26" t="s">
        <v>97</v>
      </c>
      <c r="D54" s="36">
        <v>0</v>
      </c>
      <c r="E54" s="37">
        <v>0</v>
      </c>
      <c r="F54" s="46">
        <v>0</v>
      </c>
      <c r="G54" s="38">
        <f t="shared" si="3"/>
        <v>0</v>
      </c>
      <c r="H54" s="46">
        <v>6000</v>
      </c>
      <c r="I54" s="46">
        <v>4500</v>
      </c>
      <c r="J54" s="46">
        <v>2531.6</v>
      </c>
      <c r="K54" s="38">
        <f t="shared" si="4"/>
        <v>0.56257777777777773</v>
      </c>
      <c r="L54" s="46">
        <f t="shared" si="5"/>
        <v>6000</v>
      </c>
      <c r="M54" s="46">
        <f t="shared" si="6"/>
        <v>4500</v>
      </c>
      <c r="N54" s="46">
        <f t="shared" si="7"/>
        <v>2531.6</v>
      </c>
      <c r="O54" s="38">
        <f t="shared" si="8"/>
        <v>0.56257777777777773</v>
      </c>
    </row>
    <row r="55" spans="1:15" s="6" customFormat="1" ht="19.5" x14ac:dyDescent="0.2">
      <c r="A55" s="5" t="s">
        <v>98</v>
      </c>
      <c r="B55" s="14" t="s">
        <v>0</v>
      </c>
      <c r="C55" s="26" t="s">
        <v>99</v>
      </c>
      <c r="D55" s="36">
        <v>0</v>
      </c>
      <c r="E55" s="37">
        <v>0</v>
      </c>
      <c r="F55" s="46">
        <v>0</v>
      </c>
      <c r="G55" s="38">
        <f t="shared" si="3"/>
        <v>0</v>
      </c>
      <c r="H55" s="46">
        <v>25000</v>
      </c>
      <c r="I55" s="46">
        <v>18750</v>
      </c>
      <c r="J55" s="46">
        <v>13836.36</v>
      </c>
      <c r="K55" s="38">
        <f t="shared" si="4"/>
        <v>0.73793920000000002</v>
      </c>
      <c r="L55" s="46">
        <f t="shared" si="5"/>
        <v>25000</v>
      </c>
      <c r="M55" s="46">
        <f t="shared" si="6"/>
        <v>18750</v>
      </c>
      <c r="N55" s="46">
        <f t="shared" si="7"/>
        <v>13836.36</v>
      </c>
      <c r="O55" s="38">
        <f t="shared" si="8"/>
        <v>0.73793920000000002</v>
      </c>
    </row>
    <row r="56" spans="1:15" s="6" customFormat="1" x14ac:dyDescent="0.2">
      <c r="A56" s="9" t="s">
        <v>100</v>
      </c>
      <c r="B56" s="8" t="s">
        <v>0</v>
      </c>
      <c r="C56" s="24" t="s">
        <v>101</v>
      </c>
      <c r="D56" s="36">
        <v>3687800</v>
      </c>
      <c r="E56" s="37">
        <f>E57+E62+E72+E76</f>
        <v>2822350</v>
      </c>
      <c r="F56" s="46">
        <f t="shared" ref="F56:J56" si="24">F57+F62+F72+F76</f>
        <v>3282163.96</v>
      </c>
      <c r="G56" s="38">
        <f t="shared" si="3"/>
        <v>1.16291883005297</v>
      </c>
      <c r="H56" s="46">
        <f t="shared" si="24"/>
        <v>2966600</v>
      </c>
      <c r="I56" s="46">
        <f t="shared" si="24"/>
        <v>2966600</v>
      </c>
      <c r="J56" s="46">
        <f t="shared" si="24"/>
        <v>22993473.060000002</v>
      </c>
      <c r="K56" s="38">
        <f t="shared" si="4"/>
        <v>7.7507830715296979</v>
      </c>
      <c r="L56" s="46">
        <f t="shared" si="5"/>
        <v>6654400</v>
      </c>
      <c r="M56" s="46">
        <f t="shared" si="6"/>
        <v>5788950</v>
      </c>
      <c r="N56" s="46">
        <f t="shared" si="7"/>
        <v>26275637.020000003</v>
      </c>
      <c r="O56" s="38">
        <f t="shared" si="8"/>
        <v>4.5389296884581842</v>
      </c>
    </row>
    <row r="57" spans="1:15" s="6" customFormat="1" x14ac:dyDescent="0.2">
      <c r="A57" s="3" t="s">
        <v>102</v>
      </c>
      <c r="B57" s="8" t="s">
        <v>0</v>
      </c>
      <c r="C57" s="24" t="s">
        <v>103</v>
      </c>
      <c r="D57" s="36">
        <v>202000</v>
      </c>
      <c r="E57" s="37">
        <f>E58</f>
        <v>142000</v>
      </c>
      <c r="F57" s="46">
        <f t="shared" ref="F57:J57" si="25">F58</f>
        <v>209308.04</v>
      </c>
      <c r="G57" s="38">
        <f t="shared" si="3"/>
        <v>1.474000281690141</v>
      </c>
      <c r="H57" s="46">
        <f t="shared" si="25"/>
        <v>0</v>
      </c>
      <c r="I57" s="46">
        <f t="shared" si="25"/>
        <v>0</v>
      </c>
      <c r="J57" s="46">
        <f t="shared" si="25"/>
        <v>0</v>
      </c>
      <c r="K57" s="38">
        <f t="shared" si="4"/>
        <v>0</v>
      </c>
      <c r="L57" s="46">
        <f t="shared" si="5"/>
        <v>202000</v>
      </c>
      <c r="M57" s="46">
        <f t="shared" si="6"/>
        <v>142000</v>
      </c>
      <c r="N57" s="46">
        <f t="shared" si="7"/>
        <v>209308.04</v>
      </c>
      <c r="O57" s="38">
        <f t="shared" si="8"/>
        <v>1.474000281690141</v>
      </c>
    </row>
    <row r="58" spans="1:15" s="6" customFormat="1" x14ac:dyDescent="0.2">
      <c r="A58" s="4" t="s">
        <v>104</v>
      </c>
      <c r="B58" s="13" t="s">
        <v>0</v>
      </c>
      <c r="C58" s="25" t="s">
        <v>105</v>
      </c>
      <c r="D58" s="36">
        <v>202000</v>
      </c>
      <c r="E58" s="37">
        <f>E59+E60+E61</f>
        <v>142000</v>
      </c>
      <c r="F58" s="46">
        <f t="shared" ref="F58:J58" si="26">F59+F60+F61</f>
        <v>209308.04</v>
      </c>
      <c r="G58" s="38">
        <f t="shared" si="3"/>
        <v>1.474000281690141</v>
      </c>
      <c r="H58" s="46">
        <f t="shared" si="26"/>
        <v>0</v>
      </c>
      <c r="I58" s="46">
        <f t="shared" si="26"/>
        <v>0</v>
      </c>
      <c r="J58" s="46">
        <f t="shared" si="26"/>
        <v>0</v>
      </c>
      <c r="K58" s="38">
        <f t="shared" si="4"/>
        <v>0</v>
      </c>
      <c r="L58" s="46">
        <f t="shared" si="5"/>
        <v>202000</v>
      </c>
      <c r="M58" s="46">
        <f t="shared" si="6"/>
        <v>142000</v>
      </c>
      <c r="N58" s="46">
        <f t="shared" si="7"/>
        <v>209308.04</v>
      </c>
      <c r="O58" s="38">
        <f t="shared" si="8"/>
        <v>1.474000281690141</v>
      </c>
    </row>
    <row r="59" spans="1:15" s="6" customFormat="1" x14ac:dyDescent="0.2">
      <c r="A59" s="5" t="s">
        <v>106</v>
      </c>
      <c r="B59" s="14" t="s">
        <v>0</v>
      </c>
      <c r="C59" s="26" t="s">
        <v>107</v>
      </c>
      <c r="D59" s="36">
        <v>40000</v>
      </c>
      <c r="E59" s="37">
        <v>30000</v>
      </c>
      <c r="F59" s="46">
        <v>34017</v>
      </c>
      <c r="G59" s="38">
        <f t="shared" si="3"/>
        <v>1.1338999999999999</v>
      </c>
      <c r="H59" s="46">
        <v>0</v>
      </c>
      <c r="I59" s="46">
        <v>0</v>
      </c>
      <c r="J59" s="46">
        <v>0</v>
      </c>
      <c r="K59" s="38">
        <f t="shared" si="4"/>
        <v>0</v>
      </c>
      <c r="L59" s="46">
        <f t="shared" si="5"/>
        <v>40000</v>
      </c>
      <c r="M59" s="46">
        <f t="shared" si="6"/>
        <v>30000</v>
      </c>
      <c r="N59" s="46">
        <f t="shared" si="7"/>
        <v>34017</v>
      </c>
      <c r="O59" s="38">
        <f t="shared" si="8"/>
        <v>1.1338999999999999</v>
      </c>
    </row>
    <row r="60" spans="1:15" s="6" customFormat="1" ht="32.5" x14ac:dyDescent="0.2">
      <c r="A60" s="5" t="s">
        <v>108</v>
      </c>
      <c r="B60" s="14" t="s">
        <v>0</v>
      </c>
      <c r="C60" s="26" t="s">
        <v>109</v>
      </c>
      <c r="D60" s="36">
        <v>162000</v>
      </c>
      <c r="E60" s="37">
        <v>112000</v>
      </c>
      <c r="F60" s="46">
        <v>169691.04</v>
      </c>
      <c r="G60" s="38">
        <f t="shared" si="3"/>
        <v>1.5150985714285714</v>
      </c>
      <c r="H60" s="46">
        <v>0</v>
      </c>
      <c r="I60" s="46">
        <v>0</v>
      </c>
      <c r="J60" s="46">
        <v>0</v>
      </c>
      <c r="K60" s="38">
        <f t="shared" si="4"/>
        <v>0</v>
      </c>
      <c r="L60" s="46">
        <f t="shared" si="5"/>
        <v>162000</v>
      </c>
      <c r="M60" s="46">
        <f t="shared" si="6"/>
        <v>112000</v>
      </c>
      <c r="N60" s="46">
        <f t="shared" si="7"/>
        <v>169691.04</v>
      </c>
      <c r="O60" s="38">
        <f t="shared" si="8"/>
        <v>1.5150985714285714</v>
      </c>
    </row>
    <row r="61" spans="1:15" s="6" customFormat="1" ht="26" x14ac:dyDescent="0.2">
      <c r="A61" s="5" t="s">
        <v>110</v>
      </c>
      <c r="B61" s="14" t="s">
        <v>0</v>
      </c>
      <c r="C61" s="26" t="s">
        <v>111</v>
      </c>
      <c r="D61" s="36">
        <v>0</v>
      </c>
      <c r="E61" s="37">
        <v>0</v>
      </c>
      <c r="F61" s="46">
        <v>5600</v>
      </c>
      <c r="G61" s="38">
        <f t="shared" si="3"/>
        <v>0</v>
      </c>
      <c r="H61" s="46">
        <v>0</v>
      </c>
      <c r="I61" s="46">
        <v>0</v>
      </c>
      <c r="J61" s="46">
        <v>0</v>
      </c>
      <c r="K61" s="38">
        <f t="shared" si="4"/>
        <v>0</v>
      </c>
      <c r="L61" s="46">
        <f t="shared" si="5"/>
        <v>0</v>
      </c>
      <c r="M61" s="46">
        <f t="shared" si="6"/>
        <v>0</v>
      </c>
      <c r="N61" s="46">
        <f t="shared" si="7"/>
        <v>5600</v>
      </c>
      <c r="O61" s="38">
        <f t="shared" si="8"/>
        <v>0</v>
      </c>
    </row>
    <row r="62" spans="1:15" s="6" customFormat="1" ht="13" x14ac:dyDescent="0.2">
      <c r="A62" s="3" t="s">
        <v>112</v>
      </c>
      <c r="B62" s="8" t="s">
        <v>0</v>
      </c>
      <c r="C62" s="24" t="s">
        <v>113</v>
      </c>
      <c r="D62" s="36">
        <v>2741800</v>
      </c>
      <c r="E62" s="37">
        <f>E63+E67+E69</f>
        <v>2045520</v>
      </c>
      <c r="F62" s="46">
        <f t="shared" ref="F62:J62" si="27">F63+F67+F69</f>
        <v>2293432.2799999998</v>
      </c>
      <c r="G62" s="38">
        <f t="shared" si="3"/>
        <v>1.1211976807853259</v>
      </c>
      <c r="H62" s="46">
        <f t="shared" si="27"/>
        <v>0</v>
      </c>
      <c r="I62" s="46">
        <f t="shared" si="27"/>
        <v>0</v>
      </c>
      <c r="J62" s="46">
        <f t="shared" si="27"/>
        <v>0</v>
      </c>
      <c r="K62" s="38">
        <f t="shared" si="4"/>
        <v>0</v>
      </c>
      <c r="L62" s="46">
        <f t="shared" si="5"/>
        <v>2741800</v>
      </c>
      <c r="M62" s="46">
        <f t="shared" si="6"/>
        <v>2045520</v>
      </c>
      <c r="N62" s="46">
        <f t="shared" si="7"/>
        <v>2293432.2799999998</v>
      </c>
      <c r="O62" s="38">
        <f t="shared" si="8"/>
        <v>1.1211976807853259</v>
      </c>
    </row>
    <row r="63" spans="1:15" s="6" customFormat="1" x14ac:dyDescent="0.2">
      <c r="A63" s="4" t="s">
        <v>114</v>
      </c>
      <c r="B63" s="13" t="s">
        <v>0</v>
      </c>
      <c r="C63" s="25" t="s">
        <v>115</v>
      </c>
      <c r="D63" s="36">
        <v>1673000</v>
      </c>
      <c r="E63" s="37">
        <f>E64+E65+E66</f>
        <v>1182610</v>
      </c>
      <c r="F63" s="46">
        <f t="shared" ref="F63:J63" si="28">F64+F65+F66</f>
        <v>1325589.3799999999</v>
      </c>
      <c r="G63" s="38">
        <f t="shared" si="3"/>
        <v>1.120901548270351</v>
      </c>
      <c r="H63" s="46">
        <f t="shared" si="28"/>
        <v>0</v>
      </c>
      <c r="I63" s="46">
        <f t="shared" si="28"/>
        <v>0</v>
      </c>
      <c r="J63" s="46">
        <f t="shared" si="28"/>
        <v>0</v>
      </c>
      <c r="K63" s="38">
        <f t="shared" si="4"/>
        <v>0</v>
      </c>
      <c r="L63" s="46">
        <f t="shared" si="5"/>
        <v>1673000</v>
      </c>
      <c r="M63" s="46">
        <f t="shared" si="6"/>
        <v>1182610</v>
      </c>
      <c r="N63" s="46">
        <f t="shared" si="7"/>
        <v>1325589.3799999999</v>
      </c>
      <c r="O63" s="38">
        <f t="shared" si="8"/>
        <v>1.120901548270351</v>
      </c>
    </row>
    <row r="64" spans="1:15" s="6" customFormat="1" ht="19.5" x14ac:dyDescent="0.2">
      <c r="A64" s="5" t="s">
        <v>116</v>
      </c>
      <c r="B64" s="14" t="s">
        <v>0</v>
      </c>
      <c r="C64" s="26" t="s">
        <v>117</v>
      </c>
      <c r="D64" s="36">
        <v>73000</v>
      </c>
      <c r="E64" s="37">
        <v>53190</v>
      </c>
      <c r="F64" s="46">
        <v>55890.01</v>
      </c>
      <c r="G64" s="38">
        <f t="shared" si="3"/>
        <v>1.0507616093250611</v>
      </c>
      <c r="H64" s="46">
        <v>0</v>
      </c>
      <c r="I64" s="46">
        <v>0</v>
      </c>
      <c r="J64" s="46">
        <v>0</v>
      </c>
      <c r="K64" s="38">
        <f t="shared" si="4"/>
        <v>0</v>
      </c>
      <c r="L64" s="46">
        <f t="shared" si="5"/>
        <v>73000</v>
      </c>
      <c r="M64" s="46">
        <f t="shared" si="6"/>
        <v>53190</v>
      </c>
      <c r="N64" s="46">
        <f t="shared" si="7"/>
        <v>55890.01</v>
      </c>
      <c r="O64" s="38">
        <f t="shared" si="8"/>
        <v>1.0507616093250611</v>
      </c>
    </row>
    <row r="65" spans="1:15" s="6" customFormat="1" x14ac:dyDescent="0.2">
      <c r="A65" s="5" t="s">
        <v>118</v>
      </c>
      <c r="B65" s="14" t="s">
        <v>0</v>
      </c>
      <c r="C65" s="26" t="s">
        <v>119</v>
      </c>
      <c r="D65" s="36">
        <v>1100000</v>
      </c>
      <c r="E65" s="37">
        <v>807220</v>
      </c>
      <c r="F65" s="46">
        <v>946759.37</v>
      </c>
      <c r="G65" s="38">
        <f t="shared" si="3"/>
        <v>1.1728641138723024</v>
      </c>
      <c r="H65" s="46">
        <v>0</v>
      </c>
      <c r="I65" s="46">
        <v>0</v>
      </c>
      <c r="J65" s="46">
        <v>0</v>
      </c>
      <c r="K65" s="38">
        <f t="shared" si="4"/>
        <v>0</v>
      </c>
      <c r="L65" s="46">
        <f t="shared" si="5"/>
        <v>1100000</v>
      </c>
      <c r="M65" s="46">
        <f t="shared" si="6"/>
        <v>807220</v>
      </c>
      <c r="N65" s="46">
        <f t="shared" si="7"/>
        <v>946759.37</v>
      </c>
      <c r="O65" s="38">
        <f t="shared" si="8"/>
        <v>1.1728641138723024</v>
      </c>
    </row>
    <row r="66" spans="1:15" s="6" customFormat="1" ht="13" x14ac:dyDescent="0.2">
      <c r="A66" s="5" t="s">
        <v>120</v>
      </c>
      <c r="B66" s="14" t="s">
        <v>0</v>
      </c>
      <c r="C66" s="26" t="s">
        <v>121</v>
      </c>
      <c r="D66" s="36">
        <v>500000</v>
      </c>
      <c r="E66" s="37">
        <v>322200</v>
      </c>
      <c r="F66" s="46">
        <v>322940</v>
      </c>
      <c r="G66" s="38">
        <f t="shared" si="3"/>
        <v>1.0022967101179392</v>
      </c>
      <c r="H66" s="46">
        <v>0</v>
      </c>
      <c r="I66" s="46">
        <v>0</v>
      </c>
      <c r="J66" s="46">
        <v>0</v>
      </c>
      <c r="K66" s="38">
        <f t="shared" si="4"/>
        <v>0</v>
      </c>
      <c r="L66" s="46">
        <f t="shared" si="5"/>
        <v>500000</v>
      </c>
      <c r="M66" s="46">
        <f t="shared" si="6"/>
        <v>322200</v>
      </c>
      <c r="N66" s="46">
        <f t="shared" si="7"/>
        <v>322940</v>
      </c>
      <c r="O66" s="38">
        <f t="shared" si="8"/>
        <v>1.0022967101179392</v>
      </c>
    </row>
    <row r="67" spans="1:15" s="6" customFormat="1" ht="13" x14ac:dyDescent="0.2">
      <c r="A67" s="4" t="s">
        <v>122</v>
      </c>
      <c r="B67" s="13" t="s">
        <v>0</v>
      </c>
      <c r="C67" s="25" t="s">
        <v>123</v>
      </c>
      <c r="D67" s="36">
        <v>1000000</v>
      </c>
      <c r="E67" s="37">
        <f>E68</f>
        <v>812260</v>
      </c>
      <c r="F67" s="46">
        <f t="shared" ref="F67" si="29">F68</f>
        <v>851316.34</v>
      </c>
      <c r="G67" s="38">
        <f t="shared" si="3"/>
        <v>1.0480835446778125</v>
      </c>
      <c r="H67" s="46">
        <v>0</v>
      </c>
      <c r="I67" s="46">
        <v>0</v>
      </c>
      <c r="J67" s="46">
        <v>0</v>
      </c>
      <c r="K67" s="38">
        <f t="shared" si="4"/>
        <v>0</v>
      </c>
      <c r="L67" s="46">
        <f t="shared" si="5"/>
        <v>1000000</v>
      </c>
      <c r="M67" s="46">
        <f t="shared" si="6"/>
        <v>812260</v>
      </c>
      <c r="N67" s="46">
        <f t="shared" si="7"/>
        <v>851316.34</v>
      </c>
      <c r="O67" s="38">
        <f t="shared" si="8"/>
        <v>1.0480835446778125</v>
      </c>
    </row>
    <row r="68" spans="1:15" s="6" customFormat="1" ht="13" x14ac:dyDescent="0.2">
      <c r="A68" s="5" t="s">
        <v>124</v>
      </c>
      <c r="B68" s="14" t="s">
        <v>0</v>
      </c>
      <c r="C68" s="26" t="s">
        <v>125</v>
      </c>
      <c r="D68" s="36">
        <v>1000000</v>
      </c>
      <c r="E68" s="37">
        <v>812260</v>
      </c>
      <c r="F68" s="46">
        <v>851316.34</v>
      </c>
      <c r="G68" s="38">
        <f t="shared" si="3"/>
        <v>1.0480835446778125</v>
      </c>
      <c r="H68" s="46">
        <v>0</v>
      </c>
      <c r="I68" s="46">
        <v>0</v>
      </c>
      <c r="J68" s="46">
        <v>0</v>
      </c>
      <c r="K68" s="38">
        <f t="shared" si="4"/>
        <v>0</v>
      </c>
      <c r="L68" s="46">
        <f t="shared" si="5"/>
        <v>1000000</v>
      </c>
      <c r="M68" s="46">
        <f t="shared" si="6"/>
        <v>812260</v>
      </c>
      <c r="N68" s="46">
        <f t="shared" si="7"/>
        <v>851316.34</v>
      </c>
      <c r="O68" s="38">
        <f t="shared" si="8"/>
        <v>1.0480835446778125</v>
      </c>
    </row>
    <row r="69" spans="1:15" s="6" customFormat="1" x14ac:dyDescent="0.2">
      <c r="A69" s="4" t="s">
        <v>126</v>
      </c>
      <c r="B69" s="13" t="s">
        <v>0</v>
      </c>
      <c r="C69" s="25" t="s">
        <v>127</v>
      </c>
      <c r="D69" s="36">
        <v>68800</v>
      </c>
      <c r="E69" s="37">
        <f>E70+E71</f>
        <v>50650</v>
      </c>
      <c r="F69" s="46">
        <f t="shared" ref="F69:J69" si="30">F70+F71</f>
        <v>116526.56</v>
      </c>
      <c r="G69" s="38">
        <f t="shared" si="3"/>
        <v>2.3006230997038499</v>
      </c>
      <c r="H69" s="46">
        <f t="shared" si="30"/>
        <v>0</v>
      </c>
      <c r="I69" s="46">
        <f t="shared" si="30"/>
        <v>0</v>
      </c>
      <c r="J69" s="46">
        <f t="shared" si="30"/>
        <v>0</v>
      </c>
      <c r="K69" s="38">
        <f t="shared" si="4"/>
        <v>0</v>
      </c>
      <c r="L69" s="46">
        <f t="shared" si="5"/>
        <v>68800</v>
      </c>
      <c r="M69" s="46">
        <f t="shared" si="6"/>
        <v>50650</v>
      </c>
      <c r="N69" s="46">
        <f t="shared" si="7"/>
        <v>116526.56</v>
      </c>
      <c r="O69" s="38">
        <f t="shared" si="8"/>
        <v>2.3006230997038499</v>
      </c>
    </row>
    <row r="70" spans="1:15" s="6" customFormat="1" ht="19.5" x14ac:dyDescent="0.2">
      <c r="A70" s="5" t="s">
        <v>128</v>
      </c>
      <c r="B70" s="14" t="s">
        <v>0</v>
      </c>
      <c r="C70" s="26" t="s">
        <v>129</v>
      </c>
      <c r="D70" s="36">
        <v>68600</v>
      </c>
      <c r="E70" s="37">
        <v>50550</v>
      </c>
      <c r="F70" s="46">
        <v>116339.56</v>
      </c>
      <c r="G70" s="38">
        <f t="shared" si="3"/>
        <v>2.3014749752720078</v>
      </c>
      <c r="H70" s="46">
        <v>0</v>
      </c>
      <c r="I70" s="46">
        <v>0</v>
      </c>
      <c r="J70" s="46">
        <v>0</v>
      </c>
      <c r="K70" s="38">
        <f t="shared" si="4"/>
        <v>0</v>
      </c>
      <c r="L70" s="46">
        <f t="shared" si="5"/>
        <v>68600</v>
      </c>
      <c r="M70" s="46">
        <f t="shared" si="6"/>
        <v>50550</v>
      </c>
      <c r="N70" s="46">
        <f t="shared" si="7"/>
        <v>116339.56</v>
      </c>
      <c r="O70" s="38">
        <f t="shared" si="8"/>
        <v>2.3014749752720078</v>
      </c>
    </row>
    <row r="71" spans="1:15" s="6" customFormat="1" ht="13" x14ac:dyDescent="0.2">
      <c r="A71" s="5" t="s">
        <v>130</v>
      </c>
      <c r="B71" s="14" t="s">
        <v>0</v>
      </c>
      <c r="C71" s="26" t="s">
        <v>131</v>
      </c>
      <c r="D71" s="36">
        <v>200</v>
      </c>
      <c r="E71" s="37">
        <v>100</v>
      </c>
      <c r="F71" s="46">
        <v>187</v>
      </c>
      <c r="G71" s="38">
        <f t="shared" si="3"/>
        <v>1.87</v>
      </c>
      <c r="H71" s="46">
        <v>0</v>
      </c>
      <c r="I71" s="46">
        <v>0</v>
      </c>
      <c r="J71" s="46">
        <v>0</v>
      </c>
      <c r="K71" s="38">
        <f t="shared" si="4"/>
        <v>0</v>
      </c>
      <c r="L71" s="46">
        <f t="shared" si="5"/>
        <v>200</v>
      </c>
      <c r="M71" s="46">
        <f t="shared" si="6"/>
        <v>100</v>
      </c>
      <c r="N71" s="46">
        <f t="shared" si="7"/>
        <v>187</v>
      </c>
      <c r="O71" s="38">
        <f t="shared" si="8"/>
        <v>1.87</v>
      </c>
    </row>
    <row r="72" spans="1:15" s="6" customFormat="1" x14ac:dyDescent="0.2">
      <c r="A72" s="3" t="s">
        <v>132</v>
      </c>
      <c r="B72" s="8" t="s">
        <v>0</v>
      </c>
      <c r="C72" s="24" t="s">
        <v>133</v>
      </c>
      <c r="D72" s="36">
        <v>744000</v>
      </c>
      <c r="E72" s="37">
        <f>E73</f>
        <v>634830</v>
      </c>
      <c r="F72" s="46">
        <f t="shared" ref="F72:J72" si="31">F73</f>
        <v>779423.64</v>
      </c>
      <c r="G72" s="38">
        <f t="shared" si="3"/>
        <v>1.2277674968101697</v>
      </c>
      <c r="H72" s="46">
        <f t="shared" si="31"/>
        <v>15500</v>
      </c>
      <c r="I72" s="46">
        <f t="shared" si="31"/>
        <v>15500</v>
      </c>
      <c r="J72" s="46">
        <f t="shared" si="31"/>
        <v>179216.32</v>
      </c>
      <c r="K72" s="38">
        <f t="shared" si="4"/>
        <v>11.562343225806453</v>
      </c>
      <c r="L72" s="46">
        <f t="shared" si="5"/>
        <v>759500</v>
      </c>
      <c r="M72" s="46">
        <f t="shared" si="6"/>
        <v>650330</v>
      </c>
      <c r="N72" s="46">
        <f t="shared" si="7"/>
        <v>958639.96</v>
      </c>
      <c r="O72" s="38">
        <f t="shared" si="8"/>
        <v>1.4740823274337644</v>
      </c>
    </row>
    <row r="73" spans="1:15" s="6" customFormat="1" x14ac:dyDescent="0.2">
      <c r="A73" s="4" t="s">
        <v>104</v>
      </c>
      <c r="B73" s="13" t="s">
        <v>0</v>
      </c>
      <c r="C73" s="25" t="s">
        <v>134</v>
      </c>
      <c r="D73" s="36">
        <v>744000</v>
      </c>
      <c r="E73" s="37">
        <f>E74+E75</f>
        <v>634830</v>
      </c>
      <c r="F73" s="46">
        <f t="shared" ref="F73:J73" si="32">F74+F75</f>
        <v>779423.64</v>
      </c>
      <c r="G73" s="38">
        <f t="shared" si="3"/>
        <v>1.2277674968101697</v>
      </c>
      <c r="H73" s="46">
        <f t="shared" si="32"/>
        <v>15500</v>
      </c>
      <c r="I73" s="46">
        <f t="shared" si="32"/>
        <v>15500</v>
      </c>
      <c r="J73" s="46">
        <f t="shared" si="32"/>
        <v>179216.32</v>
      </c>
      <c r="K73" s="38">
        <f t="shared" si="4"/>
        <v>11.562343225806453</v>
      </c>
      <c r="L73" s="46">
        <f t="shared" si="5"/>
        <v>759500</v>
      </c>
      <c r="M73" s="46">
        <f t="shared" si="6"/>
        <v>650330</v>
      </c>
      <c r="N73" s="46">
        <f t="shared" si="7"/>
        <v>958639.96</v>
      </c>
      <c r="O73" s="38">
        <f t="shared" si="8"/>
        <v>1.4740823274337644</v>
      </c>
    </row>
    <row r="74" spans="1:15" s="6" customFormat="1" x14ac:dyDescent="0.2">
      <c r="A74" s="5" t="s">
        <v>104</v>
      </c>
      <c r="B74" s="14" t="s">
        <v>0</v>
      </c>
      <c r="C74" s="26" t="s">
        <v>135</v>
      </c>
      <c r="D74" s="36">
        <v>744000</v>
      </c>
      <c r="E74" s="37">
        <v>634830</v>
      </c>
      <c r="F74" s="46">
        <v>779423.64</v>
      </c>
      <c r="G74" s="38">
        <f t="shared" ref="G74:G137" si="33">IFERROR(F74/E74,0)</f>
        <v>1.2277674968101697</v>
      </c>
      <c r="H74" s="46">
        <v>0</v>
      </c>
      <c r="I74" s="46">
        <v>0</v>
      </c>
      <c r="J74" s="46">
        <v>0</v>
      </c>
      <c r="K74" s="38">
        <f t="shared" ref="K74:K137" si="34">IFERROR(J74/I74,0)</f>
        <v>0</v>
      </c>
      <c r="L74" s="46">
        <f t="shared" ref="L74:L143" si="35">D74+H74</f>
        <v>744000</v>
      </c>
      <c r="M74" s="46">
        <f t="shared" ref="M74:M143" si="36">E74+I74</f>
        <v>634830</v>
      </c>
      <c r="N74" s="46">
        <f t="shared" ref="N74:N143" si="37">F74+J74</f>
        <v>779423.64</v>
      </c>
      <c r="O74" s="38">
        <f t="shared" ref="O74:O137" si="38">IFERROR(N74/M74,0)</f>
        <v>1.2277674968101697</v>
      </c>
    </row>
    <row r="75" spans="1:15" s="6" customFormat="1" ht="19.5" x14ac:dyDescent="0.2">
      <c r="A75" s="5" t="s">
        <v>136</v>
      </c>
      <c r="B75" s="14" t="s">
        <v>0</v>
      </c>
      <c r="C75" s="26" t="s">
        <v>137</v>
      </c>
      <c r="D75" s="36">
        <v>0</v>
      </c>
      <c r="E75" s="37">
        <v>0</v>
      </c>
      <c r="F75" s="46">
        <v>0</v>
      </c>
      <c r="G75" s="38">
        <f t="shared" si="33"/>
        <v>0</v>
      </c>
      <c r="H75" s="46">
        <v>15500</v>
      </c>
      <c r="I75" s="46">
        <v>15500</v>
      </c>
      <c r="J75" s="46">
        <v>179216.32</v>
      </c>
      <c r="K75" s="38">
        <f t="shared" si="34"/>
        <v>11.562343225806453</v>
      </c>
      <c r="L75" s="46">
        <f t="shared" si="35"/>
        <v>15500</v>
      </c>
      <c r="M75" s="46">
        <f t="shared" si="36"/>
        <v>15500</v>
      </c>
      <c r="N75" s="46">
        <f t="shared" si="37"/>
        <v>179216.32</v>
      </c>
      <c r="O75" s="38">
        <f t="shared" si="38"/>
        <v>11.562343225806453</v>
      </c>
    </row>
    <row r="76" spans="1:15" s="6" customFormat="1" x14ac:dyDescent="0.2">
      <c r="A76" s="3" t="s">
        <v>138</v>
      </c>
      <c r="B76" s="8" t="s">
        <v>0</v>
      </c>
      <c r="C76" s="24" t="s">
        <v>139</v>
      </c>
      <c r="D76" s="36">
        <v>0</v>
      </c>
      <c r="E76" s="37">
        <f>E77+E82</f>
        <v>0</v>
      </c>
      <c r="F76" s="46">
        <f>F77+F82</f>
        <v>0</v>
      </c>
      <c r="G76" s="38">
        <f t="shared" si="33"/>
        <v>0</v>
      </c>
      <c r="H76" s="46">
        <f t="shared" ref="H76:J76" si="39">H77+H82</f>
        <v>2951100</v>
      </c>
      <c r="I76" s="46">
        <f t="shared" si="39"/>
        <v>2951100</v>
      </c>
      <c r="J76" s="46">
        <f t="shared" si="39"/>
        <v>22814256.740000002</v>
      </c>
      <c r="K76" s="38">
        <f t="shared" si="34"/>
        <v>7.7307636948934304</v>
      </c>
      <c r="L76" s="46">
        <f t="shared" si="35"/>
        <v>2951100</v>
      </c>
      <c r="M76" s="46">
        <f t="shared" si="36"/>
        <v>2951100</v>
      </c>
      <c r="N76" s="46">
        <f t="shared" si="37"/>
        <v>22814256.740000002</v>
      </c>
      <c r="O76" s="38">
        <f t="shared" si="38"/>
        <v>7.7307636948934304</v>
      </c>
    </row>
    <row r="77" spans="1:15" s="6" customFormat="1" ht="13" x14ac:dyDescent="0.2">
      <c r="A77" s="4" t="s">
        <v>140</v>
      </c>
      <c r="B77" s="13" t="s">
        <v>0</v>
      </c>
      <c r="C77" s="25" t="s">
        <v>141</v>
      </c>
      <c r="D77" s="36">
        <v>0</v>
      </c>
      <c r="E77" s="37">
        <f>E78+E80+E81+E79</f>
        <v>0</v>
      </c>
      <c r="F77" s="46">
        <f t="shared" ref="F77:J77" si="40">F78+F80+F81+F79</f>
        <v>0</v>
      </c>
      <c r="G77" s="38">
        <f t="shared" si="33"/>
        <v>0</v>
      </c>
      <c r="H77" s="46">
        <f t="shared" si="40"/>
        <v>2951100</v>
      </c>
      <c r="I77" s="46">
        <f t="shared" si="40"/>
        <v>2951100</v>
      </c>
      <c r="J77" s="46">
        <f t="shared" si="40"/>
        <v>2685101.14</v>
      </c>
      <c r="K77" s="38">
        <f t="shared" si="34"/>
        <v>0.90986450476093661</v>
      </c>
      <c r="L77" s="46">
        <f t="shared" si="35"/>
        <v>2951100</v>
      </c>
      <c r="M77" s="46">
        <f t="shared" si="36"/>
        <v>2951100</v>
      </c>
      <c r="N77" s="46">
        <f t="shared" si="37"/>
        <v>2685101.14</v>
      </c>
      <c r="O77" s="38">
        <f t="shared" si="38"/>
        <v>0.90986450476093661</v>
      </c>
    </row>
    <row r="78" spans="1:15" s="18" customFormat="1" ht="13" x14ac:dyDescent="0.2">
      <c r="A78" s="32" t="s">
        <v>490</v>
      </c>
      <c r="B78" s="33" t="s">
        <v>0</v>
      </c>
      <c r="C78" s="34" t="s">
        <v>491</v>
      </c>
      <c r="D78" s="39">
        <v>0</v>
      </c>
      <c r="E78" s="39">
        <v>0</v>
      </c>
      <c r="F78" s="47">
        <v>0</v>
      </c>
      <c r="G78" s="38">
        <f t="shared" si="33"/>
        <v>0</v>
      </c>
      <c r="H78" s="47">
        <v>2834000</v>
      </c>
      <c r="I78" s="47">
        <v>2834000</v>
      </c>
      <c r="J78" s="47">
        <v>2426362.29</v>
      </c>
      <c r="K78" s="38">
        <f t="shared" si="34"/>
        <v>0.85616171136203245</v>
      </c>
      <c r="L78" s="46">
        <f t="shared" ref="L78:L86" si="41">D78+H78</f>
        <v>2834000</v>
      </c>
      <c r="M78" s="46">
        <f t="shared" ref="M78:M86" si="42">E78+I78</f>
        <v>2834000</v>
      </c>
      <c r="N78" s="46">
        <f t="shared" ref="N78:N86" si="43">F78+J78</f>
        <v>2426362.29</v>
      </c>
      <c r="O78" s="38">
        <f t="shared" si="38"/>
        <v>0.85616171136203245</v>
      </c>
    </row>
    <row r="79" spans="1:15" s="18" customFormat="1" ht="13" x14ac:dyDescent="0.2">
      <c r="A79" s="32" t="s">
        <v>500</v>
      </c>
      <c r="B79" s="33"/>
      <c r="C79" s="34">
        <v>25010200</v>
      </c>
      <c r="D79" s="39">
        <v>0</v>
      </c>
      <c r="E79" s="39">
        <v>0</v>
      </c>
      <c r="F79" s="47">
        <v>0</v>
      </c>
      <c r="G79" s="38">
        <f t="shared" si="33"/>
        <v>0</v>
      </c>
      <c r="H79" s="47">
        <v>0</v>
      </c>
      <c r="I79" s="47">
        <v>0</v>
      </c>
      <c r="J79" s="47">
        <v>5865</v>
      </c>
      <c r="K79" s="38">
        <f t="shared" si="34"/>
        <v>0</v>
      </c>
      <c r="L79" s="46">
        <f t="shared" ref="L79" si="44">D79+H79</f>
        <v>0</v>
      </c>
      <c r="M79" s="46">
        <f t="shared" ref="M79" si="45">E79+I79</f>
        <v>0</v>
      </c>
      <c r="N79" s="46">
        <f t="shared" ref="N79" si="46">F79+J79</f>
        <v>5865</v>
      </c>
      <c r="O79" s="38">
        <f t="shared" si="38"/>
        <v>0</v>
      </c>
    </row>
    <row r="80" spans="1:15" s="18" customFormat="1" ht="13" x14ac:dyDescent="0.2">
      <c r="A80" s="32" t="s">
        <v>492</v>
      </c>
      <c r="B80" s="33" t="s">
        <v>0</v>
      </c>
      <c r="C80" s="34" t="s">
        <v>493</v>
      </c>
      <c r="D80" s="39">
        <v>0</v>
      </c>
      <c r="E80" s="39">
        <v>0</v>
      </c>
      <c r="F80" s="47">
        <v>0</v>
      </c>
      <c r="G80" s="38">
        <f t="shared" si="33"/>
        <v>0</v>
      </c>
      <c r="H80" s="47">
        <v>117100</v>
      </c>
      <c r="I80" s="47">
        <v>117100</v>
      </c>
      <c r="J80" s="47">
        <v>229994.35</v>
      </c>
      <c r="K80" s="38">
        <f t="shared" si="34"/>
        <v>1.9640849701110163</v>
      </c>
      <c r="L80" s="46">
        <f t="shared" si="41"/>
        <v>117100</v>
      </c>
      <c r="M80" s="46">
        <f t="shared" si="42"/>
        <v>117100</v>
      </c>
      <c r="N80" s="46">
        <f t="shared" si="43"/>
        <v>229994.35</v>
      </c>
      <c r="O80" s="38">
        <f t="shared" si="38"/>
        <v>1.9640849701110163</v>
      </c>
    </row>
    <row r="81" spans="1:15" s="18" customFormat="1" ht="13" x14ac:dyDescent="0.2">
      <c r="A81" s="32" t="s">
        <v>494</v>
      </c>
      <c r="B81" s="33" t="s">
        <v>0</v>
      </c>
      <c r="C81" s="34" t="s">
        <v>495</v>
      </c>
      <c r="D81" s="39">
        <v>0</v>
      </c>
      <c r="E81" s="39">
        <v>0</v>
      </c>
      <c r="F81" s="47">
        <v>0</v>
      </c>
      <c r="G81" s="38">
        <f t="shared" si="33"/>
        <v>0</v>
      </c>
      <c r="H81" s="47">
        <v>0</v>
      </c>
      <c r="I81" s="47">
        <v>0</v>
      </c>
      <c r="J81" s="47">
        <v>22879.5</v>
      </c>
      <c r="K81" s="38">
        <f t="shared" si="34"/>
        <v>0</v>
      </c>
      <c r="L81" s="46">
        <f t="shared" si="41"/>
        <v>0</v>
      </c>
      <c r="M81" s="46">
        <f t="shared" si="42"/>
        <v>0</v>
      </c>
      <c r="N81" s="46">
        <f t="shared" si="43"/>
        <v>22879.5</v>
      </c>
      <c r="O81" s="38">
        <f t="shared" si="38"/>
        <v>0</v>
      </c>
    </row>
    <row r="82" spans="1:15" s="6" customFormat="1" x14ac:dyDescent="0.2">
      <c r="A82" s="4" t="s">
        <v>142</v>
      </c>
      <c r="B82" s="13" t="s">
        <v>0</v>
      </c>
      <c r="C82" s="25" t="s">
        <v>143</v>
      </c>
      <c r="D82" s="36">
        <v>0</v>
      </c>
      <c r="E82" s="37">
        <f>E83+E84</f>
        <v>0</v>
      </c>
      <c r="F82" s="46">
        <f t="shared" ref="F82:J82" si="47">F83+F84</f>
        <v>0</v>
      </c>
      <c r="G82" s="38">
        <f t="shared" si="33"/>
        <v>0</v>
      </c>
      <c r="H82" s="46">
        <f t="shared" si="47"/>
        <v>0</v>
      </c>
      <c r="I82" s="46">
        <f t="shared" si="47"/>
        <v>0</v>
      </c>
      <c r="J82" s="46">
        <f t="shared" si="47"/>
        <v>20129155.600000001</v>
      </c>
      <c r="K82" s="38">
        <f t="shared" si="34"/>
        <v>0</v>
      </c>
      <c r="L82" s="46">
        <f t="shared" si="41"/>
        <v>0</v>
      </c>
      <c r="M82" s="46">
        <f t="shared" si="42"/>
        <v>0</v>
      </c>
      <c r="N82" s="46">
        <f t="shared" si="43"/>
        <v>20129155.600000001</v>
      </c>
      <c r="O82" s="38">
        <f t="shared" si="38"/>
        <v>0</v>
      </c>
    </row>
    <row r="83" spans="1:15" s="18" customFormat="1" x14ac:dyDescent="0.2">
      <c r="A83" s="32" t="s">
        <v>496</v>
      </c>
      <c r="B83" s="33" t="s">
        <v>0</v>
      </c>
      <c r="C83" s="34" t="s">
        <v>497</v>
      </c>
      <c r="D83" s="39">
        <v>0</v>
      </c>
      <c r="E83" s="39">
        <v>0</v>
      </c>
      <c r="F83" s="47">
        <v>0</v>
      </c>
      <c r="G83" s="38">
        <f t="shared" si="33"/>
        <v>0</v>
      </c>
      <c r="H83" s="47">
        <v>0</v>
      </c>
      <c r="I83" s="47">
        <v>0</v>
      </c>
      <c r="J83" s="47">
        <v>16592840.68</v>
      </c>
      <c r="K83" s="38">
        <f t="shared" si="34"/>
        <v>0</v>
      </c>
      <c r="L83" s="46">
        <f t="shared" si="41"/>
        <v>0</v>
      </c>
      <c r="M83" s="46">
        <f t="shared" si="42"/>
        <v>0</v>
      </c>
      <c r="N83" s="46">
        <f t="shared" si="43"/>
        <v>16592840.68</v>
      </c>
      <c r="O83" s="38">
        <f t="shared" si="38"/>
        <v>0</v>
      </c>
    </row>
    <row r="84" spans="1:15" s="18" customFormat="1" ht="39" x14ac:dyDescent="0.2">
      <c r="A84" s="32" t="s">
        <v>498</v>
      </c>
      <c r="B84" s="33" t="s">
        <v>0</v>
      </c>
      <c r="C84" s="34" t="s">
        <v>499</v>
      </c>
      <c r="D84" s="39">
        <v>0</v>
      </c>
      <c r="E84" s="39">
        <v>0</v>
      </c>
      <c r="F84" s="47">
        <v>0</v>
      </c>
      <c r="G84" s="38">
        <f t="shared" si="33"/>
        <v>0</v>
      </c>
      <c r="H84" s="47">
        <v>0</v>
      </c>
      <c r="I84" s="47">
        <v>0</v>
      </c>
      <c r="J84" s="47">
        <v>3536314.92</v>
      </c>
      <c r="K84" s="38">
        <f t="shared" si="34"/>
        <v>0</v>
      </c>
      <c r="L84" s="46">
        <f t="shared" si="41"/>
        <v>0</v>
      </c>
      <c r="M84" s="46">
        <f t="shared" si="42"/>
        <v>0</v>
      </c>
      <c r="N84" s="46">
        <f t="shared" si="43"/>
        <v>3536314.92</v>
      </c>
      <c r="O84" s="38">
        <f t="shared" si="38"/>
        <v>0</v>
      </c>
    </row>
    <row r="85" spans="1:15" s="6" customFormat="1" x14ac:dyDescent="0.2">
      <c r="A85" s="9" t="s">
        <v>144</v>
      </c>
      <c r="B85" s="8" t="s">
        <v>0</v>
      </c>
      <c r="C85" s="24" t="s">
        <v>145</v>
      </c>
      <c r="D85" s="36">
        <v>0</v>
      </c>
      <c r="E85" s="37">
        <f>E86+E88</f>
        <v>0</v>
      </c>
      <c r="F85" s="46">
        <f t="shared" ref="F85:J85" si="48">F86+F88</f>
        <v>0</v>
      </c>
      <c r="G85" s="38">
        <f t="shared" si="33"/>
        <v>0</v>
      </c>
      <c r="H85" s="46">
        <f t="shared" si="48"/>
        <v>2000000</v>
      </c>
      <c r="I85" s="46">
        <f t="shared" si="48"/>
        <v>2000000</v>
      </c>
      <c r="J85" s="46">
        <f t="shared" si="48"/>
        <v>3445698.46</v>
      </c>
      <c r="K85" s="38">
        <f t="shared" si="34"/>
        <v>1.72284923</v>
      </c>
      <c r="L85" s="46">
        <f t="shared" si="41"/>
        <v>2000000</v>
      </c>
      <c r="M85" s="46">
        <f t="shared" si="42"/>
        <v>2000000</v>
      </c>
      <c r="N85" s="46">
        <f t="shared" si="43"/>
        <v>3445698.46</v>
      </c>
      <c r="O85" s="38">
        <f t="shared" si="38"/>
        <v>1.72284923</v>
      </c>
    </row>
    <row r="86" spans="1:15" s="6" customFormat="1" x14ac:dyDescent="0.2">
      <c r="A86" s="3" t="s">
        <v>146</v>
      </c>
      <c r="B86" s="8" t="s">
        <v>0</v>
      </c>
      <c r="C86" s="24" t="s">
        <v>147</v>
      </c>
      <c r="D86" s="36">
        <v>0</v>
      </c>
      <c r="E86" s="37">
        <f>E87</f>
        <v>0</v>
      </c>
      <c r="F86" s="46">
        <v>0</v>
      </c>
      <c r="G86" s="38">
        <f t="shared" si="33"/>
        <v>0</v>
      </c>
      <c r="H86" s="46">
        <v>0</v>
      </c>
      <c r="I86" s="46">
        <f t="shared" ref="I86:J86" si="49">I87</f>
        <v>0</v>
      </c>
      <c r="J86" s="46">
        <f t="shared" si="49"/>
        <v>10.26</v>
      </c>
      <c r="K86" s="38">
        <f t="shared" si="34"/>
        <v>0</v>
      </c>
      <c r="L86" s="46">
        <f t="shared" si="41"/>
        <v>0</v>
      </c>
      <c r="M86" s="46">
        <f t="shared" si="42"/>
        <v>0</v>
      </c>
      <c r="N86" s="46">
        <f t="shared" si="43"/>
        <v>10.26</v>
      </c>
      <c r="O86" s="38">
        <f t="shared" si="38"/>
        <v>0</v>
      </c>
    </row>
    <row r="87" spans="1:15" s="6" customFormat="1" ht="13" x14ac:dyDescent="0.2">
      <c r="A87" s="4" t="s">
        <v>148</v>
      </c>
      <c r="B87" s="13" t="s">
        <v>0</v>
      </c>
      <c r="C87" s="25" t="s">
        <v>149</v>
      </c>
      <c r="D87" s="36">
        <v>0</v>
      </c>
      <c r="E87" s="37">
        <v>0</v>
      </c>
      <c r="F87" s="46">
        <v>0</v>
      </c>
      <c r="G87" s="38">
        <f t="shared" si="33"/>
        <v>0</v>
      </c>
      <c r="H87" s="46">
        <v>0</v>
      </c>
      <c r="I87" s="46">
        <v>0</v>
      </c>
      <c r="J87" s="46">
        <v>10.26</v>
      </c>
      <c r="K87" s="38">
        <f t="shared" si="34"/>
        <v>0</v>
      </c>
      <c r="L87" s="46">
        <f t="shared" si="35"/>
        <v>0</v>
      </c>
      <c r="M87" s="46">
        <f t="shared" si="36"/>
        <v>0</v>
      </c>
      <c r="N87" s="46">
        <f t="shared" si="37"/>
        <v>10.26</v>
      </c>
      <c r="O87" s="38">
        <f t="shared" si="38"/>
        <v>0</v>
      </c>
    </row>
    <row r="88" spans="1:15" s="6" customFormat="1" x14ac:dyDescent="0.2">
      <c r="A88" s="3" t="s">
        <v>150</v>
      </c>
      <c r="B88" s="8" t="s">
        <v>0</v>
      </c>
      <c r="C88" s="24" t="s">
        <v>151</v>
      </c>
      <c r="D88" s="36">
        <v>0</v>
      </c>
      <c r="E88" s="37">
        <f>E89</f>
        <v>0</v>
      </c>
      <c r="F88" s="46">
        <v>0</v>
      </c>
      <c r="G88" s="38">
        <f t="shared" si="33"/>
        <v>0</v>
      </c>
      <c r="H88" s="46">
        <f t="shared" ref="H88:J89" si="50">H89</f>
        <v>2000000</v>
      </c>
      <c r="I88" s="46">
        <f t="shared" si="50"/>
        <v>2000000</v>
      </c>
      <c r="J88" s="46">
        <f t="shared" si="50"/>
        <v>3445688.2</v>
      </c>
      <c r="K88" s="38">
        <f t="shared" si="34"/>
        <v>1.7228441000000001</v>
      </c>
      <c r="L88" s="46">
        <f t="shared" si="35"/>
        <v>2000000</v>
      </c>
      <c r="M88" s="46">
        <f t="shared" si="36"/>
        <v>2000000</v>
      </c>
      <c r="N88" s="46">
        <f t="shared" si="37"/>
        <v>3445688.2</v>
      </c>
      <c r="O88" s="38">
        <f t="shared" si="38"/>
        <v>1.7228441000000001</v>
      </c>
    </row>
    <row r="89" spans="1:15" s="6" customFormat="1" x14ac:dyDescent="0.2">
      <c r="A89" s="4" t="s">
        <v>152</v>
      </c>
      <c r="B89" s="13" t="s">
        <v>0</v>
      </c>
      <c r="C89" s="25" t="s">
        <v>153</v>
      </c>
      <c r="D89" s="36">
        <v>0</v>
      </c>
      <c r="E89" s="37">
        <f>E90</f>
        <v>0</v>
      </c>
      <c r="F89" s="46">
        <v>0</v>
      </c>
      <c r="G89" s="38">
        <f t="shared" si="33"/>
        <v>0</v>
      </c>
      <c r="H89" s="46">
        <f t="shared" si="50"/>
        <v>2000000</v>
      </c>
      <c r="I89" s="46">
        <f t="shared" si="50"/>
        <v>2000000</v>
      </c>
      <c r="J89" s="46">
        <f t="shared" si="50"/>
        <v>3445688.2</v>
      </c>
      <c r="K89" s="38">
        <f t="shared" si="34"/>
        <v>1.7228441000000001</v>
      </c>
      <c r="L89" s="46">
        <f t="shared" si="35"/>
        <v>2000000</v>
      </c>
      <c r="M89" s="46">
        <f t="shared" si="36"/>
        <v>2000000</v>
      </c>
      <c r="N89" s="46">
        <f t="shared" si="37"/>
        <v>3445688.2</v>
      </c>
      <c r="O89" s="38">
        <f t="shared" si="38"/>
        <v>1.7228441000000001</v>
      </c>
    </row>
    <row r="90" spans="1:15" s="6" customFormat="1" ht="26" x14ac:dyDescent="0.2">
      <c r="A90" s="5" t="s">
        <v>154</v>
      </c>
      <c r="B90" s="14" t="s">
        <v>0</v>
      </c>
      <c r="C90" s="26" t="s">
        <v>155</v>
      </c>
      <c r="D90" s="36">
        <v>0</v>
      </c>
      <c r="E90" s="37">
        <v>0</v>
      </c>
      <c r="F90" s="46">
        <v>0</v>
      </c>
      <c r="G90" s="38">
        <f t="shared" si="33"/>
        <v>0</v>
      </c>
      <c r="H90" s="46">
        <v>2000000</v>
      </c>
      <c r="I90" s="46">
        <v>2000000</v>
      </c>
      <c r="J90" s="46">
        <v>3445688.2</v>
      </c>
      <c r="K90" s="38">
        <f t="shared" si="34"/>
        <v>1.7228441000000001</v>
      </c>
      <c r="L90" s="46">
        <f t="shared" si="35"/>
        <v>2000000</v>
      </c>
      <c r="M90" s="46">
        <f t="shared" si="36"/>
        <v>2000000</v>
      </c>
      <c r="N90" s="46">
        <f t="shared" si="37"/>
        <v>3445688.2</v>
      </c>
      <c r="O90" s="38">
        <f t="shared" si="38"/>
        <v>1.7228441000000001</v>
      </c>
    </row>
    <row r="91" spans="1:15" s="6" customFormat="1" ht="16" x14ac:dyDescent="0.2">
      <c r="A91" s="64" t="s">
        <v>156</v>
      </c>
      <c r="B91" s="65" t="s">
        <v>0</v>
      </c>
      <c r="C91" s="66" t="s">
        <v>157</v>
      </c>
      <c r="D91" s="71">
        <v>188172600</v>
      </c>
      <c r="E91" s="72">
        <f>E9+E56+E85</f>
        <v>144777080</v>
      </c>
      <c r="F91" s="73">
        <f t="shared" ref="F91:J91" si="51">F9+F56+F85</f>
        <v>146530573.01000002</v>
      </c>
      <c r="G91" s="74">
        <f t="shared" si="33"/>
        <v>1.0121116754806772</v>
      </c>
      <c r="H91" s="73">
        <f>H9+H56+H85</f>
        <v>5025600</v>
      </c>
      <c r="I91" s="73">
        <f t="shared" si="51"/>
        <v>5010850</v>
      </c>
      <c r="J91" s="73">
        <f t="shared" si="51"/>
        <v>26477782.850000001</v>
      </c>
      <c r="K91" s="74">
        <f t="shared" si="34"/>
        <v>5.284090094494946</v>
      </c>
      <c r="L91" s="73">
        <f t="shared" si="35"/>
        <v>193198200</v>
      </c>
      <c r="M91" s="73">
        <f t="shared" si="36"/>
        <v>149787930</v>
      </c>
      <c r="N91" s="73">
        <f t="shared" si="37"/>
        <v>173008355.86000001</v>
      </c>
      <c r="O91" s="74">
        <f t="shared" si="38"/>
        <v>1.1550220091832499</v>
      </c>
    </row>
    <row r="92" spans="1:15" s="6" customFormat="1" x14ac:dyDescent="0.2">
      <c r="A92" s="9" t="s">
        <v>158</v>
      </c>
      <c r="B92" s="8" t="s">
        <v>0</v>
      </c>
      <c r="C92" s="24" t="s">
        <v>159</v>
      </c>
      <c r="D92" s="36">
        <v>227346200</v>
      </c>
      <c r="E92" s="37">
        <f>E93</f>
        <v>173786300</v>
      </c>
      <c r="F92" s="46">
        <f t="shared" ref="F92:J92" si="52">F93</f>
        <v>176345300</v>
      </c>
      <c r="G92" s="38">
        <f t="shared" si="33"/>
        <v>1.0147249811981727</v>
      </c>
      <c r="H92" s="46">
        <f t="shared" si="52"/>
        <v>1517100</v>
      </c>
      <c r="I92" s="46">
        <f t="shared" si="52"/>
        <v>1289000</v>
      </c>
      <c r="J92" s="46">
        <f t="shared" si="52"/>
        <v>1289000</v>
      </c>
      <c r="K92" s="38">
        <f t="shared" si="34"/>
        <v>1</v>
      </c>
      <c r="L92" s="46">
        <f t="shared" si="35"/>
        <v>228863300</v>
      </c>
      <c r="M92" s="46">
        <f t="shared" si="36"/>
        <v>175075300</v>
      </c>
      <c r="N92" s="46">
        <f t="shared" si="37"/>
        <v>177634300</v>
      </c>
      <c r="O92" s="38">
        <f t="shared" si="38"/>
        <v>1.0146165678425225</v>
      </c>
    </row>
    <row r="93" spans="1:15" s="6" customFormat="1" x14ac:dyDescent="0.2">
      <c r="A93" s="3" t="s">
        <v>160</v>
      </c>
      <c r="B93" s="8" t="s">
        <v>0</v>
      </c>
      <c r="C93" s="24" t="s">
        <v>161</v>
      </c>
      <c r="D93" s="36">
        <v>227346200</v>
      </c>
      <c r="E93" s="37">
        <f>E94+E96</f>
        <v>173786300</v>
      </c>
      <c r="F93" s="46">
        <f t="shared" ref="F93:J93" si="53">F94+F96</f>
        <v>176345300</v>
      </c>
      <c r="G93" s="38">
        <f t="shared" si="33"/>
        <v>1.0147249811981727</v>
      </c>
      <c r="H93" s="46">
        <f t="shared" si="53"/>
        <v>1517100</v>
      </c>
      <c r="I93" s="46">
        <f t="shared" si="53"/>
        <v>1289000</v>
      </c>
      <c r="J93" s="46">
        <f t="shared" si="53"/>
        <v>1289000</v>
      </c>
      <c r="K93" s="38">
        <f t="shared" si="34"/>
        <v>1</v>
      </c>
      <c r="L93" s="46">
        <f t="shared" si="35"/>
        <v>228863300</v>
      </c>
      <c r="M93" s="46">
        <f t="shared" si="36"/>
        <v>175075300</v>
      </c>
      <c r="N93" s="46">
        <f t="shared" si="37"/>
        <v>177634300</v>
      </c>
      <c r="O93" s="38">
        <f t="shared" si="38"/>
        <v>1.0146165678425225</v>
      </c>
    </row>
    <row r="94" spans="1:15" s="6" customFormat="1" x14ac:dyDescent="0.2">
      <c r="A94" s="4" t="s">
        <v>162</v>
      </c>
      <c r="B94" s="13" t="s">
        <v>0</v>
      </c>
      <c r="C94" s="25" t="s">
        <v>163</v>
      </c>
      <c r="D94" s="36">
        <v>49184100</v>
      </c>
      <c r="E94" s="37">
        <f>E95</f>
        <v>36888300</v>
      </c>
      <c r="F94" s="46">
        <f t="shared" ref="F94:I94" si="54">F95</f>
        <v>36888300</v>
      </c>
      <c r="G94" s="38">
        <f t="shared" si="33"/>
        <v>1</v>
      </c>
      <c r="H94" s="46">
        <v>0</v>
      </c>
      <c r="I94" s="46">
        <f t="shared" si="54"/>
        <v>0</v>
      </c>
      <c r="J94" s="46">
        <v>0</v>
      </c>
      <c r="K94" s="38">
        <f t="shared" si="34"/>
        <v>0</v>
      </c>
      <c r="L94" s="46">
        <f t="shared" si="35"/>
        <v>49184100</v>
      </c>
      <c r="M94" s="46">
        <f t="shared" si="36"/>
        <v>36888300</v>
      </c>
      <c r="N94" s="46">
        <f t="shared" si="37"/>
        <v>36888300</v>
      </c>
      <c r="O94" s="38">
        <f t="shared" si="38"/>
        <v>1</v>
      </c>
    </row>
    <row r="95" spans="1:15" s="6" customFormat="1" x14ac:dyDescent="0.2">
      <c r="A95" s="5" t="s">
        <v>164</v>
      </c>
      <c r="B95" s="14" t="s">
        <v>0</v>
      </c>
      <c r="C95" s="26" t="s">
        <v>165</v>
      </c>
      <c r="D95" s="36">
        <v>49184100</v>
      </c>
      <c r="E95" s="37">
        <v>36888300</v>
      </c>
      <c r="F95" s="46">
        <v>36888300</v>
      </c>
      <c r="G95" s="38">
        <f t="shared" si="33"/>
        <v>1</v>
      </c>
      <c r="H95" s="46">
        <v>0</v>
      </c>
      <c r="I95" s="46">
        <v>0</v>
      </c>
      <c r="J95" s="46">
        <v>0</v>
      </c>
      <c r="K95" s="38">
        <f t="shared" si="34"/>
        <v>0</v>
      </c>
      <c r="L95" s="46">
        <f t="shared" si="35"/>
        <v>49184100</v>
      </c>
      <c r="M95" s="46">
        <f t="shared" si="36"/>
        <v>36888300</v>
      </c>
      <c r="N95" s="46">
        <f t="shared" si="37"/>
        <v>36888300</v>
      </c>
      <c r="O95" s="38">
        <f t="shared" si="38"/>
        <v>1</v>
      </c>
    </row>
    <row r="96" spans="1:15" s="6" customFormat="1" x14ac:dyDescent="0.2">
      <c r="A96" s="4" t="s">
        <v>166</v>
      </c>
      <c r="B96" s="13" t="s">
        <v>0</v>
      </c>
      <c r="C96" s="25" t="s">
        <v>167</v>
      </c>
      <c r="D96" s="36">
        <v>178162100</v>
      </c>
      <c r="E96" s="37">
        <f>E97+E98+E99+E100</f>
        <v>136898000</v>
      </c>
      <c r="F96" s="46">
        <f t="shared" ref="F96:J96" si="55">F97+F98+F99+F100</f>
        <v>139457000</v>
      </c>
      <c r="G96" s="38">
        <f t="shared" si="33"/>
        <v>1.0186927493462286</v>
      </c>
      <c r="H96" s="46">
        <f t="shared" si="55"/>
        <v>1517100</v>
      </c>
      <c r="I96" s="46">
        <f t="shared" si="55"/>
        <v>1289000</v>
      </c>
      <c r="J96" s="46">
        <f t="shared" si="55"/>
        <v>1289000</v>
      </c>
      <c r="K96" s="38">
        <f t="shared" si="34"/>
        <v>1</v>
      </c>
      <c r="L96" s="46">
        <f t="shared" si="35"/>
        <v>179679200</v>
      </c>
      <c r="M96" s="46">
        <f t="shared" si="36"/>
        <v>138187000</v>
      </c>
      <c r="N96" s="46">
        <f t="shared" si="37"/>
        <v>140746000</v>
      </c>
      <c r="O96" s="38">
        <f t="shared" si="38"/>
        <v>1.0185183845079493</v>
      </c>
    </row>
    <row r="97" spans="1:15" s="6" customFormat="1" x14ac:dyDescent="0.2">
      <c r="A97" s="5" t="s">
        <v>168</v>
      </c>
      <c r="B97" s="14" t="s">
        <v>0</v>
      </c>
      <c r="C97" s="26" t="s">
        <v>169</v>
      </c>
      <c r="D97" s="36">
        <v>166820400</v>
      </c>
      <c r="E97" s="37">
        <v>125556300</v>
      </c>
      <c r="F97" s="46">
        <v>125556300</v>
      </c>
      <c r="G97" s="38">
        <f t="shared" si="33"/>
        <v>1</v>
      </c>
      <c r="H97" s="46">
        <v>1213000</v>
      </c>
      <c r="I97" s="46">
        <v>1213000</v>
      </c>
      <c r="J97" s="46">
        <v>1213000</v>
      </c>
      <c r="K97" s="38">
        <f t="shared" si="34"/>
        <v>1</v>
      </c>
      <c r="L97" s="46">
        <f t="shared" si="35"/>
        <v>168033400</v>
      </c>
      <c r="M97" s="46">
        <f t="shared" si="36"/>
        <v>126769300</v>
      </c>
      <c r="N97" s="46">
        <f t="shared" si="37"/>
        <v>126769300</v>
      </c>
      <c r="O97" s="38">
        <f t="shared" si="38"/>
        <v>1</v>
      </c>
    </row>
    <row r="98" spans="1:15" s="6" customFormat="1" ht="13" x14ac:dyDescent="0.2">
      <c r="A98" s="5" t="s">
        <v>170</v>
      </c>
      <c r="B98" s="14" t="s">
        <v>0</v>
      </c>
      <c r="C98" s="26" t="s">
        <v>171</v>
      </c>
      <c r="D98" s="36">
        <v>527300</v>
      </c>
      <c r="E98" s="37">
        <v>527300</v>
      </c>
      <c r="F98" s="46">
        <v>527300</v>
      </c>
      <c r="G98" s="38">
        <f t="shared" si="33"/>
        <v>1</v>
      </c>
      <c r="H98" s="46">
        <v>304100</v>
      </c>
      <c r="I98" s="46">
        <v>76000</v>
      </c>
      <c r="J98" s="46">
        <v>76000</v>
      </c>
      <c r="K98" s="38">
        <f t="shared" si="34"/>
        <v>1</v>
      </c>
      <c r="L98" s="46">
        <f t="shared" si="35"/>
        <v>831400</v>
      </c>
      <c r="M98" s="46">
        <f t="shared" si="36"/>
        <v>603300</v>
      </c>
      <c r="N98" s="46">
        <f t="shared" si="37"/>
        <v>603300</v>
      </c>
      <c r="O98" s="38">
        <f t="shared" si="38"/>
        <v>1</v>
      </c>
    </row>
    <row r="99" spans="1:15" s="6" customFormat="1" ht="19.5" x14ac:dyDescent="0.2">
      <c r="A99" s="5" t="s">
        <v>172</v>
      </c>
      <c r="B99" s="14" t="s">
        <v>0</v>
      </c>
      <c r="C99" s="26" t="s">
        <v>173</v>
      </c>
      <c r="D99" s="36">
        <v>2536000</v>
      </c>
      <c r="E99" s="37">
        <v>2536000</v>
      </c>
      <c r="F99" s="46">
        <v>2536000</v>
      </c>
      <c r="G99" s="38">
        <f t="shared" si="33"/>
        <v>1</v>
      </c>
      <c r="H99" s="46">
        <v>0</v>
      </c>
      <c r="I99" s="46">
        <v>0</v>
      </c>
      <c r="J99" s="46">
        <v>0</v>
      </c>
      <c r="K99" s="38">
        <f t="shared" si="34"/>
        <v>0</v>
      </c>
      <c r="L99" s="46">
        <f t="shared" si="35"/>
        <v>2536000</v>
      </c>
      <c r="M99" s="46">
        <f t="shared" si="36"/>
        <v>2536000</v>
      </c>
      <c r="N99" s="46">
        <f t="shared" si="37"/>
        <v>2536000</v>
      </c>
      <c r="O99" s="38">
        <f t="shared" si="38"/>
        <v>1</v>
      </c>
    </row>
    <row r="100" spans="1:15" s="6" customFormat="1" ht="13" x14ac:dyDescent="0.2">
      <c r="A100" s="5" t="s">
        <v>174</v>
      </c>
      <c r="B100" s="14" t="s">
        <v>0</v>
      </c>
      <c r="C100" s="26" t="s">
        <v>175</v>
      </c>
      <c r="D100" s="36">
        <v>8278400</v>
      </c>
      <c r="E100" s="37">
        <v>8278400</v>
      </c>
      <c r="F100" s="46">
        <v>10837400</v>
      </c>
      <c r="G100" s="38">
        <f t="shared" si="33"/>
        <v>1.309117703904136</v>
      </c>
      <c r="H100" s="46">
        <v>0</v>
      </c>
      <c r="I100" s="46">
        <v>0</v>
      </c>
      <c r="J100" s="46">
        <v>0</v>
      </c>
      <c r="K100" s="38">
        <f t="shared" si="34"/>
        <v>0</v>
      </c>
      <c r="L100" s="46">
        <f t="shared" si="35"/>
        <v>8278400</v>
      </c>
      <c r="M100" s="46">
        <f t="shared" si="36"/>
        <v>8278400</v>
      </c>
      <c r="N100" s="46">
        <f t="shared" si="37"/>
        <v>10837400</v>
      </c>
      <c r="O100" s="38">
        <f t="shared" si="38"/>
        <v>1.309117703904136</v>
      </c>
    </row>
    <row r="101" spans="1:15" s="6" customFormat="1" ht="16" x14ac:dyDescent="0.2">
      <c r="A101" s="78" t="s">
        <v>176</v>
      </c>
      <c r="B101" s="79" t="s">
        <v>0</v>
      </c>
      <c r="C101" s="80" t="s">
        <v>177</v>
      </c>
      <c r="D101" s="81">
        <v>415518800</v>
      </c>
      <c r="E101" s="82">
        <f>E91+E92</f>
        <v>318563380</v>
      </c>
      <c r="F101" s="83">
        <f t="shared" ref="F101:J101" si="56">F91+F92</f>
        <v>322875873.00999999</v>
      </c>
      <c r="G101" s="84">
        <f t="shared" si="33"/>
        <v>1.0135373155885024</v>
      </c>
      <c r="H101" s="83">
        <f t="shared" si="56"/>
        <v>6542700</v>
      </c>
      <c r="I101" s="83">
        <f t="shared" si="56"/>
        <v>6299850</v>
      </c>
      <c r="J101" s="83">
        <f t="shared" si="56"/>
        <v>27766782.850000001</v>
      </c>
      <c r="K101" s="84">
        <f t="shared" si="34"/>
        <v>4.4075307904156453</v>
      </c>
      <c r="L101" s="83">
        <f t="shared" si="35"/>
        <v>422061500</v>
      </c>
      <c r="M101" s="83">
        <f t="shared" si="36"/>
        <v>324863230</v>
      </c>
      <c r="N101" s="83">
        <f t="shared" si="37"/>
        <v>350642655.86000001</v>
      </c>
      <c r="O101" s="84">
        <f t="shared" si="38"/>
        <v>1.0793547052401098</v>
      </c>
    </row>
    <row r="102" spans="1:15" s="6" customFormat="1" x14ac:dyDescent="0.2">
      <c r="A102" s="4" t="s">
        <v>178</v>
      </c>
      <c r="B102" s="13" t="s">
        <v>0</v>
      </c>
      <c r="C102" s="25" t="s">
        <v>179</v>
      </c>
      <c r="D102" s="36">
        <v>15249103.470000001</v>
      </c>
      <c r="E102" s="37">
        <f>E103+E104+E105+E106</f>
        <v>14519184.470000001</v>
      </c>
      <c r="F102" s="46">
        <f t="shared" ref="F102:J102" si="57">F103+F104+F105+F106</f>
        <v>14494184.470000001</v>
      </c>
      <c r="G102" s="38">
        <f t="shared" si="33"/>
        <v>0.99827814020466121</v>
      </c>
      <c r="H102" s="46">
        <f t="shared" si="57"/>
        <v>3450000</v>
      </c>
      <c r="I102" s="46">
        <f t="shared" si="57"/>
        <v>3450000</v>
      </c>
      <c r="J102" s="46">
        <f t="shared" si="57"/>
        <v>3450000</v>
      </c>
      <c r="K102" s="38">
        <f t="shared" si="34"/>
        <v>1</v>
      </c>
      <c r="L102" s="46">
        <f t="shared" si="35"/>
        <v>18699103.469999999</v>
      </c>
      <c r="M102" s="46">
        <f t="shared" si="36"/>
        <v>17969184.469999999</v>
      </c>
      <c r="N102" s="46">
        <f t="shared" si="37"/>
        <v>17944184.469999999</v>
      </c>
      <c r="O102" s="38">
        <f t="shared" si="38"/>
        <v>0.99860872929198663</v>
      </c>
    </row>
    <row r="103" spans="1:15" s="6" customFormat="1" ht="110.5" x14ac:dyDescent="0.2">
      <c r="A103" s="5" t="s">
        <v>180</v>
      </c>
      <c r="B103" s="14" t="s">
        <v>0</v>
      </c>
      <c r="C103" s="26" t="s">
        <v>181</v>
      </c>
      <c r="D103" s="36">
        <v>12256701.470000001</v>
      </c>
      <c r="E103" s="37">
        <v>12256701.470000001</v>
      </c>
      <c r="F103" s="46">
        <v>12256701.470000001</v>
      </c>
      <c r="G103" s="38">
        <f t="shared" si="33"/>
        <v>1</v>
      </c>
      <c r="H103" s="46">
        <v>0</v>
      </c>
      <c r="I103" s="46">
        <v>0</v>
      </c>
      <c r="J103" s="46">
        <v>0</v>
      </c>
      <c r="K103" s="38">
        <f t="shared" si="34"/>
        <v>0</v>
      </c>
      <c r="L103" s="46">
        <f t="shared" si="35"/>
        <v>12256701.470000001</v>
      </c>
      <c r="M103" s="46">
        <f t="shared" si="36"/>
        <v>12256701.470000001</v>
      </c>
      <c r="N103" s="46">
        <f t="shared" si="37"/>
        <v>12256701.470000001</v>
      </c>
      <c r="O103" s="38">
        <f t="shared" si="38"/>
        <v>1</v>
      </c>
    </row>
    <row r="104" spans="1:15" s="6" customFormat="1" ht="13" x14ac:dyDescent="0.2">
      <c r="A104" s="5" t="s">
        <v>182</v>
      </c>
      <c r="B104" s="14" t="s">
        <v>0</v>
      </c>
      <c r="C104" s="26" t="s">
        <v>183</v>
      </c>
      <c r="D104" s="36">
        <v>1554609</v>
      </c>
      <c r="E104" s="37">
        <v>1137279</v>
      </c>
      <c r="F104" s="46">
        <v>1137279</v>
      </c>
      <c r="G104" s="38">
        <f t="shared" si="33"/>
        <v>1</v>
      </c>
      <c r="H104" s="46">
        <v>0</v>
      </c>
      <c r="I104" s="46">
        <v>0</v>
      </c>
      <c r="J104" s="46">
        <v>0</v>
      </c>
      <c r="K104" s="38">
        <f t="shared" si="34"/>
        <v>0</v>
      </c>
      <c r="L104" s="46">
        <f t="shared" si="35"/>
        <v>1554609</v>
      </c>
      <c r="M104" s="46">
        <f t="shared" si="36"/>
        <v>1137279</v>
      </c>
      <c r="N104" s="46">
        <f t="shared" si="37"/>
        <v>1137279</v>
      </c>
      <c r="O104" s="38">
        <f t="shared" si="38"/>
        <v>1</v>
      </c>
    </row>
    <row r="105" spans="1:15" s="6" customFormat="1" x14ac:dyDescent="0.2">
      <c r="A105" s="5" t="s">
        <v>184</v>
      </c>
      <c r="B105" s="14" t="s">
        <v>0</v>
      </c>
      <c r="C105" s="26" t="s">
        <v>185</v>
      </c>
      <c r="D105" s="36">
        <v>1196069</v>
      </c>
      <c r="E105" s="37">
        <v>959604</v>
      </c>
      <c r="F105" s="46">
        <v>934604</v>
      </c>
      <c r="G105" s="38">
        <f t="shared" si="33"/>
        <v>0.97394758671285242</v>
      </c>
      <c r="H105" s="46">
        <v>3450000</v>
      </c>
      <c r="I105" s="46">
        <v>3450000</v>
      </c>
      <c r="J105" s="46">
        <v>3450000</v>
      </c>
      <c r="K105" s="38">
        <f t="shared" si="34"/>
        <v>1</v>
      </c>
      <c r="L105" s="46">
        <f t="shared" si="35"/>
        <v>4646069</v>
      </c>
      <c r="M105" s="46">
        <f t="shared" si="36"/>
        <v>4409604</v>
      </c>
      <c r="N105" s="46">
        <f t="shared" si="37"/>
        <v>4384604</v>
      </c>
      <c r="O105" s="38">
        <f t="shared" si="38"/>
        <v>0.9943305566667664</v>
      </c>
    </row>
    <row r="106" spans="1:15" s="6" customFormat="1" ht="32.5" x14ac:dyDescent="0.2">
      <c r="A106" s="5" t="s">
        <v>186</v>
      </c>
      <c r="B106" s="14" t="s">
        <v>0</v>
      </c>
      <c r="C106" s="26" t="s">
        <v>187</v>
      </c>
      <c r="D106" s="36">
        <v>241724</v>
      </c>
      <c r="E106" s="37">
        <v>165600</v>
      </c>
      <c r="F106" s="46">
        <v>165600</v>
      </c>
      <c r="G106" s="38">
        <f t="shared" si="33"/>
        <v>1</v>
      </c>
      <c r="H106" s="46">
        <v>0</v>
      </c>
      <c r="I106" s="46">
        <v>0</v>
      </c>
      <c r="J106" s="46">
        <v>0</v>
      </c>
      <c r="K106" s="38">
        <f t="shared" si="34"/>
        <v>0</v>
      </c>
      <c r="L106" s="46">
        <f t="shared" si="35"/>
        <v>241724</v>
      </c>
      <c r="M106" s="46">
        <f t="shared" si="36"/>
        <v>165600</v>
      </c>
      <c r="N106" s="46">
        <f t="shared" si="37"/>
        <v>165600</v>
      </c>
      <c r="O106" s="38">
        <f t="shared" si="38"/>
        <v>1</v>
      </c>
    </row>
    <row r="107" spans="1:15" s="6" customFormat="1" x14ac:dyDescent="0.2">
      <c r="A107" s="64" t="s">
        <v>188</v>
      </c>
      <c r="B107" s="65" t="s">
        <v>0</v>
      </c>
      <c r="C107" s="66" t="s">
        <v>189</v>
      </c>
      <c r="D107" s="67">
        <v>430767903.47000003</v>
      </c>
      <c r="E107" s="68">
        <f>E101+E102</f>
        <v>333082564.47000003</v>
      </c>
      <c r="F107" s="69">
        <f t="shared" ref="F107:J107" si="58">F101+F102</f>
        <v>337370057.48000002</v>
      </c>
      <c r="G107" s="70">
        <f t="shared" si="33"/>
        <v>1.0128721628429342</v>
      </c>
      <c r="H107" s="69">
        <f t="shared" si="58"/>
        <v>9992700</v>
      </c>
      <c r="I107" s="69">
        <f t="shared" si="58"/>
        <v>9749850</v>
      </c>
      <c r="J107" s="69">
        <f t="shared" si="58"/>
        <v>31216782.850000001</v>
      </c>
      <c r="K107" s="70">
        <f t="shared" si="34"/>
        <v>3.2017705759575792</v>
      </c>
      <c r="L107" s="69">
        <f t="shared" si="35"/>
        <v>440760603.47000003</v>
      </c>
      <c r="M107" s="69">
        <f t="shared" si="36"/>
        <v>342832414.47000003</v>
      </c>
      <c r="N107" s="69">
        <f t="shared" si="37"/>
        <v>368586840.33000004</v>
      </c>
      <c r="O107" s="70">
        <f t="shared" si="38"/>
        <v>1.0751224935944721</v>
      </c>
    </row>
    <row r="108" spans="1:15" s="6" customFormat="1" x14ac:dyDescent="0.2">
      <c r="A108" s="29" t="s">
        <v>190</v>
      </c>
      <c r="B108" s="30" t="s">
        <v>0</v>
      </c>
      <c r="C108" s="31" t="s">
        <v>0</v>
      </c>
      <c r="D108" s="40" t="s">
        <v>0</v>
      </c>
      <c r="E108" s="41"/>
      <c r="F108" s="48" t="s">
        <v>0</v>
      </c>
      <c r="G108" s="42"/>
      <c r="H108" s="48"/>
      <c r="I108" s="48"/>
      <c r="J108" s="48"/>
      <c r="K108" s="42"/>
      <c r="L108" s="52"/>
      <c r="M108" s="52"/>
      <c r="N108" s="52"/>
      <c r="O108" s="42"/>
    </row>
    <row r="109" spans="1:15" s="6" customFormat="1" x14ac:dyDescent="0.2">
      <c r="A109" s="9" t="s">
        <v>191</v>
      </c>
      <c r="B109" s="8" t="s">
        <v>192</v>
      </c>
      <c r="C109" s="24" t="s">
        <v>0</v>
      </c>
      <c r="D109" s="53">
        <v>43677420</v>
      </c>
      <c r="E109" s="53">
        <v>31959901</v>
      </c>
      <c r="F109" s="53">
        <v>30305882.289999999</v>
      </c>
      <c r="G109" s="55">
        <f t="shared" si="33"/>
        <v>0.94824706403189418</v>
      </c>
      <c r="H109" s="53">
        <v>328000</v>
      </c>
      <c r="I109" s="53">
        <v>328000</v>
      </c>
      <c r="J109" s="53">
        <v>2275752.91</v>
      </c>
      <c r="K109" s="55">
        <f t="shared" si="34"/>
        <v>6.9382710670731713</v>
      </c>
      <c r="L109" s="46">
        <f t="shared" si="35"/>
        <v>44005420</v>
      </c>
      <c r="M109" s="46">
        <f t="shared" si="36"/>
        <v>32287901</v>
      </c>
      <c r="N109" s="46">
        <f t="shared" si="37"/>
        <v>32581635.199999999</v>
      </c>
      <c r="O109" s="38">
        <f t="shared" si="38"/>
        <v>1.0090973457828676</v>
      </c>
    </row>
    <row r="110" spans="1:15" s="6" customFormat="1" ht="26" x14ac:dyDescent="0.2">
      <c r="A110" s="8" t="s">
        <v>193</v>
      </c>
      <c r="B110" s="8" t="s">
        <v>194</v>
      </c>
      <c r="C110" s="24" t="s">
        <v>195</v>
      </c>
      <c r="D110" s="53">
        <v>32803720</v>
      </c>
      <c r="E110" s="53">
        <v>24780320</v>
      </c>
      <c r="F110" s="53">
        <v>23995253.190000001</v>
      </c>
      <c r="G110" s="55">
        <f t="shared" si="33"/>
        <v>0.96831893978770256</v>
      </c>
      <c r="H110" s="53">
        <v>258000</v>
      </c>
      <c r="I110" s="53">
        <v>258000</v>
      </c>
      <c r="J110" s="53">
        <v>299589.28999999998</v>
      </c>
      <c r="K110" s="55">
        <f t="shared" si="34"/>
        <v>1.1611987984496124</v>
      </c>
      <c r="L110" s="46">
        <f t="shared" si="35"/>
        <v>33061720</v>
      </c>
      <c r="M110" s="46">
        <f t="shared" si="36"/>
        <v>25038320</v>
      </c>
      <c r="N110" s="46">
        <f t="shared" si="37"/>
        <v>24294842.48</v>
      </c>
      <c r="O110" s="38">
        <f t="shared" si="38"/>
        <v>0.97030641352934222</v>
      </c>
    </row>
    <row r="111" spans="1:15" s="6" customFormat="1" ht="13" x14ac:dyDescent="0.2">
      <c r="A111" s="8" t="s">
        <v>196</v>
      </c>
      <c r="B111" s="8" t="s">
        <v>197</v>
      </c>
      <c r="C111" s="24" t="s">
        <v>198</v>
      </c>
      <c r="D111" s="53">
        <v>3249500</v>
      </c>
      <c r="E111" s="53">
        <v>2478521</v>
      </c>
      <c r="F111" s="53">
        <v>2338093.75</v>
      </c>
      <c r="G111" s="55">
        <f t="shared" si="33"/>
        <v>0.94334231987544181</v>
      </c>
      <c r="H111" s="53"/>
      <c r="I111" s="53"/>
      <c r="J111" s="53"/>
      <c r="K111" s="55">
        <f t="shared" si="34"/>
        <v>0</v>
      </c>
      <c r="L111" s="46">
        <f t="shared" si="35"/>
        <v>3249500</v>
      </c>
      <c r="M111" s="46">
        <f t="shared" si="36"/>
        <v>2478521</v>
      </c>
      <c r="N111" s="46">
        <f t="shared" si="37"/>
        <v>2338093.75</v>
      </c>
      <c r="O111" s="38">
        <f t="shared" si="38"/>
        <v>0.94334231987544181</v>
      </c>
    </row>
    <row r="112" spans="1:15" s="6" customFormat="1" ht="13" x14ac:dyDescent="0.2">
      <c r="A112" s="8" t="s">
        <v>196</v>
      </c>
      <c r="B112" s="8" t="s">
        <v>197</v>
      </c>
      <c r="C112" s="24" t="s">
        <v>199</v>
      </c>
      <c r="D112" s="53">
        <v>1792600</v>
      </c>
      <c r="E112" s="53">
        <v>1418805</v>
      </c>
      <c r="F112" s="53">
        <v>1293174.8999999999</v>
      </c>
      <c r="G112" s="55">
        <f t="shared" si="33"/>
        <v>0.91145358241618823</v>
      </c>
      <c r="H112" s="53"/>
      <c r="I112" s="53"/>
      <c r="J112" s="53"/>
      <c r="K112" s="55">
        <f t="shared" si="34"/>
        <v>0</v>
      </c>
      <c r="L112" s="46">
        <f t="shared" si="35"/>
        <v>1792600</v>
      </c>
      <c r="M112" s="46">
        <f t="shared" si="36"/>
        <v>1418805</v>
      </c>
      <c r="N112" s="46">
        <f t="shared" si="37"/>
        <v>1293174.8999999999</v>
      </c>
      <c r="O112" s="38">
        <f t="shared" si="38"/>
        <v>0.91145358241618823</v>
      </c>
    </row>
    <row r="113" spans="1:15" s="6" customFormat="1" ht="13" x14ac:dyDescent="0.2">
      <c r="A113" s="8" t="s">
        <v>196</v>
      </c>
      <c r="B113" s="8" t="s">
        <v>197</v>
      </c>
      <c r="C113" s="24" t="s">
        <v>200</v>
      </c>
      <c r="D113" s="53">
        <v>894300</v>
      </c>
      <c r="E113" s="53">
        <v>709205</v>
      </c>
      <c r="F113" s="53">
        <v>694529.82</v>
      </c>
      <c r="G113" s="55">
        <f t="shared" si="33"/>
        <v>0.97930756269343833</v>
      </c>
      <c r="H113" s="53"/>
      <c r="I113" s="53"/>
      <c r="J113" s="53"/>
      <c r="K113" s="55">
        <f t="shared" si="34"/>
        <v>0</v>
      </c>
      <c r="L113" s="46">
        <f t="shared" si="35"/>
        <v>894300</v>
      </c>
      <c r="M113" s="46">
        <f t="shared" si="36"/>
        <v>709205</v>
      </c>
      <c r="N113" s="46">
        <f t="shared" si="37"/>
        <v>694529.82</v>
      </c>
      <c r="O113" s="38">
        <f t="shared" si="38"/>
        <v>0.97930756269343833</v>
      </c>
    </row>
    <row r="114" spans="1:15" s="6" customFormat="1" ht="13" x14ac:dyDescent="0.2">
      <c r="A114" s="8" t="s">
        <v>196</v>
      </c>
      <c r="B114" s="8" t="s">
        <v>197</v>
      </c>
      <c r="C114" s="24" t="s">
        <v>201</v>
      </c>
      <c r="D114" s="53">
        <v>2797000</v>
      </c>
      <c r="E114" s="53">
        <v>2244150</v>
      </c>
      <c r="F114" s="53">
        <v>1657044.51</v>
      </c>
      <c r="G114" s="55">
        <f t="shared" si="33"/>
        <v>0.73838402513200985</v>
      </c>
      <c r="H114" s="53"/>
      <c r="I114" s="53"/>
      <c r="J114" s="53"/>
      <c r="K114" s="55">
        <f t="shared" si="34"/>
        <v>0</v>
      </c>
      <c r="L114" s="46">
        <f t="shared" si="35"/>
        <v>2797000</v>
      </c>
      <c r="M114" s="46">
        <f t="shared" si="36"/>
        <v>2244150</v>
      </c>
      <c r="N114" s="46">
        <f t="shared" si="37"/>
        <v>1657044.51</v>
      </c>
      <c r="O114" s="38">
        <f t="shared" si="38"/>
        <v>0.73838402513200985</v>
      </c>
    </row>
    <row r="115" spans="1:15" s="6" customFormat="1" x14ac:dyDescent="0.2">
      <c r="A115" s="8" t="s">
        <v>202</v>
      </c>
      <c r="B115" s="8" t="s">
        <v>203</v>
      </c>
      <c r="C115" s="24" t="s">
        <v>204</v>
      </c>
      <c r="D115" s="53">
        <v>2140300</v>
      </c>
      <c r="E115" s="53">
        <v>328900</v>
      </c>
      <c r="F115" s="53">
        <v>327786.12</v>
      </c>
      <c r="G115" s="55">
        <f t="shared" si="33"/>
        <v>0.99661331711766488</v>
      </c>
      <c r="H115" s="53">
        <v>70000</v>
      </c>
      <c r="I115" s="53">
        <v>70000</v>
      </c>
      <c r="J115" s="53">
        <v>1916791.74</v>
      </c>
      <c r="K115" s="55">
        <f t="shared" si="34"/>
        <v>27.382739142857144</v>
      </c>
      <c r="L115" s="46">
        <f t="shared" si="35"/>
        <v>2210300</v>
      </c>
      <c r="M115" s="46">
        <f t="shared" si="36"/>
        <v>398900</v>
      </c>
      <c r="N115" s="46">
        <f t="shared" si="37"/>
        <v>2244577.86</v>
      </c>
      <c r="O115" s="38">
        <f t="shared" si="38"/>
        <v>5.6269186763599892</v>
      </c>
    </row>
    <row r="116" spans="1:15" s="6" customFormat="1" x14ac:dyDescent="0.2">
      <c r="A116" s="8" t="s">
        <v>202</v>
      </c>
      <c r="B116" s="8" t="s">
        <v>203</v>
      </c>
      <c r="C116" s="24" t="s">
        <v>205</v>
      </c>
      <c r="D116" s="53"/>
      <c r="E116" s="53"/>
      <c r="F116" s="53"/>
      <c r="G116" s="55">
        <f t="shared" si="33"/>
        <v>0</v>
      </c>
      <c r="H116" s="53"/>
      <c r="I116" s="53"/>
      <c r="J116" s="53">
        <v>59371.88</v>
      </c>
      <c r="K116" s="55">
        <f t="shared" si="34"/>
        <v>0</v>
      </c>
      <c r="L116" s="46">
        <f t="shared" si="35"/>
        <v>0</v>
      </c>
      <c r="M116" s="46">
        <f t="shared" si="36"/>
        <v>0</v>
      </c>
      <c r="N116" s="46">
        <f t="shared" si="37"/>
        <v>59371.88</v>
      </c>
      <c r="O116" s="38">
        <f t="shared" si="38"/>
        <v>0</v>
      </c>
    </row>
    <row r="117" spans="1:15" s="6" customFormat="1" x14ac:dyDescent="0.2">
      <c r="A117" s="9" t="s">
        <v>206</v>
      </c>
      <c r="B117" s="8" t="s">
        <v>207</v>
      </c>
      <c r="C117" s="24" t="s">
        <v>0</v>
      </c>
      <c r="D117" s="53">
        <v>308735428</v>
      </c>
      <c r="E117" s="53">
        <v>235657387</v>
      </c>
      <c r="F117" s="53">
        <v>226406506.09999999</v>
      </c>
      <c r="G117" s="55">
        <f t="shared" si="33"/>
        <v>0.96074436274726238</v>
      </c>
      <c r="H117" s="53">
        <v>15354554</v>
      </c>
      <c r="I117" s="53">
        <v>15110604</v>
      </c>
      <c r="J117" s="53">
        <v>20288277.73</v>
      </c>
      <c r="K117" s="55">
        <f t="shared" si="34"/>
        <v>1.3426516722958262</v>
      </c>
      <c r="L117" s="46">
        <f t="shared" si="35"/>
        <v>324089982</v>
      </c>
      <c r="M117" s="46">
        <f t="shared" si="36"/>
        <v>250767991</v>
      </c>
      <c r="N117" s="46">
        <f t="shared" si="37"/>
        <v>246694783.82999998</v>
      </c>
      <c r="O117" s="38">
        <f t="shared" si="38"/>
        <v>0.98375706901922733</v>
      </c>
    </row>
    <row r="118" spans="1:15" s="6" customFormat="1" x14ac:dyDescent="0.2">
      <c r="A118" s="8" t="s">
        <v>208</v>
      </c>
      <c r="B118" s="8" t="s">
        <v>209</v>
      </c>
      <c r="C118" s="24" t="s">
        <v>210</v>
      </c>
      <c r="D118" s="53">
        <v>60570240</v>
      </c>
      <c r="E118" s="53">
        <v>47076844</v>
      </c>
      <c r="F118" s="53">
        <v>46521340.5</v>
      </c>
      <c r="G118" s="55">
        <f t="shared" si="33"/>
        <v>0.98820006923148884</v>
      </c>
      <c r="H118" s="53">
        <v>1555000</v>
      </c>
      <c r="I118" s="53">
        <v>1555000</v>
      </c>
      <c r="J118" s="53">
        <v>2049825.3</v>
      </c>
      <c r="K118" s="55">
        <f t="shared" si="34"/>
        <v>1.3182156270096463</v>
      </c>
      <c r="L118" s="46">
        <f t="shared" si="35"/>
        <v>62125240</v>
      </c>
      <c r="M118" s="46">
        <f t="shared" si="36"/>
        <v>48631844</v>
      </c>
      <c r="N118" s="46">
        <f t="shared" si="37"/>
        <v>48571165.799999997</v>
      </c>
      <c r="O118" s="38">
        <f t="shared" si="38"/>
        <v>0.99875229489550088</v>
      </c>
    </row>
    <row r="119" spans="1:15" s="6" customFormat="1" ht="16" x14ac:dyDescent="0.2">
      <c r="A119" s="9" t="s">
        <v>211</v>
      </c>
      <c r="B119" s="8" t="s">
        <v>212</v>
      </c>
      <c r="C119" s="24" t="s">
        <v>0</v>
      </c>
      <c r="D119" s="53">
        <v>59212050</v>
      </c>
      <c r="E119" s="53">
        <f>E120+E121</f>
        <v>43887265</v>
      </c>
      <c r="F119" s="53">
        <v>39412363.649999999</v>
      </c>
      <c r="G119" s="55">
        <f t="shared" si="33"/>
        <v>0.89803644975370411</v>
      </c>
      <c r="H119" s="53">
        <v>4662950</v>
      </c>
      <c r="I119" s="53">
        <v>4637100</v>
      </c>
      <c r="J119" s="53">
        <v>13714580.449999999</v>
      </c>
      <c r="K119" s="55">
        <f t="shared" si="34"/>
        <v>2.957577030902935</v>
      </c>
      <c r="L119" s="46">
        <f t="shared" si="35"/>
        <v>63875000</v>
      </c>
      <c r="M119" s="46">
        <f t="shared" si="36"/>
        <v>48524365</v>
      </c>
      <c r="N119" s="46">
        <f t="shared" si="37"/>
        <v>53126944.099999994</v>
      </c>
      <c r="O119" s="38">
        <f t="shared" si="38"/>
        <v>1.0948508877962646</v>
      </c>
    </row>
    <row r="120" spans="1:15" s="6" customFormat="1" ht="13" x14ac:dyDescent="0.2">
      <c r="A120" s="13" t="s">
        <v>213</v>
      </c>
      <c r="B120" s="13" t="s">
        <v>214</v>
      </c>
      <c r="C120" s="25" t="s">
        <v>215</v>
      </c>
      <c r="D120" s="53">
        <v>57334890</v>
      </c>
      <c r="E120" s="53">
        <v>42432055</v>
      </c>
      <c r="F120" s="53">
        <v>38112317.390000001</v>
      </c>
      <c r="G120" s="55">
        <f t="shared" si="33"/>
        <v>0.89819636098228095</v>
      </c>
      <c r="H120" s="53">
        <v>4652950</v>
      </c>
      <c r="I120" s="53">
        <v>4637100</v>
      </c>
      <c r="J120" s="53">
        <v>13573906.57</v>
      </c>
      <c r="K120" s="55">
        <f t="shared" si="34"/>
        <v>2.9272404239718792</v>
      </c>
      <c r="L120" s="46">
        <f t="shared" si="35"/>
        <v>61987840</v>
      </c>
      <c r="M120" s="46">
        <f t="shared" si="36"/>
        <v>47069155</v>
      </c>
      <c r="N120" s="46">
        <f t="shared" si="37"/>
        <v>51686223.960000001</v>
      </c>
      <c r="O120" s="38">
        <f t="shared" si="38"/>
        <v>1.0980911800944801</v>
      </c>
    </row>
    <row r="121" spans="1:15" s="6" customFormat="1" ht="13" x14ac:dyDescent="0.2">
      <c r="A121" s="13" t="s">
        <v>216</v>
      </c>
      <c r="B121" s="13" t="s">
        <v>217</v>
      </c>
      <c r="C121" s="25" t="s">
        <v>218</v>
      </c>
      <c r="D121" s="53">
        <v>1877160</v>
      </c>
      <c r="E121" s="53">
        <v>1455210</v>
      </c>
      <c r="F121" s="53">
        <v>1300046.26</v>
      </c>
      <c r="G121" s="55">
        <f t="shared" si="33"/>
        <v>0.89337364366654981</v>
      </c>
      <c r="H121" s="53">
        <v>10000</v>
      </c>
      <c r="I121" s="53">
        <v>10000</v>
      </c>
      <c r="J121" s="53">
        <v>140673.88</v>
      </c>
      <c r="K121" s="55">
        <f t="shared" si="34"/>
        <v>14.067388000000001</v>
      </c>
      <c r="L121" s="46">
        <f t="shared" si="35"/>
        <v>1887160</v>
      </c>
      <c r="M121" s="46">
        <f t="shared" si="36"/>
        <v>1465210</v>
      </c>
      <c r="N121" s="46">
        <f t="shared" si="37"/>
        <v>1440720.1400000001</v>
      </c>
      <c r="O121" s="38">
        <f t="shared" si="38"/>
        <v>0.98328576791040201</v>
      </c>
    </row>
    <row r="122" spans="1:15" s="6" customFormat="1" ht="16" x14ac:dyDescent="0.2">
      <c r="A122" s="9" t="s">
        <v>219</v>
      </c>
      <c r="B122" s="8" t="s">
        <v>220</v>
      </c>
      <c r="C122" s="24" t="s">
        <v>0</v>
      </c>
      <c r="D122" s="53">
        <v>166820400</v>
      </c>
      <c r="E122" s="53">
        <v>125556300</v>
      </c>
      <c r="F122" s="53">
        <v>123047582.91</v>
      </c>
      <c r="G122" s="55">
        <f t="shared" si="33"/>
        <v>0.9800191858950924</v>
      </c>
      <c r="H122" s="53"/>
      <c r="I122" s="53"/>
      <c r="J122" s="53"/>
      <c r="K122" s="55">
        <f t="shared" si="34"/>
        <v>0</v>
      </c>
      <c r="L122" s="46">
        <f t="shared" si="35"/>
        <v>166820400</v>
      </c>
      <c r="M122" s="46">
        <f t="shared" si="36"/>
        <v>125556300</v>
      </c>
      <c r="N122" s="46">
        <f t="shared" si="37"/>
        <v>123047582.91</v>
      </c>
      <c r="O122" s="38">
        <f t="shared" si="38"/>
        <v>0.9800191858950924</v>
      </c>
    </row>
    <row r="123" spans="1:15" s="6" customFormat="1" ht="13" x14ac:dyDescent="0.2">
      <c r="A123" s="13" t="s">
        <v>221</v>
      </c>
      <c r="B123" s="13" t="s">
        <v>222</v>
      </c>
      <c r="C123" s="25" t="s">
        <v>223</v>
      </c>
      <c r="D123" s="53">
        <v>166820400</v>
      </c>
      <c r="E123" s="53">
        <v>125556300</v>
      </c>
      <c r="F123" s="53">
        <v>123047582.91</v>
      </c>
      <c r="G123" s="55">
        <f t="shared" si="33"/>
        <v>0.9800191858950924</v>
      </c>
      <c r="H123" s="53"/>
      <c r="I123" s="53"/>
      <c r="J123" s="53"/>
      <c r="K123" s="55">
        <f t="shared" si="34"/>
        <v>0</v>
      </c>
      <c r="L123" s="46">
        <f t="shared" si="35"/>
        <v>166820400</v>
      </c>
      <c r="M123" s="46">
        <f t="shared" si="36"/>
        <v>125556300</v>
      </c>
      <c r="N123" s="46">
        <f t="shared" si="37"/>
        <v>123047582.91</v>
      </c>
      <c r="O123" s="38">
        <f t="shared" si="38"/>
        <v>0.9800191858950924</v>
      </c>
    </row>
    <row r="124" spans="1:15" s="6" customFormat="1" ht="13" x14ac:dyDescent="0.2">
      <c r="A124" s="8" t="s">
        <v>224</v>
      </c>
      <c r="B124" s="8" t="s">
        <v>225</v>
      </c>
      <c r="C124" s="24" t="s">
        <v>226</v>
      </c>
      <c r="D124" s="53">
        <v>2998820</v>
      </c>
      <c r="E124" s="53">
        <v>2281325</v>
      </c>
      <c r="F124" s="53">
        <v>2082477.35</v>
      </c>
      <c r="G124" s="55">
        <f t="shared" si="33"/>
        <v>0.91283677248967166</v>
      </c>
      <c r="H124" s="53">
        <v>366430</v>
      </c>
      <c r="I124" s="53">
        <v>366430</v>
      </c>
      <c r="J124" s="53">
        <v>366390</v>
      </c>
      <c r="K124" s="55">
        <f t="shared" si="34"/>
        <v>0.99989083863220807</v>
      </c>
      <c r="L124" s="46">
        <f t="shared" si="35"/>
        <v>3365250</v>
      </c>
      <c r="M124" s="46">
        <f t="shared" si="36"/>
        <v>2647755</v>
      </c>
      <c r="N124" s="46">
        <f t="shared" si="37"/>
        <v>2448867.35</v>
      </c>
      <c r="O124" s="38">
        <f t="shared" si="38"/>
        <v>0.92488442095284495</v>
      </c>
    </row>
    <row r="125" spans="1:15" s="6" customFormat="1" x14ac:dyDescent="0.2">
      <c r="A125" s="8" t="s">
        <v>227</v>
      </c>
      <c r="B125" s="8" t="s">
        <v>228</v>
      </c>
      <c r="C125" s="24" t="s">
        <v>229</v>
      </c>
      <c r="D125" s="53">
        <v>4294865</v>
      </c>
      <c r="E125" s="53">
        <v>3353500</v>
      </c>
      <c r="F125" s="53">
        <v>2919373.26</v>
      </c>
      <c r="G125" s="55">
        <f t="shared" si="33"/>
        <v>0.87054517966303857</v>
      </c>
      <c r="H125" s="53">
        <v>44000</v>
      </c>
      <c r="I125" s="53">
        <v>44000</v>
      </c>
      <c r="J125" s="53">
        <v>19953</v>
      </c>
      <c r="K125" s="55">
        <f t="shared" si="34"/>
        <v>0.45347727272727273</v>
      </c>
      <c r="L125" s="46">
        <f t="shared" si="35"/>
        <v>4338865</v>
      </c>
      <c r="M125" s="46">
        <f t="shared" si="36"/>
        <v>3397500</v>
      </c>
      <c r="N125" s="46">
        <f t="shared" si="37"/>
        <v>2939326.26</v>
      </c>
      <c r="O125" s="38">
        <f t="shared" si="38"/>
        <v>0.86514385871964672</v>
      </c>
    </row>
    <row r="126" spans="1:15" s="6" customFormat="1" x14ac:dyDescent="0.2">
      <c r="A126" s="9" t="s">
        <v>230</v>
      </c>
      <c r="B126" s="8" t="s">
        <v>231</v>
      </c>
      <c r="C126" s="24" t="s">
        <v>0</v>
      </c>
      <c r="D126" s="53">
        <v>4193000</v>
      </c>
      <c r="E126" s="53">
        <f>E127+E128</f>
        <v>3339930</v>
      </c>
      <c r="F126" s="53">
        <v>3138210.76</v>
      </c>
      <c r="G126" s="55">
        <f t="shared" si="33"/>
        <v>0.93960375217444669</v>
      </c>
      <c r="H126" s="53"/>
      <c r="I126" s="53"/>
      <c r="J126" s="53"/>
      <c r="K126" s="55">
        <f t="shared" si="34"/>
        <v>0</v>
      </c>
      <c r="L126" s="46">
        <f t="shared" si="35"/>
        <v>4193000</v>
      </c>
      <c r="M126" s="46">
        <f t="shared" si="36"/>
        <v>3339930</v>
      </c>
      <c r="N126" s="46">
        <f t="shared" si="37"/>
        <v>3138210.76</v>
      </c>
      <c r="O126" s="38">
        <f t="shared" si="38"/>
        <v>0.93960375217444669</v>
      </c>
    </row>
    <row r="127" spans="1:15" s="6" customFormat="1" x14ac:dyDescent="0.2">
      <c r="A127" s="13" t="s">
        <v>232</v>
      </c>
      <c r="B127" s="13" t="s">
        <v>233</v>
      </c>
      <c r="C127" s="25" t="s">
        <v>234</v>
      </c>
      <c r="D127" s="53">
        <v>4072000</v>
      </c>
      <c r="E127" s="53">
        <v>3222550</v>
      </c>
      <c r="F127" s="53">
        <v>3070110.69</v>
      </c>
      <c r="G127" s="55">
        <f t="shared" si="33"/>
        <v>0.9526960605731486</v>
      </c>
      <c r="H127" s="53"/>
      <c r="I127" s="53"/>
      <c r="J127" s="53"/>
      <c r="K127" s="55">
        <f t="shared" si="34"/>
        <v>0</v>
      </c>
      <c r="L127" s="46">
        <f t="shared" si="35"/>
        <v>4072000</v>
      </c>
      <c r="M127" s="46">
        <f t="shared" si="36"/>
        <v>3222550</v>
      </c>
      <c r="N127" s="46">
        <f t="shared" si="37"/>
        <v>3070110.69</v>
      </c>
      <c r="O127" s="38">
        <f t="shared" si="38"/>
        <v>0.9526960605731486</v>
      </c>
    </row>
    <row r="128" spans="1:15" s="6" customFormat="1" x14ac:dyDescent="0.2">
      <c r="A128" s="13" t="s">
        <v>235</v>
      </c>
      <c r="B128" s="13" t="s">
        <v>236</v>
      </c>
      <c r="C128" s="25" t="s">
        <v>237</v>
      </c>
      <c r="D128" s="53">
        <v>121000</v>
      </c>
      <c r="E128" s="53">
        <v>117380</v>
      </c>
      <c r="F128" s="53">
        <v>68100.070000000007</v>
      </c>
      <c r="G128" s="55">
        <f t="shared" si="33"/>
        <v>0.58016757539614927</v>
      </c>
      <c r="H128" s="53"/>
      <c r="I128" s="53"/>
      <c r="J128" s="53"/>
      <c r="K128" s="55">
        <f t="shared" si="34"/>
        <v>0</v>
      </c>
      <c r="L128" s="46">
        <f t="shared" si="35"/>
        <v>121000</v>
      </c>
      <c r="M128" s="46">
        <f t="shared" si="36"/>
        <v>117380</v>
      </c>
      <c r="N128" s="46">
        <f t="shared" si="37"/>
        <v>68100.070000000007</v>
      </c>
      <c r="O128" s="38">
        <f t="shared" si="38"/>
        <v>0.58016757539614927</v>
      </c>
    </row>
    <row r="129" spans="1:15" s="6" customFormat="1" ht="16" x14ac:dyDescent="0.2">
      <c r="A129" s="9" t="s">
        <v>238</v>
      </c>
      <c r="B129" s="8" t="s">
        <v>239</v>
      </c>
      <c r="C129" s="24" t="s">
        <v>0</v>
      </c>
      <c r="D129" s="53">
        <v>1840353</v>
      </c>
      <c r="E129" s="53">
        <f>E130+E131</f>
        <v>1356523</v>
      </c>
      <c r="F129" s="53">
        <v>1177261.3400000001</v>
      </c>
      <c r="G129" s="55">
        <f t="shared" si="33"/>
        <v>0.86785210424003134</v>
      </c>
      <c r="H129" s="53"/>
      <c r="I129" s="53"/>
      <c r="J129" s="53"/>
      <c r="K129" s="55">
        <f t="shared" si="34"/>
        <v>0</v>
      </c>
      <c r="L129" s="46">
        <f t="shared" si="35"/>
        <v>1840353</v>
      </c>
      <c r="M129" s="46">
        <f t="shared" si="36"/>
        <v>1356523</v>
      </c>
      <c r="N129" s="46">
        <f t="shared" si="37"/>
        <v>1177261.3400000001</v>
      </c>
      <c r="O129" s="38">
        <f t="shared" si="38"/>
        <v>0.86785210424003134</v>
      </c>
    </row>
    <row r="130" spans="1:15" s="6" customFormat="1" ht="13" x14ac:dyDescent="0.2">
      <c r="A130" s="13" t="s">
        <v>240</v>
      </c>
      <c r="B130" s="13" t="s">
        <v>241</v>
      </c>
      <c r="C130" s="25" t="s">
        <v>242</v>
      </c>
      <c r="D130" s="53">
        <v>285744</v>
      </c>
      <c r="E130" s="53">
        <v>219244</v>
      </c>
      <c r="F130" s="53">
        <v>185983.42</v>
      </c>
      <c r="G130" s="55">
        <f t="shared" si="33"/>
        <v>0.84829422926054998</v>
      </c>
      <c r="H130" s="53"/>
      <c r="I130" s="53"/>
      <c r="J130" s="53"/>
      <c r="K130" s="55">
        <f t="shared" si="34"/>
        <v>0</v>
      </c>
      <c r="L130" s="46">
        <f t="shared" si="35"/>
        <v>285744</v>
      </c>
      <c r="M130" s="46">
        <f t="shared" si="36"/>
        <v>219244</v>
      </c>
      <c r="N130" s="46">
        <f t="shared" si="37"/>
        <v>185983.42</v>
      </c>
      <c r="O130" s="38">
        <f t="shared" si="38"/>
        <v>0.84829422926054998</v>
      </c>
    </row>
    <row r="131" spans="1:15" s="6" customFormat="1" ht="13" x14ac:dyDescent="0.2">
      <c r="A131" s="13" t="s">
        <v>243</v>
      </c>
      <c r="B131" s="13" t="s">
        <v>244</v>
      </c>
      <c r="C131" s="25" t="s">
        <v>245</v>
      </c>
      <c r="D131" s="53">
        <v>1554609</v>
      </c>
      <c r="E131" s="53">
        <v>1137279</v>
      </c>
      <c r="F131" s="53">
        <v>991277.92</v>
      </c>
      <c r="G131" s="55">
        <f t="shared" si="33"/>
        <v>0.8716224602757987</v>
      </c>
      <c r="H131" s="53"/>
      <c r="I131" s="53"/>
      <c r="J131" s="53"/>
      <c r="K131" s="55">
        <f t="shared" si="34"/>
        <v>0</v>
      </c>
      <c r="L131" s="46">
        <f t="shared" si="35"/>
        <v>1554609</v>
      </c>
      <c r="M131" s="46">
        <f t="shared" si="36"/>
        <v>1137279</v>
      </c>
      <c r="N131" s="46">
        <f t="shared" si="37"/>
        <v>991277.92</v>
      </c>
      <c r="O131" s="38">
        <f t="shared" si="38"/>
        <v>0.8716224602757987</v>
      </c>
    </row>
    <row r="132" spans="1:15" s="6" customFormat="1" ht="24" x14ac:dyDescent="0.2">
      <c r="A132" s="9" t="s">
        <v>246</v>
      </c>
      <c r="B132" s="8" t="s">
        <v>247</v>
      </c>
      <c r="C132" s="24"/>
      <c r="D132" s="53"/>
      <c r="E132" s="53"/>
      <c r="F132" s="53"/>
      <c r="G132" s="55">
        <f t="shared" si="33"/>
        <v>0</v>
      </c>
      <c r="H132" s="53">
        <v>2669474</v>
      </c>
      <c r="I132" s="53">
        <v>2669474</v>
      </c>
      <c r="J132" s="53"/>
      <c r="K132" s="55">
        <f t="shared" si="34"/>
        <v>0</v>
      </c>
      <c r="L132" s="46">
        <f t="shared" si="35"/>
        <v>2669474</v>
      </c>
      <c r="M132" s="46">
        <f t="shared" si="36"/>
        <v>2669474</v>
      </c>
      <c r="N132" s="46">
        <f t="shared" si="37"/>
        <v>0</v>
      </c>
      <c r="O132" s="38">
        <f t="shared" si="38"/>
        <v>0</v>
      </c>
    </row>
    <row r="133" spans="1:15" s="6" customFormat="1" ht="32.5" x14ac:dyDescent="0.2">
      <c r="A133" s="13" t="s">
        <v>248</v>
      </c>
      <c r="B133" s="13" t="s">
        <v>249</v>
      </c>
      <c r="C133" s="25" t="s">
        <v>250</v>
      </c>
      <c r="D133" s="53"/>
      <c r="E133" s="53"/>
      <c r="F133" s="53"/>
      <c r="G133" s="55">
        <f t="shared" si="33"/>
        <v>0</v>
      </c>
      <c r="H133" s="53">
        <v>133474</v>
      </c>
      <c r="I133" s="53">
        <v>133474</v>
      </c>
      <c r="J133" s="53"/>
      <c r="K133" s="55">
        <f t="shared" si="34"/>
        <v>0</v>
      </c>
      <c r="L133" s="46">
        <f t="shared" si="35"/>
        <v>133474</v>
      </c>
      <c r="M133" s="46">
        <f t="shared" si="36"/>
        <v>133474</v>
      </c>
      <c r="N133" s="46">
        <f t="shared" si="37"/>
        <v>0</v>
      </c>
      <c r="O133" s="38">
        <f t="shared" si="38"/>
        <v>0</v>
      </c>
    </row>
    <row r="134" spans="1:15" s="6" customFormat="1" ht="26" x14ac:dyDescent="0.2">
      <c r="A134" s="13" t="s">
        <v>251</v>
      </c>
      <c r="B134" s="13" t="s">
        <v>252</v>
      </c>
      <c r="C134" s="25" t="s">
        <v>253</v>
      </c>
      <c r="D134" s="53"/>
      <c r="E134" s="53"/>
      <c r="F134" s="53"/>
      <c r="G134" s="55">
        <f t="shared" si="33"/>
        <v>0</v>
      </c>
      <c r="H134" s="53">
        <v>2536000</v>
      </c>
      <c r="I134" s="53">
        <v>2536000</v>
      </c>
      <c r="J134" s="53"/>
      <c r="K134" s="55">
        <f t="shared" si="34"/>
        <v>0</v>
      </c>
      <c r="L134" s="46">
        <f t="shared" si="35"/>
        <v>2536000</v>
      </c>
      <c r="M134" s="46">
        <f t="shared" si="36"/>
        <v>2536000</v>
      </c>
      <c r="N134" s="46">
        <f t="shared" si="37"/>
        <v>0</v>
      </c>
      <c r="O134" s="38">
        <f t="shared" si="38"/>
        <v>0</v>
      </c>
    </row>
    <row r="135" spans="1:15" s="6" customFormat="1" ht="26" x14ac:dyDescent="0.2">
      <c r="A135" s="8" t="s">
        <v>254</v>
      </c>
      <c r="B135" s="8" t="s">
        <v>255</v>
      </c>
      <c r="C135" s="24" t="s">
        <v>256</v>
      </c>
      <c r="D135" s="53">
        <v>527300</v>
      </c>
      <c r="E135" s="53">
        <v>527300</v>
      </c>
      <c r="F135" s="53">
        <v>527296.19999999995</v>
      </c>
      <c r="G135" s="55">
        <f t="shared" si="33"/>
        <v>0.9999927934761994</v>
      </c>
      <c r="H135" s="53"/>
      <c r="I135" s="53"/>
      <c r="J135" s="53"/>
      <c r="K135" s="55">
        <f t="shared" si="34"/>
        <v>0</v>
      </c>
      <c r="L135" s="46">
        <f t="shared" si="35"/>
        <v>527300</v>
      </c>
      <c r="M135" s="46">
        <f t="shared" si="36"/>
        <v>527300</v>
      </c>
      <c r="N135" s="46">
        <f t="shared" si="37"/>
        <v>527296.19999999995</v>
      </c>
      <c r="O135" s="38">
        <f t="shared" si="38"/>
        <v>0.9999927934761994</v>
      </c>
    </row>
    <row r="136" spans="1:15" s="6" customFormat="1" ht="24" x14ac:dyDescent="0.2">
      <c r="A136" s="9" t="s">
        <v>257</v>
      </c>
      <c r="B136" s="8" t="s">
        <v>258</v>
      </c>
      <c r="C136" s="24" t="s">
        <v>0</v>
      </c>
      <c r="D136" s="53"/>
      <c r="E136" s="53"/>
      <c r="F136" s="53"/>
      <c r="G136" s="55">
        <f t="shared" si="33"/>
        <v>0</v>
      </c>
      <c r="H136" s="53">
        <v>1213000</v>
      </c>
      <c r="I136" s="53"/>
      <c r="J136" s="53"/>
      <c r="K136" s="55">
        <f t="shared" si="34"/>
        <v>0</v>
      </c>
      <c r="L136" s="46">
        <f t="shared" si="35"/>
        <v>1213000</v>
      </c>
      <c r="M136" s="46">
        <f t="shared" si="36"/>
        <v>0</v>
      </c>
      <c r="N136" s="46">
        <f t="shared" si="37"/>
        <v>0</v>
      </c>
      <c r="O136" s="38">
        <f t="shared" si="38"/>
        <v>0</v>
      </c>
    </row>
    <row r="137" spans="1:15" s="6" customFormat="1" ht="26" x14ac:dyDescent="0.2">
      <c r="A137" s="13" t="s">
        <v>259</v>
      </c>
      <c r="B137" s="13" t="s">
        <v>260</v>
      </c>
      <c r="C137" s="25" t="s">
        <v>261</v>
      </c>
      <c r="D137" s="53"/>
      <c r="E137" s="53"/>
      <c r="F137" s="53"/>
      <c r="G137" s="55">
        <f t="shared" si="33"/>
        <v>0</v>
      </c>
      <c r="H137" s="53">
        <v>1213000</v>
      </c>
      <c r="I137" s="53">
        <v>1213000</v>
      </c>
      <c r="J137" s="53"/>
      <c r="K137" s="55">
        <f t="shared" si="34"/>
        <v>0</v>
      </c>
      <c r="L137" s="46">
        <f t="shared" si="35"/>
        <v>1213000</v>
      </c>
      <c r="M137" s="46">
        <f t="shared" si="36"/>
        <v>1213000</v>
      </c>
      <c r="N137" s="46">
        <f t="shared" si="37"/>
        <v>0</v>
      </c>
      <c r="O137" s="38">
        <f t="shared" si="38"/>
        <v>0</v>
      </c>
    </row>
    <row r="138" spans="1:15" s="6" customFormat="1" ht="48" x14ac:dyDescent="0.2">
      <c r="A138" s="9" t="s">
        <v>262</v>
      </c>
      <c r="B138" s="8" t="s">
        <v>263</v>
      </c>
      <c r="C138" s="24" t="s">
        <v>0</v>
      </c>
      <c r="D138" s="53"/>
      <c r="E138" s="53"/>
      <c r="F138" s="53"/>
      <c r="G138" s="55">
        <f t="shared" ref="G138:G201" si="59">IFERROR(F138/E138,0)</f>
        <v>0</v>
      </c>
      <c r="H138" s="53">
        <v>2000000</v>
      </c>
      <c r="I138" s="53">
        <v>2000000</v>
      </c>
      <c r="J138" s="53">
        <v>1957170</v>
      </c>
      <c r="K138" s="55">
        <f t="shared" ref="K138:K201" si="60">IFERROR(J138/I138,0)</f>
        <v>0.97858500000000004</v>
      </c>
      <c r="L138" s="46">
        <f t="shared" si="35"/>
        <v>2000000</v>
      </c>
      <c r="M138" s="46">
        <f t="shared" si="36"/>
        <v>2000000</v>
      </c>
      <c r="N138" s="46">
        <f t="shared" si="37"/>
        <v>1957170</v>
      </c>
      <c r="O138" s="38">
        <f t="shared" ref="O138:O201" si="61">IFERROR(N138/M138,0)</f>
        <v>0.97858500000000004</v>
      </c>
    </row>
    <row r="139" spans="1:15" s="6" customFormat="1" ht="32.5" x14ac:dyDescent="0.2">
      <c r="A139" s="13" t="s">
        <v>264</v>
      </c>
      <c r="B139" s="13" t="s">
        <v>265</v>
      </c>
      <c r="C139" s="25" t="s">
        <v>266</v>
      </c>
      <c r="D139" s="53"/>
      <c r="E139" s="53"/>
      <c r="F139" s="53"/>
      <c r="G139" s="55">
        <f t="shared" si="59"/>
        <v>0</v>
      </c>
      <c r="H139" s="53">
        <v>250000</v>
      </c>
      <c r="I139" s="53">
        <v>250000</v>
      </c>
      <c r="J139" s="53">
        <v>244646.25</v>
      </c>
      <c r="K139" s="55">
        <f t="shared" si="60"/>
        <v>0.97858500000000004</v>
      </c>
      <c r="L139" s="46">
        <f t="shared" si="35"/>
        <v>250000</v>
      </c>
      <c r="M139" s="46">
        <f t="shared" si="36"/>
        <v>250000</v>
      </c>
      <c r="N139" s="46">
        <f t="shared" si="37"/>
        <v>244646.25</v>
      </c>
      <c r="O139" s="38">
        <f t="shared" si="61"/>
        <v>0.97858500000000004</v>
      </c>
    </row>
    <row r="140" spans="1:15" s="6" customFormat="1" ht="32.5" x14ac:dyDescent="0.2">
      <c r="A140" s="13" t="s">
        <v>267</v>
      </c>
      <c r="B140" s="13" t="s">
        <v>268</v>
      </c>
      <c r="C140" s="25" t="s">
        <v>269</v>
      </c>
      <c r="D140" s="53"/>
      <c r="E140" s="53"/>
      <c r="F140" s="53"/>
      <c r="G140" s="55">
        <f t="shared" si="59"/>
        <v>0</v>
      </c>
      <c r="H140" s="53">
        <v>1750000</v>
      </c>
      <c r="I140" s="53">
        <v>1750000</v>
      </c>
      <c r="J140" s="53">
        <v>1712523.75</v>
      </c>
      <c r="K140" s="55">
        <f t="shared" si="60"/>
        <v>0.97858500000000004</v>
      </c>
      <c r="L140" s="46">
        <f t="shared" si="35"/>
        <v>1750000</v>
      </c>
      <c r="M140" s="46">
        <f t="shared" si="36"/>
        <v>1750000</v>
      </c>
      <c r="N140" s="46">
        <f t="shared" si="37"/>
        <v>1712523.75</v>
      </c>
      <c r="O140" s="38">
        <f t="shared" si="61"/>
        <v>0.97858500000000004</v>
      </c>
    </row>
    <row r="141" spans="1:15" s="6" customFormat="1" x14ac:dyDescent="0.2">
      <c r="A141" s="8" t="s">
        <v>270</v>
      </c>
      <c r="B141" s="8" t="s">
        <v>271</v>
      </c>
      <c r="C141" s="24" t="s">
        <v>272</v>
      </c>
      <c r="D141" s="53"/>
      <c r="E141" s="53"/>
      <c r="F141" s="53"/>
      <c r="G141" s="55">
        <f t="shared" si="59"/>
        <v>0</v>
      </c>
      <c r="H141" s="53">
        <v>200000</v>
      </c>
      <c r="I141" s="53">
        <v>200000</v>
      </c>
      <c r="J141" s="53">
        <v>186090.8</v>
      </c>
      <c r="K141" s="55">
        <f t="shared" si="60"/>
        <v>0.93045399999999989</v>
      </c>
      <c r="L141" s="46">
        <f t="shared" si="35"/>
        <v>200000</v>
      </c>
      <c r="M141" s="46">
        <f t="shared" si="36"/>
        <v>200000</v>
      </c>
      <c r="N141" s="46">
        <f t="shared" si="37"/>
        <v>186090.8</v>
      </c>
      <c r="O141" s="38">
        <f t="shared" si="61"/>
        <v>0.93045399999999989</v>
      </c>
    </row>
    <row r="142" spans="1:15" s="6" customFormat="1" ht="16" x14ac:dyDescent="0.2">
      <c r="A142" s="9" t="s">
        <v>273</v>
      </c>
      <c r="B142" s="8" t="s">
        <v>274</v>
      </c>
      <c r="C142" s="24" t="s">
        <v>0</v>
      </c>
      <c r="D142" s="53"/>
      <c r="E142" s="53"/>
      <c r="F142" s="53"/>
      <c r="G142" s="55">
        <f t="shared" si="59"/>
        <v>0</v>
      </c>
      <c r="H142" s="53">
        <v>2339600</v>
      </c>
      <c r="I142" s="53">
        <v>2339600</v>
      </c>
      <c r="J142" s="53">
        <v>1921192</v>
      </c>
      <c r="K142" s="55">
        <f t="shared" si="60"/>
        <v>0.82116259189605056</v>
      </c>
      <c r="L142" s="46">
        <f t="shared" si="35"/>
        <v>2339600</v>
      </c>
      <c r="M142" s="46">
        <f t="shared" si="36"/>
        <v>2339600</v>
      </c>
      <c r="N142" s="46">
        <f t="shared" si="37"/>
        <v>1921192</v>
      </c>
      <c r="O142" s="38">
        <f t="shared" si="61"/>
        <v>0.82116259189605056</v>
      </c>
    </row>
    <row r="143" spans="1:15" s="6" customFormat="1" ht="19.5" x14ac:dyDescent="0.2">
      <c r="A143" s="13" t="s">
        <v>275</v>
      </c>
      <c r="B143" s="13" t="s">
        <v>276</v>
      </c>
      <c r="C143" s="25" t="s">
        <v>277</v>
      </c>
      <c r="D143" s="53"/>
      <c r="E143" s="53"/>
      <c r="F143" s="53"/>
      <c r="G143" s="55">
        <f t="shared" si="59"/>
        <v>0</v>
      </c>
      <c r="H143" s="53">
        <v>2339600</v>
      </c>
      <c r="I143" s="53">
        <v>2339600</v>
      </c>
      <c r="J143" s="53">
        <v>1921192</v>
      </c>
      <c r="K143" s="55">
        <f t="shared" si="60"/>
        <v>0.82116259189605056</v>
      </c>
      <c r="L143" s="46">
        <f t="shared" si="35"/>
        <v>2339600</v>
      </c>
      <c r="M143" s="46">
        <f t="shared" si="36"/>
        <v>2339600</v>
      </c>
      <c r="N143" s="46">
        <f t="shared" si="37"/>
        <v>1921192</v>
      </c>
      <c r="O143" s="38">
        <f t="shared" si="61"/>
        <v>0.82116259189605056</v>
      </c>
    </row>
    <row r="144" spans="1:15" s="6" customFormat="1" ht="32" x14ac:dyDescent="0.2">
      <c r="A144" s="9" t="s">
        <v>278</v>
      </c>
      <c r="B144" s="8" t="s">
        <v>279</v>
      </c>
      <c r="C144" s="24" t="s">
        <v>0</v>
      </c>
      <c r="D144" s="53"/>
      <c r="E144" s="53"/>
      <c r="F144" s="53"/>
      <c r="G144" s="55">
        <f t="shared" si="59"/>
        <v>0</v>
      </c>
      <c r="H144" s="53">
        <v>304100</v>
      </c>
      <c r="I144" s="53">
        <v>76000</v>
      </c>
      <c r="J144" s="53">
        <v>73076.179999999993</v>
      </c>
      <c r="K144" s="55">
        <f t="shared" si="60"/>
        <v>0.96152868421052617</v>
      </c>
      <c r="L144" s="46">
        <f t="shared" ref="L144:L207" si="62">D144+H144</f>
        <v>304100</v>
      </c>
      <c r="M144" s="46">
        <f t="shared" ref="M144:M207" si="63">E144+I144</f>
        <v>76000</v>
      </c>
      <c r="N144" s="46">
        <f t="shared" ref="N144:N207" si="64">F144+J144</f>
        <v>73076.179999999993</v>
      </c>
      <c r="O144" s="38">
        <f t="shared" si="61"/>
        <v>0.96152868421052617</v>
      </c>
    </row>
    <row r="145" spans="1:15" s="6" customFormat="1" ht="32.5" x14ac:dyDescent="0.2">
      <c r="A145" s="13" t="s">
        <v>280</v>
      </c>
      <c r="B145" s="13" t="s">
        <v>281</v>
      </c>
      <c r="C145" s="25" t="s">
        <v>282</v>
      </c>
      <c r="D145" s="53"/>
      <c r="E145" s="53"/>
      <c r="F145" s="53"/>
      <c r="G145" s="55">
        <f t="shared" si="59"/>
        <v>0</v>
      </c>
      <c r="H145" s="53">
        <v>304100</v>
      </c>
      <c r="I145" s="53">
        <v>76000</v>
      </c>
      <c r="J145" s="53">
        <v>73076.179999999993</v>
      </c>
      <c r="K145" s="55">
        <f t="shared" si="60"/>
        <v>0.96152868421052617</v>
      </c>
      <c r="L145" s="46">
        <f t="shared" si="62"/>
        <v>304100</v>
      </c>
      <c r="M145" s="46">
        <f t="shared" si="63"/>
        <v>76000</v>
      </c>
      <c r="N145" s="46">
        <f t="shared" si="64"/>
        <v>73076.179999999993</v>
      </c>
      <c r="O145" s="38">
        <f t="shared" si="61"/>
        <v>0.96152868421052617</v>
      </c>
    </row>
    <row r="146" spans="1:15" s="6" customFormat="1" ht="19.5" x14ac:dyDescent="0.2">
      <c r="A146" s="8" t="s">
        <v>283</v>
      </c>
      <c r="B146" s="8" t="s">
        <v>284</v>
      </c>
      <c r="C146" s="24" t="s">
        <v>285</v>
      </c>
      <c r="D146" s="53">
        <v>8278400</v>
      </c>
      <c r="E146" s="53">
        <v>8278400</v>
      </c>
      <c r="F146" s="53">
        <v>7580600.1299999999</v>
      </c>
      <c r="G146" s="55">
        <f t="shared" si="59"/>
        <v>0.91570836514302278</v>
      </c>
      <c r="H146" s="53"/>
      <c r="I146" s="53"/>
      <c r="J146" s="53"/>
      <c r="K146" s="55">
        <f t="shared" si="60"/>
        <v>0</v>
      </c>
      <c r="L146" s="46">
        <f t="shared" si="62"/>
        <v>8278400</v>
      </c>
      <c r="M146" s="46">
        <f t="shared" si="63"/>
        <v>8278400</v>
      </c>
      <c r="N146" s="46">
        <f t="shared" si="64"/>
        <v>7580600.1299999999</v>
      </c>
      <c r="O146" s="38">
        <f t="shared" si="61"/>
        <v>0.91570836514302278</v>
      </c>
    </row>
    <row r="147" spans="1:15" s="6" customFormat="1" x14ac:dyDescent="0.2">
      <c r="A147" s="9" t="s">
        <v>286</v>
      </c>
      <c r="B147" s="8" t="s">
        <v>287</v>
      </c>
      <c r="C147" s="24" t="s">
        <v>0</v>
      </c>
      <c r="D147" s="53">
        <v>10484597</v>
      </c>
      <c r="E147" s="53">
        <v>8458171</v>
      </c>
      <c r="F147" s="53">
        <v>7413064.9000000004</v>
      </c>
      <c r="G147" s="55">
        <f t="shared" si="59"/>
        <v>0.87643828671706925</v>
      </c>
      <c r="H147" s="53">
        <v>950000</v>
      </c>
      <c r="I147" s="53">
        <v>950000</v>
      </c>
      <c r="J147" s="53">
        <v>950174.8</v>
      </c>
      <c r="K147" s="55">
        <f t="shared" si="60"/>
        <v>1.000184</v>
      </c>
      <c r="L147" s="46">
        <f t="shared" si="62"/>
        <v>11434597</v>
      </c>
      <c r="M147" s="46">
        <f t="shared" si="63"/>
        <v>9408171</v>
      </c>
      <c r="N147" s="46">
        <f t="shared" si="64"/>
        <v>8363239.7000000002</v>
      </c>
      <c r="O147" s="38">
        <f t="shared" si="61"/>
        <v>0.88893364076822157</v>
      </c>
    </row>
    <row r="148" spans="1:15" s="6" customFormat="1" x14ac:dyDescent="0.2">
      <c r="A148" s="8" t="s">
        <v>288</v>
      </c>
      <c r="B148" s="8" t="s">
        <v>289</v>
      </c>
      <c r="C148" s="24" t="s">
        <v>290</v>
      </c>
      <c r="D148" s="53">
        <v>5223200</v>
      </c>
      <c r="E148" s="53">
        <v>4329800</v>
      </c>
      <c r="F148" s="53">
        <v>3720480.02</v>
      </c>
      <c r="G148" s="55">
        <f t="shared" si="59"/>
        <v>0.85927295025174377</v>
      </c>
      <c r="H148" s="53">
        <v>950000</v>
      </c>
      <c r="I148" s="53">
        <v>950000</v>
      </c>
      <c r="J148" s="53">
        <v>949474.8</v>
      </c>
      <c r="K148" s="55">
        <f t="shared" si="60"/>
        <v>0.99944715789473693</v>
      </c>
      <c r="L148" s="46">
        <f t="shared" si="62"/>
        <v>6173200</v>
      </c>
      <c r="M148" s="46">
        <f t="shared" si="63"/>
        <v>5279800</v>
      </c>
      <c r="N148" s="46">
        <f t="shared" si="64"/>
        <v>4669954.82</v>
      </c>
      <c r="O148" s="38">
        <f t="shared" si="61"/>
        <v>0.88449464373650521</v>
      </c>
    </row>
    <row r="149" spans="1:15" s="6" customFormat="1" x14ac:dyDescent="0.2">
      <c r="A149" s="9" t="s">
        <v>291</v>
      </c>
      <c r="B149" s="8" t="s">
        <v>292</v>
      </c>
      <c r="C149" s="24" t="s">
        <v>0</v>
      </c>
      <c r="D149" s="53">
        <v>3150000</v>
      </c>
      <c r="E149" s="53">
        <v>2482600</v>
      </c>
      <c r="F149" s="53">
        <v>2249361.5</v>
      </c>
      <c r="G149" s="55">
        <f t="shared" si="59"/>
        <v>0.90605071296221706</v>
      </c>
      <c r="H149" s="53"/>
      <c r="I149" s="53"/>
      <c r="J149" s="53"/>
      <c r="K149" s="55">
        <f t="shared" si="60"/>
        <v>0</v>
      </c>
      <c r="L149" s="46">
        <f t="shared" si="62"/>
        <v>3150000</v>
      </c>
      <c r="M149" s="46">
        <f t="shared" si="63"/>
        <v>2482600</v>
      </c>
      <c r="N149" s="46">
        <f t="shared" si="64"/>
        <v>2249361.5</v>
      </c>
      <c r="O149" s="38">
        <f t="shared" si="61"/>
        <v>0.90605071296221706</v>
      </c>
    </row>
    <row r="150" spans="1:15" s="6" customFormat="1" ht="13" x14ac:dyDescent="0.2">
      <c r="A150" s="13" t="s">
        <v>293</v>
      </c>
      <c r="B150" s="13" t="s">
        <v>294</v>
      </c>
      <c r="C150" s="25" t="s">
        <v>295</v>
      </c>
      <c r="D150" s="53">
        <v>3150000</v>
      </c>
      <c r="E150" s="53">
        <v>2482600</v>
      </c>
      <c r="F150" s="53">
        <v>2249361.5</v>
      </c>
      <c r="G150" s="55">
        <f t="shared" si="59"/>
        <v>0.90605071296221706</v>
      </c>
      <c r="H150" s="53"/>
      <c r="I150" s="53"/>
      <c r="J150" s="53"/>
      <c r="K150" s="55">
        <f t="shared" si="60"/>
        <v>0</v>
      </c>
      <c r="L150" s="46">
        <f t="shared" si="62"/>
        <v>3150000</v>
      </c>
      <c r="M150" s="46">
        <f t="shared" si="63"/>
        <v>2482600</v>
      </c>
      <c r="N150" s="46">
        <f t="shared" si="64"/>
        <v>2249361.5</v>
      </c>
      <c r="O150" s="38">
        <f t="shared" si="61"/>
        <v>0.90605071296221706</v>
      </c>
    </row>
    <row r="151" spans="1:15" s="6" customFormat="1" ht="16" x14ac:dyDescent="0.2">
      <c r="A151" s="9" t="s">
        <v>296</v>
      </c>
      <c r="B151" s="8" t="s">
        <v>297</v>
      </c>
      <c r="C151" s="24" t="s">
        <v>0</v>
      </c>
      <c r="D151" s="53">
        <v>50000</v>
      </c>
      <c r="E151" s="53">
        <v>50000</v>
      </c>
      <c r="F151" s="53">
        <v>3623.36</v>
      </c>
      <c r="G151" s="55">
        <f t="shared" si="59"/>
        <v>7.2467200000000009E-2</v>
      </c>
      <c r="H151" s="53"/>
      <c r="I151" s="53"/>
      <c r="J151" s="53"/>
      <c r="K151" s="55">
        <f t="shared" si="60"/>
        <v>0</v>
      </c>
      <c r="L151" s="46">
        <f t="shared" si="62"/>
        <v>50000</v>
      </c>
      <c r="M151" s="46">
        <f t="shared" si="63"/>
        <v>50000</v>
      </c>
      <c r="N151" s="46">
        <f t="shared" si="64"/>
        <v>3623.36</v>
      </c>
      <c r="O151" s="38">
        <f t="shared" si="61"/>
        <v>7.2467200000000009E-2</v>
      </c>
    </row>
    <row r="152" spans="1:15" s="6" customFormat="1" x14ac:dyDescent="0.2">
      <c r="A152" s="13" t="s">
        <v>298</v>
      </c>
      <c r="B152" s="13" t="s">
        <v>299</v>
      </c>
      <c r="C152" s="25" t="s">
        <v>300</v>
      </c>
      <c r="D152" s="53">
        <v>50000</v>
      </c>
      <c r="E152" s="53">
        <v>50000</v>
      </c>
      <c r="F152" s="53">
        <v>3623.36</v>
      </c>
      <c r="G152" s="55">
        <f t="shared" si="59"/>
        <v>7.2467200000000009E-2</v>
      </c>
      <c r="H152" s="53"/>
      <c r="I152" s="53"/>
      <c r="J152" s="53"/>
      <c r="K152" s="55">
        <f t="shared" si="60"/>
        <v>0</v>
      </c>
      <c r="L152" s="46">
        <f t="shared" si="62"/>
        <v>50000</v>
      </c>
      <c r="M152" s="46">
        <f t="shared" si="63"/>
        <v>50000</v>
      </c>
      <c r="N152" s="46">
        <f t="shared" si="64"/>
        <v>3623.36</v>
      </c>
      <c r="O152" s="38">
        <f t="shared" si="61"/>
        <v>7.2467200000000009E-2</v>
      </c>
    </row>
    <row r="153" spans="1:15" s="6" customFormat="1" ht="16" x14ac:dyDescent="0.2">
      <c r="A153" s="9" t="s">
        <v>301</v>
      </c>
      <c r="B153" s="8" t="s">
        <v>302</v>
      </c>
      <c r="C153" s="24" t="s">
        <v>0</v>
      </c>
      <c r="D153" s="53">
        <v>2061397</v>
      </c>
      <c r="E153" s="53">
        <v>1595771</v>
      </c>
      <c r="F153" s="53">
        <v>1439600.02</v>
      </c>
      <c r="G153" s="55">
        <f t="shared" si="59"/>
        <v>0.90213446666219654</v>
      </c>
      <c r="H153" s="53"/>
      <c r="I153" s="53"/>
      <c r="J153" s="53">
        <v>700</v>
      </c>
      <c r="K153" s="55">
        <f t="shared" si="60"/>
        <v>0</v>
      </c>
      <c r="L153" s="46">
        <f t="shared" si="62"/>
        <v>2061397</v>
      </c>
      <c r="M153" s="46">
        <f t="shared" si="63"/>
        <v>1595771</v>
      </c>
      <c r="N153" s="46">
        <f t="shared" si="64"/>
        <v>1440300.02</v>
      </c>
      <c r="O153" s="38">
        <f t="shared" si="61"/>
        <v>0.90257312609390694</v>
      </c>
    </row>
    <row r="154" spans="1:15" s="6" customFormat="1" x14ac:dyDescent="0.2">
      <c r="A154" s="13" t="s">
        <v>303</v>
      </c>
      <c r="B154" s="13" t="s">
        <v>304</v>
      </c>
      <c r="C154" s="25" t="s">
        <v>305</v>
      </c>
      <c r="D154" s="53">
        <v>2061397</v>
      </c>
      <c r="E154" s="53">
        <v>1595771</v>
      </c>
      <c r="F154" s="53">
        <v>1439600.02</v>
      </c>
      <c r="G154" s="55">
        <f t="shared" si="59"/>
        <v>0.90213446666219654</v>
      </c>
      <c r="H154" s="53"/>
      <c r="I154" s="53"/>
      <c r="J154" s="53">
        <v>700</v>
      </c>
      <c r="K154" s="55">
        <f t="shared" si="60"/>
        <v>0</v>
      </c>
      <c r="L154" s="46">
        <f t="shared" si="62"/>
        <v>2061397</v>
      </c>
      <c r="M154" s="46">
        <f t="shared" si="63"/>
        <v>1595771</v>
      </c>
      <c r="N154" s="46">
        <f t="shared" si="64"/>
        <v>1440300.02</v>
      </c>
      <c r="O154" s="38">
        <f t="shared" si="61"/>
        <v>0.90257312609390694</v>
      </c>
    </row>
    <row r="155" spans="1:15" s="6" customFormat="1" x14ac:dyDescent="0.2">
      <c r="A155" s="9" t="s">
        <v>306</v>
      </c>
      <c r="B155" s="8" t="s">
        <v>307</v>
      </c>
      <c r="C155" s="24" t="s">
        <v>0</v>
      </c>
      <c r="D155" s="53">
        <v>24444693</v>
      </c>
      <c r="E155" s="53">
        <v>20424507</v>
      </c>
      <c r="F155" s="53">
        <v>18835640.239999998</v>
      </c>
      <c r="G155" s="55">
        <f t="shared" si="59"/>
        <v>0.92220782807633983</v>
      </c>
      <c r="H155" s="53">
        <v>13453701.470000001</v>
      </c>
      <c r="I155" s="53">
        <v>13453701.470000001</v>
      </c>
      <c r="J155" s="53">
        <v>12822486.710000001</v>
      </c>
      <c r="K155" s="55">
        <f t="shared" si="60"/>
        <v>0.95308244638789363</v>
      </c>
      <c r="L155" s="46">
        <f t="shared" si="62"/>
        <v>37898394.469999999</v>
      </c>
      <c r="M155" s="46">
        <f t="shared" si="63"/>
        <v>33878208.469999999</v>
      </c>
      <c r="N155" s="46">
        <f t="shared" si="64"/>
        <v>31658126.949999999</v>
      </c>
      <c r="O155" s="38">
        <f t="shared" si="61"/>
        <v>0.93446874494659493</v>
      </c>
    </row>
    <row r="156" spans="1:15" s="6" customFormat="1" ht="32" x14ac:dyDescent="0.2">
      <c r="A156" s="9" t="s">
        <v>308</v>
      </c>
      <c r="B156" s="8" t="s">
        <v>309</v>
      </c>
      <c r="C156" s="24" t="s">
        <v>0</v>
      </c>
      <c r="D156" s="53">
        <v>1850000</v>
      </c>
      <c r="E156" s="53">
        <f>E157+E158+E159</f>
        <v>2063600</v>
      </c>
      <c r="F156" s="53">
        <v>1504456.94</v>
      </c>
      <c r="G156" s="55">
        <f t="shared" si="59"/>
        <v>0.72904484396200808</v>
      </c>
      <c r="H156" s="53"/>
      <c r="I156" s="53"/>
      <c r="J156" s="53"/>
      <c r="K156" s="55">
        <f t="shared" si="60"/>
        <v>0</v>
      </c>
      <c r="L156" s="46">
        <f t="shared" si="62"/>
        <v>1850000</v>
      </c>
      <c r="M156" s="46">
        <f t="shared" si="63"/>
        <v>2063600</v>
      </c>
      <c r="N156" s="46">
        <f t="shared" si="64"/>
        <v>1504456.94</v>
      </c>
      <c r="O156" s="38">
        <f t="shared" si="61"/>
        <v>0.72904484396200808</v>
      </c>
    </row>
    <row r="157" spans="1:15" s="6" customFormat="1" ht="13" x14ac:dyDescent="0.2">
      <c r="A157" s="13" t="s">
        <v>310</v>
      </c>
      <c r="B157" s="13" t="s">
        <v>311</v>
      </c>
      <c r="C157" s="25" t="s">
        <v>312</v>
      </c>
      <c r="D157" s="53">
        <v>1650000</v>
      </c>
      <c r="E157" s="53">
        <v>1480000</v>
      </c>
      <c r="F157" s="53">
        <v>1304456.94</v>
      </c>
      <c r="G157" s="55">
        <f t="shared" si="59"/>
        <v>0.88138982432432433</v>
      </c>
      <c r="H157" s="53"/>
      <c r="I157" s="53"/>
      <c r="J157" s="53"/>
      <c r="K157" s="55">
        <f t="shared" si="60"/>
        <v>0</v>
      </c>
      <c r="L157" s="46">
        <f t="shared" si="62"/>
        <v>1650000</v>
      </c>
      <c r="M157" s="46">
        <f t="shared" si="63"/>
        <v>1480000</v>
      </c>
      <c r="N157" s="46">
        <f t="shared" si="64"/>
        <v>1304456.94</v>
      </c>
      <c r="O157" s="38">
        <f t="shared" si="61"/>
        <v>0.88138982432432433</v>
      </c>
    </row>
    <row r="158" spans="1:15" s="6" customFormat="1" ht="13" x14ac:dyDescent="0.2">
      <c r="A158" s="13" t="s">
        <v>313</v>
      </c>
      <c r="B158" s="13" t="s">
        <v>314</v>
      </c>
      <c r="C158" s="25" t="s">
        <v>315</v>
      </c>
      <c r="D158" s="53">
        <v>200000</v>
      </c>
      <c r="E158" s="53">
        <v>200000</v>
      </c>
      <c r="F158" s="53">
        <v>200000</v>
      </c>
      <c r="G158" s="55">
        <f t="shared" si="59"/>
        <v>1</v>
      </c>
      <c r="H158" s="53"/>
      <c r="I158" s="53"/>
      <c r="J158" s="53"/>
      <c r="K158" s="55">
        <f t="shared" si="60"/>
        <v>0</v>
      </c>
      <c r="L158" s="46">
        <f t="shared" si="62"/>
        <v>200000</v>
      </c>
      <c r="M158" s="46">
        <f t="shared" si="63"/>
        <v>200000</v>
      </c>
      <c r="N158" s="46">
        <f t="shared" si="64"/>
        <v>200000</v>
      </c>
      <c r="O158" s="38">
        <f t="shared" si="61"/>
        <v>1</v>
      </c>
    </row>
    <row r="159" spans="1:15" s="6" customFormat="1" ht="13" x14ac:dyDescent="0.2">
      <c r="A159" s="8" t="s">
        <v>316</v>
      </c>
      <c r="B159" s="8" t="s">
        <v>317</v>
      </c>
      <c r="C159" s="24" t="s">
        <v>318</v>
      </c>
      <c r="D159" s="53">
        <v>410000</v>
      </c>
      <c r="E159" s="53">
        <v>383600</v>
      </c>
      <c r="F159" s="53">
        <v>383179.5</v>
      </c>
      <c r="G159" s="55">
        <f t="shared" si="59"/>
        <v>0.99890380604796658</v>
      </c>
      <c r="H159" s="53"/>
      <c r="I159" s="53"/>
      <c r="J159" s="53"/>
      <c r="K159" s="55">
        <f t="shared" si="60"/>
        <v>0</v>
      </c>
      <c r="L159" s="46">
        <f t="shared" si="62"/>
        <v>410000</v>
      </c>
      <c r="M159" s="46">
        <f t="shared" si="63"/>
        <v>383600</v>
      </c>
      <c r="N159" s="46">
        <f t="shared" si="64"/>
        <v>383179.5</v>
      </c>
      <c r="O159" s="38">
        <f t="shared" si="61"/>
        <v>0.99890380604796658</v>
      </c>
    </row>
    <row r="160" spans="1:15" s="6" customFormat="1" ht="24" x14ac:dyDescent="0.2">
      <c r="A160" s="9" t="s">
        <v>319</v>
      </c>
      <c r="B160" s="8" t="s">
        <v>320</v>
      </c>
      <c r="C160" s="24" t="s">
        <v>0</v>
      </c>
      <c r="D160" s="53">
        <v>9709369</v>
      </c>
      <c r="E160" s="53"/>
      <c r="F160" s="53">
        <v>6886930.2300000004</v>
      </c>
      <c r="G160" s="55">
        <f t="shared" si="59"/>
        <v>0</v>
      </c>
      <c r="H160" s="53">
        <v>1197000</v>
      </c>
      <c r="I160" s="53">
        <v>1197000</v>
      </c>
      <c r="J160" s="53">
        <v>1710562.88</v>
      </c>
      <c r="K160" s="55">
        <f t="shared" si="60"/>
        <v>1.4290416708437761</v>
      </c>
      <c r="L160" s="46">
        <f t="shared" si="62"/>
        <v>10906369</v>
      </c>
      <c r="M160" s="46">
        <f t="shared" si="63"/>
        <v>1197000</v>
      </c>
      <c r="N160" s="46">
        <f t="shared" si="64"/>
        <v>8597493.1099999994</v>
      </c>
      <c r="O160" s="38">
        <f t="shared" si="61"/>
        <v>7.1825339264828729</v>
      </c>
    </row>
    <row r="161" spans="1:15" s="6" customFormat="1" ht="19.5" x14ac:dyDescent="0.2">
      <c r="A161" s="13" t="s">
        <v>321</v>
      </c>
      <c r="B161" s="13" t="s">
        <v>322</v>
      </c>
      <c r="C161" s="25" t="s">
        <v>323</v>
      </c>
      <c r="D161" s="53">
        <v>7985240</v>
      </c>
      <c r="E161" s="53">
        <v>6283940</v>
      </c>
      <c r="F161" s="53">
        <v>5754277.8399999999</v>
      </c>
      <c r="G161" s="55">
        <f t="shared" si="59"/>
        <v>0.9157117731868859</v>
      </c>
      <c r="H161" s="53">
        <v>1197000</v>
      </c>
      <c r="I161" s="53">
        <v>1197000</v>
      </c>
      <c r="J161" s="53">
        <v>861307.77</v>
      </c>
      <c r="K161" s="55">
        <f t="shared" si="60"/>
        <v>0.71955536340852133</v>
      </c>
      <c r="L161" s="46">
        <f t="shared" si="62"/>
        <v>9182240</v>
      </c>
      <c r="M161" s="46">
        <f t="shared" si="63"/>
        <v>7480940</v>
      </c>
      <c r="N161" s="46">
        <f t="shared" si="64"/>
        <v>6615585.6099999994</v>
      </c>
      <c r="O161" s="38">
        <f t="shared" si="61"/>
        <v>0.88432544706948579</v>
      </c>
    </row>
    <row r="162" spans="1:15" s="6" customFormat="1" ht="13" x14ac:dyDescent="0.2">
      <c r="A162" s="13" t="s">
        <v>324</v>
      </c>
      <c r="B162" s="13" t="s">
        <v>325</v>
      </c>
      <c r="C162" s="25" t="s">
        <v>326</v>
      </c>
      <c r="D162" s="53">
        <v>1724129</v>
      </c>
      <c r="E162" s="53">
        <v>1298517</v>
      </c>
      <c r="F162" s="53">
        <v>1132652.3899999999</v>
      </c>
      <c r="G162" s="55">
        <f t="shared" si="59"/>
        <v>0.87226612358559796</v>
      </c>
      <c r="H162" s="53"/>
      <c r="I162" s="53"/>
      <c r="J162" s="53">
        <v>849255.11</v>
      </c>
      <c r="K162" s="55">
        <f t="shared" si="60"/>
        <v>0</v>
      </c>
      <c r="L162" s="46">
        <f t="shared" si="62"/>
        <v>1724129</v>
      </c>
      <c r="M162" s="46">
        <f t="shared" si="63"/>
        <v>1298517</v>
      </c>
      <c r="N162" s="46">
        <f t="shared" si="64"/>
        <v>1981907.5</v>
      </c>
      <c r="O162" s="38">
        <f t="shared" si="61"/>
        <v>1.526285370156879</v>
      </c>
    </row>
    <row r="163" spans="1:15" s="6" customFormat="1" ht="16" x14ac:dyDescent="0.2">
      <c r="A163" s="9" t="s">
        <v>327</v>
      </c>
      <c r="B163" s="8" t="s">
        <v>328</v>
      </c>
      <c r="C163" s="24" t="s">
        <v>0</v>
      </c>
      <c r="D163" s="53">
        <v>21000</v>
      </c>
      <c r="E163" s="53">
        <v>21000</v>
      </c>
      <c r="F163" s="53">
        <v>20997.94</v>
      </c>
      <c r="G163" s="55">
        <f t="shared" si="59"/>
        <v>0.99990190476190466</v>
      </c>
      <c r="H163" s="53"/>
      <c r="I163" s="53"/>
      <c r="J163" s="53"/>
      <c r="K163" s="55">
        <f t="shared" si="60"/>
        <v>0</v>
      </c>
      <c r="L163" s="46">
        <f t="shared" si="62"/>
        <v>21000</v>
      </c>
      <c r="M163" s="46">
        <f t="shared" si="63"/>
        <v>21000</v>
      </c>
      <c r="N163" s="46">
        <f t="shared" si="64"/>
        <v>20997.94</v>
      </c>
      <c r="O163" s="38">
        <f t="shared" si="61"/>
        <v>0.99990190476190466</v>
      </c>
    </row>
    <row r="164" spans="1:15" s="6" customFormat="1" ht="19.5" x14ac:dyDescent="0.2">
      <c r="A164" s="13" t="s">
        <v>329</v>
      </c>
      <c r="B164" s="13" t="s">
        <v>330</v>
      </c>
      <c r="C164" s="25" t="s">
        <v>331</v>
      </c>
      <c r="D164" s="53">
        <v>21000</v>
      </c>
      <c r="E164" s="53">
        <v>21000</v>
      </c>
      <c r="F164" s="53">
        <v>20997.94</v>
      </c>
      <c r="G164" s="55">
        <f t="shared" si="59"/>
        <v>0.99990190476190466</v>
      </c>
      <c r="H164" s="53"/>
      <c r="I164" s="53"/>
      <c r="J164" s="53"/>
      <c r="K164" s="55">
        <f t="shared" si="60"/>
        <v>0</v>
      </c>
      <c r="L164" s="46">
        <f t="shared" si="62"/>
        <v>21000</v>
      </c>
      <c r="M164" s="46">
        <f t="shared" si="63"/>
        <v>21000</v>
      </c>
      <c r="N164" s="46">
        <f t="shared" si="64"/>
        <v>20997.94</v>
      </c>
      <c r="O164" s="38">
        <f t="shared" si="61"/>
        <v>0.99990190476190466</v>
      </c>
    </row>
    <row r="165" spans="1:15" s="6" customFormat="1" ht="16" x14ac:dyDescent="0.2">
      <c r="A165" s="9" t="s">
        <v>332</v>
      </c>
      <c r="B165" s="8" t="s">
        <v>333</v>
      </c>
      <c r="C165" s="24" t="s">
        <v>0</v>
      </c>
      <c r="D165" s="53">
        <v>1602600</v>
      </c>
      <c r="E165" s="53">
        <f>E166+E167+E168</f>
        <v>3870850</v>
      </c>
      <c r="F165" s="53">
        <v>1108695.3500000001</v>
      </c>
      <c r="G165" s="55">
        <f t="shared" si="59"/>
        <v>0.28642167740935454</v>
      </c>
      <c r="H165" s="53"/>
      <c r="I165" s="53"/>
      <c r="J165" s="53">
        <v>255885.58</v>
      </c>
      <c r="K165" s="55">
        <f t="shared" si="60"/>
        <v>0</v>
      </c>
      <c r="L165" s="46">
        <f t="shared" si="62"/>
        <v>1602600</v>
      </c>
      <c r="M165" s="46">
        <f t="shared" si="63"/>
        <v>3870850</v>
      </c>
      <c r="N165" s="46">
        <f t="shared" si="64"/>
        <v>1364580.9300000002</v>
      </c>
      <c r="O165" s="38">
        <f t="shared" si="61"/>
        <v>0.35252746296033177</v>
      </c>
    </row>
    <row r="166" spans="1:15" s="6" customFormat="1" ht="26" x14ac:dyDescent="0.2">
      <c r="A166" s="13" t="s">
        <v>334</v>
      </c>
      <c r="B166" s="13" t="s">
        <v>335</v>
      </c>
      <c r="C166" s="25" t="s">
        <v>336</v>
      </c>
      <c r="D166" s="53">
        <v>1387600</v>
      </c>
      <c r="E166" s="53">
        <v>1076100</v>
      </c>
      <c r="F166" s="53">
        <v>974179.17</v>
      </c>
      <c r="G166" s="55">
        <f t="shared" si="59"/>
        <v>0.90528684137161974</v>
      </c>
      <c r="H166" s="53"/>
      <c r="I166" s="53"/>
      <c r="J166" s="53">
        <v>255885.58</v>
      </c>
      <c r="K166" s="55">
        <f t="shared" si="60"/>
        <v>0</v>
      </c>
      <c r="L166" s="46">
        <f t="shared" si="62"/>
        <v>1387600</v>
      </c>
      <c r="M166" s="46">
        <f t="shared" si="63"/>
        <v>1076100</v>
      </c>
      <c r="N166" s="46">
        <f t="shared" si="64"/>
        <v>1230064.75</v>
      </c>
      <c r="O166" s="38">
        <f t="shared" si="61"/>
        <v>1.1430766192733017</v>
      </c>
    </row>
    <row r="167" spans="1:15" s="6" customFormat="1" ht="19.5" x14ac:dyDescent="0.2">
      <c r="A167" s="13" t="s">
        <v>337</v>
      </c>
      <c r="B167" s="13" t="s">
        <v>338</v>
      </c>
      <c r="C167" s="25" t="s">
        <v>339</v>
      </c>
      <c r="D167" s="53">
        <v>215000</v>
      </c>
      <c r="E167" s="53">
        <v>194750</v>
      </c>
      <c r="F167" s="53">
        <v>134516.18</v>
      </c>
      <c r="G167" s="55">
        <f t="shared" si="59"/>
        <v>0.69071209242618736</v>
      </c>
      <c r="H167" s="53"/>
      <c r="I167" s="53"/>
      <c r="J167" s="53"/>
      <c r="K167" s="55">
        <f t="shared" si="60"/>
        <v>0</v>
      </c>
      <c r="L167" s="46">
        <f t="shared" si="62"/>
        <v>215000</v>
      </c>
      <c r="M167" s="46">
        <f t="shared" si="63"/>
        <v>194750</v>
      </c>
      <c r="N167" s="46">
        <f t="shared" si="64"/>
        <v>134516.18</v>
      </c>
      <c r="O167" s="38">
        <f t="shared" si="61"/>
        <v>0.69071209242618736</v>
      </c>
    </row>
    <row r="168" spans="1:15" s="6" customFormat="1" ht="26" x14ac:dyDescent="0.2">
      <c r="A168" s="8" t="s">
        <v>340</v>
      </c>
      <c r="B168" s="8" t="s">
        <v>341</v>
      </c>
      <c r="C168" s="24" t="s">
        <v>342</v>
      </c>
      <c r="D168" s="53">
        <v>2600000</v>
      </c>
      <c r="E168" s="53">
        <v>2600000</v>
      </c>
      <c r="F168" s="53">
        <v>2367205.54</v>
      </c>
      <c r="G168" s="55">
        <f t="shared" si="59"/>
        <v>0.91046366923076927</v>
      </c>
      <c r="H168" s="53"/>
      <c r="I168" s="53"/>
      <c r="J168" s="53"/>
      <c r="K168" s="55">
        <f t="shared" si="60"/>
        <v>0</v>
      </c>
      <c r="L168" s="46">
        <f t="shared" si="62"/>
        <v>2600000</v>
      </c>
      <c r="M168" s="46">
        <f t="shared" si="63"/>
        <v>2600000</v>
      </c>
      <c r="N168" s="46">
        <f t="shared" si="64"/>
        <v>2367205.54</v>
      </c>
      <c r="O168" s="38">
        <f t="shared" si="61"/>
        <v>0.91046366923076927</v>
      </c>
    </row>
    <row r="169" spans="1:15" s="6" customFormat="1" x14ac:dyDescent="0.2">
      <c r="A169" s="9" t="s">
        <v>343</v>
      </c>
      <c r="B169" s="8" t="s">
        <v>344</v>
      </c>
      <c r="C169" s="24" t="s">
        <v>0</v>
      </c>
      <c r="D169" s="53">
        <v>241724</v>
      </c>
      <c r="E169" s="53">
        <v>165600</v>
      </c>
      <c r="F169" s="53">
        <v>149174.74</v>
      </c>
      <c r="G169" s="55">
        <f t="shared" si="59"/>
        <v>0.90081364734299507</v>
      </c>
      <c r="H169" s="53"/>
      <c r="I169" s="53"/>
      <c r="J169" s="53"/>
      <c r="K169" s="55">
        <f t="shared" si="60"/>
        <v>0</v>
      </c>
      <c r="L169" s="46">
        <f t="shared" si="62"/>
        <v>241724</v>
      </c>
      <c r="M169" s="46">
        <f t="shared" si="63"/>
        <v>165600</v>
      </c>
      <c r="N169" s="46">
        <f t="shared" si="64"/>
        <v>149174.74</v>
      </c>
      <c r="O169" s="38">
        <f t="shared" si="61"/>
        <v>0.90081364734299507</v>
      </c>
    </row>
    <row r="170" spans="1:15" s="6" customFormat="1" ht="26" x14ac:dyDescent="0.2">
      <c r="A170" s="13" t="s">
        <v>345</v>
      </c>
      <c r="B170" s="13" t="s">
        <v>346</v>
      </c>
      <c r="C170" s="25" t="s">
        <v>347</v>
      </c>
      <c r="D170" s="53">
        <v>241724</v>
      </c>
      <c r="E170" s="53">
        <v>165600</v>
      </c>
      <c r="F170" s="53">
        <v>149174.74</v>
      </c>
      <c r="G170" s="55">
        <f t="shared" si="59"/>
        <v>0.90081364734299507</v>
      </c>
      <c r="H170" s="53"/>
      <c r="I170" s="53"/>
      <c r="J170" s="53"/>
      <c r="K170" s="55">
        <f t="shared" si="60"/>
        <v>0</v>
      </c>
      <c r="L170" s="46">
        <f t="shared" si="62"/>
        <v>241724</v>
      </c>
      <c r="M170" s="46">
        <f t="shared" si="63"/>
        <v>165600</v>
      </c>
      <c r="N170" s="46">
        <f t="shared" si="64"/>
        <v>149174.74</v>
      </c>
      <c r="O170" s="38">
        <f t="shared" si="61"/>
        <v>0.90081364734299507</v>
      </c>
    </row>
    <row r="171" spans="1:15" s="6" customFormat="1" ht="24" x14ac:dyDescent="0.2">
      <c r="A171" s="9" t="s">
        <v>348</v>
      </c>
      <c r="B171" s="8" t="s">
        <v>349</v>
      </c>
      <c r="C171" s="24" t="s">
        <v>0</v>
      </c>
      <c r="D171" s="53"/>
      <c r="E171" s="53"/>
      <c r="F171" s="53"/>
      <c r="G171" s="55">
        <f t="shared" si="59"/>
        <v>0</v>
      </c>
      <c r="H171" s="53">
        <v>12256701.470000001</v>
      </c>
      <c r="I171" s="53">
        <v>12256701.470000001</v>
      </c>
      <c r="J171" s="53">
        <v>9976999.0099999998</v>
      </c>
      <c r="K171" s="55">
        <f t="shared" si="60"/>
        <v>0.81400359096777442</v>
      </c>
      <c r="L171" s="46">
        <f t="shared" si="62"/>
        <v>12256701.470000001</v>
      </c>
      <c r="M171" s="46">
        <f t="shared" si="63"/>
        <v>12256701.470000001</v>
      </c>
      <c r="N171" s="46">
        <f t="shared" si="64"/>
        <v>9976999.0099999998</v>
      </c>
      <c r="O171" s="38">
        <f t="shared" si="61"/>
        <v>0.81400359096777442</v>
      </c>
    </row>
    <row r="172" spans="1:15" s="6" customFormat="1" ht="110.5" x14ac:dyDescent="0.2">
      <c r="A172" s="13" t="s">
        <v>350</v>
      </c>
      <c r="B172" s="13" t="s">
        <v>351</v>
      </c>
      <c r="C172" s="25" t="s">
        <v>352</v>
      </c>
      <c r="D172" s="53"/>
      <c r="E172" s="53"/>
      <c r="F172" s="53"/>
      <c r="G172" s="55"/>
      <c r="H172" s="53"/>
      <c r="I172" s="53"/>
      <c r="J172" s="53"/>
      <c r="K172" s="55">
        <f t="shared" si="60"/>
        <v>0</v>
      </c>
      <c r="L172" s="46">
        <f t="shared" si="62"/>
        <v>0</v>
      </c>
      <c r="M172" s="46">
        <f t="shared" si="63"/>
        <v>0</v>
      </c>
      <c r="N172" s="46">
        <f t="shared" si="64"/>
        <v>0</v>
      </c>
      <c r="O172" s="38">
        <f t="shared" si="61"/>
        <v>0</v>
      </c>
    </row>
    <row r="173" spans="1:15" s="6" customFormat="1" x14ac:dyDescent="0.2">
      <c r="A173" s="9" t="s">
        <v>353</v>
      </c>
      <c r="B173" s="8" t="s">
        <v>354</v>
      </c>
      <c r="C173" s="24" t="s">
        <v>0</v>
      </c>
      <c r="D173" s="53">
        <v>8010000</v>
      </c>
      <c r="E173" s="53">
        <f>E174+E175</f>
        <v>6721000</v>
      </c>
      <c r="F173" s="53">
        <v>6415000</v>
      </c>
      <c r="G173" s="55">
        <f t="shared" si="59"/>
        <v>0.95447106085403954</v>
      </c>
      <c r="H173" s="53" t="s">
        <v>0</v>
      </c>
      <c r="I173" s="53"/>
      <c r="J173" s="53">
        <v>879039.24</v>
      </c>
      <c r="K173" s="55">
        <f t="shared" si="60"/>
        <v>0</v>
      </c>
      <c r="L173" s="46" t="e">
        <f t="shared" si="62"/>
        <v>#VALUE!</v>
      </c>
      <c r="M173" s="46">
        <f t="shared" si="63"/>
        <v>6721000</v>
      </c>
      <c r="N173" s="46">
        <f t="shared" si="64"/>
        <v>7294039.2400000002</v>
      </c>
      <c r="O173" s="38">
        <f t="shared" si="61"/>
        <v>1.0852610087784555</v>
      </c>
    </row>
    <row r="174" spans="1:15" s="6" customFormat="1" ht="19.5" x14ac:dyDescent="0.2">
      <c r="A174" s="13" t="s">
        <v>355</v>
      </c>
      <c r="B174" s="13" t="s">
        <v>356</v>
      </c>
      <c r="C174" s="25" t="s">
        <v>357</v>
      </c>
      <c r="D174" s="53">
        <v>630000</v>
      </c>
      <c r="E174" s="53">
        <v>241000</v>
      </c>
      <c r="F174" s="53"/>
      <c r="G174" s="55">
        <f t="shared" si="59"/>
        <v>0</v>
      </c>
      <c r="H174" s="53"/>
      <c r="I174" s="53"/>
      <c r="J174" s="53">
        <v>856414.24</v>
      </c>
      <c r="K174" s="55">
        <f t="shared" si="60"/>
        <v>0</v>
      </c>
      <c r="L174" s="46">
        <f t="shared" si="62"/>
        <v>630000</v>
      </c>
      <c r="M174" s="46">
        <f t="shared" si="63"/>
        <v>241000</v>
      </c>
      <c r="N174" s="46">
        <f t="shared" si="64"/>
        <v>856414.24</v>
      </c>
      <c r="O174" s="38">
        <f t="shared" si="61"/>
        <v>3.5535860580912861</v>
      </c>
    </row>
    <row r="175" spans="1:15" s="6" customFormat="1" x14ac:dyDescent="0.2">
      <c r="A175" s="13" t="s">
        <v>358</v>
      </c>
      <c r="B175" s="13" t="s">
        <v>359</v>
      </c>
      <c r="C175" s="25" t="s">
        <v>360</v>
      </c>
      <c r="D175" s="53">
        <v>7380000</v>
      </c>
      <c r="E175" s="53">
        <v>6480000</v>
      </c>
      <c r="F175" s="53">
        <v>6415000</v>
      </c>
      <c r="G175" s="55">
        <f t="shared" si="59"/>
        <v>0.98996913580246915</v>
      </c>
      <c r="H175" s="53"/>
      <c r="I175" s="53"/>
      <c r="J175" s="53"/>
      <c r="K175" s="55">
        <f t="shared" si="60"/>
        <v>0</v>
      </c>
      <c r="L175" s="46">
        <f t="shared" si="62"/>
        <v>7380000</v>
      </c>
      <c r="M175" s="46">
        <f t="shared" si="63"/>
        <v>6480000</v>
      </c>
      <c r="N175" s="46">
        <f t="shared" si="64"/>
        <v>6415000</v>
      </c>
      <c r="O175" s="38">
        <f t="shared" si="61"/>
        <v>0.98996913580246915</v>
      </c>
    </row>
    <row r="176" spans="1:15" s="6" customFormat="1" x14ac:dyDescent="0.2">
      <c r="A176" s="13" t="s">
        <v>358</v>
      </c>
      <c r="B176" s="13" t="s">
        <v>359</v>
      </c>
      <c r="C176" s="25" t="s">
        <v>361</v>
      </c>
      <c r="D176" s="53"/>
      <c r="E176" s="53"/>
      <c r="F176" s="53"/>
      <c r="G176" s="55">
        <f t="shared" si="59"/>
        <v>0</v>
      </c>
      <c r="H176" s="53"/>
      <c r="I176" s="53"/>
      <c r="J176" s="53">
        <v>22625</v>
      </c>
      <c r="K176" s="55">
        <f t="shared" si="60"/>
        <v>0</v>
      </c>
      <c r="L176" s="46">
        <f t="shared" si="62"/>
        <v>0</v>
      </c>
      <c r="M176" s="46">
        <f t="shared" si="63"/>
        <v>0</v>
      </c>
      <c r="N176" s="46">
        <f t="shared" si="64"/>
        <v>22625</v>
      </c>
      <c r="O176" s="38">
        <f t="shared" si="61"/>
        <v>0</v>
      </c>
    </row>
    <row r="177" spans="1:15" s="6" customFormat="1" x14ac:dyDescent="0.2">
      <c r="A177" s="9" t="s">
        <v>362</v>
      </c>
      <c r="B177" s="8" t="s">
        <v>363</v>
      </c>
      <c r="C177" s="24" t="s">
        <v>0</v>
      </c>
      <c r="D177" s="53">
        <v>10529000</v>
      </c>
      <c r="E177" s="53">
        <f>E178+E179+E180+E181</f>
        <v>8964760</v>
      </c>
      <c r="F177" s="53">
        <v>7229602.5499999998</v>
      </c>
      <c r="G177" s="55">
        <f t="shared" si="59"/>
        <v>0.80644685970399654</v>
      </c>
      <c r="H177" s="53">
        <v>60000</v>
      </c>
      <c r="I177" s="53">
        <v>60000</v>
      </c>
      <c r="J177" s="53">
        <v>88692.12</v>
      </c>
      <c r="K177" s="55">
        <f t="shared" si="60"/>
        <v>1.478202</v>
      </c>
      <c r="L177" s="46">
        <f t="shared" si="62"/>
        <v>10589000</v>
      </c>
      <c r="M177" s="46">
        <f t="shared" si="63"/>
        <v>9024760</v>
      </c>
      <c r="N177" s="46">
        <f t="shared" si="64"/>
        <v>7318294.6699999999</v>
      </c>
      <c r="O177" s="38">
        <f t="shared" si="61"/>
        <v>0.81091294062113561</v>
      </c>
    </row>
    <row r="178" spans="1:15" s="6" customFormat="1" x14ac:dyDescent="0.2">
      <c r="A178" s="8" t="s">
        <v>364</v>
      </c>
      <c r="B178" s="8" t="s">
        <v>365</v>
      </c>
      <c r="C178" s="24" t="s">
        <v>366</v>
      </c>
      <c r="D178" s="53">
        <v>2916600</v>
      </c>
      <c r="E178" s="53">
        <v>2565730</v>
      </c>
      <c r="F178" s="53">
        <v>2027718.59</v>
      </c>
      <c r="G178" s="55">
        <f t="shared" si="59"/>
        <v>0.79030864120542699</v>
      </c>
      <c r="H178" s="53">
        <v>1000</v>
      </c>
      <c r="I178" s="53">
        <v>1000</v>
      </c>
      <c r="J178" s="53">
        <v>42613.120000000003</v>
      </c>
      <c r="K178" s="55">
        <f t="shared" si="60"/>
        <v>42.613120000000002</v>
      </c>
      <c r="L178" s="46">
        <f t="shared" si="62"/>
        <v>2917600</v>
      </c>
      <c r="M178" s="46">
        <f t="shared" si="63"/>
        <v>2566730</v>
      </c>
      <c r="N178" s="46">
        <f t="shared" si="64"/>
        <v>2070331.7100000002</v>
      </c>
      <c r="O178" s="38">
        <f t="shared" si="61"/>
        <v>0.80660284096885926</v>
      </c>
    </row>
    <row r="179" spans="1:15" s="6" customFormat="1" x14ac:dyDescent="0.2">
      <c r="A179" s="8" t="s">
        <v>367</v>
      </c>
      <c r="B179" s="8" t="s">
        <v>368</v>
      </c>
      <c r="C179" s="24" t="s">
        <v>369</v>
      </c>
      <c r="D179" s="53">
        <v>425800</v>
      </c>
      <c r="E179" s="53">
        <v>370240</v>
      </c>
      <c r="F179" s="53">
        <v>278178.01</v>
      </c>
      <c r="G179" s="55">
        <f t="shared" si="59"/>
        <v>0.7513451004753674</v>
      </c>
      <c r="H179" s="53">
        <v>1000</v>
      </c>
      <c r="I179" s="53">
        <v>1000</v>
      </c>
      <c r="J179" s="53"/>
      <c r="K179" s="55">
        <f t="shared" si="60"/>
        <v>0</v>
      </c>
      <c r="L179" s="46">
        <f t="shared" si="62"/>
        <v>426800</v>
      </c>
      <c r="M179" s="46">
        <f t="shared" si="63"/>
        <v>371240</v>
      </c>
      <c r="N179" s="46">
        <f t="shared" si="64"/>
        <v>278178.01</v>
      </c>
      <c r="O179" s="38">
        <f t="shared" si="61"/>
        <v>0.74932122077362351</v>
      </c>
    </row>
    <row r="180" spans="1:15" s="6" customFormat="1" ht="13" x14ac:dyDescent="0.2">
      <c r="A180" s="8" t="s">
        <v>370</v>
      </c>
      <c r="B180" s="8" t="s">
        <v>371</v>
      </c>
      <c r="C180" s="24" t="s">
        <v>372</v>
      </c>
      <c r="D180" s="53">
        <v>6158800</v>
      </c>
      <c r="E180" s="53">
        <v>5189200</v>
      </c>
      <c r="F180" s="53">
        <v>4117209.93</v>
      </c>
      <c r="G180" s="55">
        <f t="shared" si="59"/>
        <v>0.79341901063747788</v>
      </c>
      <c r="H180" s="53">
        <v>58000</v>
      </c>
      <c r="I180" s="53">
        <v>58000</v>
      </c>
      <c r="J180" s="53">
        <v>46079</v>
      </c>
      <c r="K180" s="55">
        <f t="shared" si="60"/>
        <v>0.79446551724137926</v>
      </c>
      <c r="L180" s="46">
        <f t="shared" si="62"/>
        <v>6216800</v>
      </c>
      <c r="M180" s="46">
        <f t="shared" si="63"/>
        <v>5247200</v>
      </c>
      <c r="N180" s="46">
        <f t="shared" si="64"/>
        <v>4163288.93</v>
      </c>
      <c r="O180" s="38">
        <f t="shared" si="61"/>
        <v>0.79343057821314233</v>
      </c>
    </row>
    <row r="181" spans="1:15" s="6" customFormat="1" x14ac:dyDescent="0.2">
      <c r="A181" s="9" t="s">
        <v>373</v>
      </c>
      <c r="B181" s="8" t="s">
        <v>374</v>
      </c>
      <c r="C181" s="24" t="s">
        <v>0</v>
      </c>
      <c r="D181" s="53">
        <v>1027800</v>
      </c>
      <c r="E181" s="53">
        <f>E182+E183+E184</f>
        <v>839590</v>
      </c>
      <c r="F181" s="53">
        <v>806496.02</v>
      </c>
      <c r="G181" s="55">
        <f t="shared" si="59"/>
        <v>0.96058316559272983</v>
      </c>
      <c r="H181" s="53"/>
      <c r="I181" s="53"/>
      <c r="J181" s="53"/>
      <c r="K181" s="55">
        <f t="shared" si="60"/>
        <v>0</v>
      </c>
      <c r="L181" s="46">
        <f t="shared" si="62"/>
        <v>1027800</v>
      </c>
      <c r="M181" s="46">
        <f t="shared" si="63"/>
        <v>839590</v>
      </c>
      <c r="N181" s="46">
        <f t="shared" si="64"/>
        <v>806496.02</v>
      </c>
      <c r="O181" s="38">
        <f t="shared" si="61"/>
        <v>0.96058316559272983</v>
      </c>
    </row>
    <row r="182" spans="1:15" s="6" customFormat="1" ht="13" x14ac:dyDescent="0.2">
      <c r="A182" s="13" t="s">
        <v>375</v>
      </c>
      <c r="B182" s="13" t="s">
        <v>376</v>
      </c>
      <c r="C182" s="25" t="s">
        <v>377</v>
      </c>
      <c r="D182" s="53">
        <v>872800</v>
      </c>
      <c r="E182" s="53">
        <v>704590</v>
      </c>
      <c r="F182" s="53">
        <v>687530.42</v>
      </c>
      <c r="G182" s="55">
        <f t="shared" si="59"/>
        <v>0.97578793340808134</v>
      </c>
      <c r="H182" s="53"/>
      <c r="I182" s="53"/>
      <c r="J182" s="53"/>
      <c r="K182" s="55">
        <f t="shared" si="60"/>
        <v>0</v>
      </c>
      <c r="L182" s="46">
        <f t="shared" si="62"/>
        <v>872800</v>
      </c>
      <c r="M182" s="46">
        <f t="shared" si="63"/>
        <v>704590</v>
      </c>
      <c r="N182" s="46">
        <f t="shared" si="64"/>
        <v>687530.42</v>
      </c>
      <c r="O182" s="38">
        <f t="shared" si="61"/>
        <v>0.97578793340808134</v>
      </c>
    </row>
    <row r="183" spans="1:15" s="6" customFormat="1" x14ac:dyDescent="0.2">
      <c r="A183" s="13" t="s">
        <v>378</v>
      </c>
      <c r="B183" s="13" t="s">
        <v>379</v>
      </c>
      <c r="C183" s="25" t="s">
        <v>380</v>
      </c>
      <c r="D183" s="53">
        <v>150000</v>
      </c>
      <c r="E183" s="53">
        <v>130000</v>
      </c>
      <c r="F183" s="53">
        <v>118965.6</v>
      </c>
      <c r="G183" s="55">
        <f t="shared" si="59"/>
        <v>0.91512000000000004</v>
      </c>
      <c r="H183" s="53"/>
      <c r="I183" s="53"/>
      <c r="J183" s="53"/>
      <c r="K183" s="55">
        <f t="shared" si="60"/>
        <v>0</v>
      </c>
      <c r="L183" s="46">
        <f t="shared" si="62"/>
        <v>150000</v>
      </c>
      <c r="M183" s="46">
        <f t="shared" si="63"/>
        <v>130000</v>
      </c>
      <c r="N183" s="46">
        <f t="shared" si="64"/>
        <v>118965.6</v>
      </c>
      <c r="O183" s="38">
        <f t="shared" si="61"/>
        <v>0.91512000000000004</v>
      </c>
    </row>
    <row r="184" spans="1:15" s="6" customFormat="1" x14ac:dyDescent="0.2">
      <c r="A184" s="13" t="s">
        <v>378</v>
      </c>
      <c r="B184" s="13" t="s">
        <v>379</v>
      </c>
      <c r="C184" s="25" t="s">
        <v>381</v>
      </c>
      <c r="D184" s="53">
        <v>5000</v>
      </c>
      <c r="E184" s="53">
        <v>5000</v>
      </c>
      <c r="F184" s="53"/>
      <c r="G184" s="55">
        <f t="shared" si="59"/>
        <v>0</v>
      </c>
      <c r="H184" s="53"/>
      <c r="I184" s="53"/>
      <c r="J184" s="53"/>
      <c r="K184" s="55">
        <f t="shared" si="60"/>
        <v>0</v>
      </c>
      <c r="L184" s="46">
        <f t="shared" si="62"/>
        <v>5000</v>
      </c>
      <c r="M184" s="46">
        <f t="shared" si="63"/>
        <v>5000</v>
      </c>
      <c r="N184" s="46">
        <f t="shared" si="64"/>
        <v>0</v>
      </c>
      <c r="O184" s="38">
        <f t="shared" si="61"/>
        <v>0</v>
      </c>
    </row>
    <row r="185" spans="1:15" s="6" customFormat="1" x14ac:dyDescent="0.2">
      <c r="A185" s="9" t="s">
        <v>382</v>
      </c>
      <c r="B185" s="8" t="s">
        <v>383</v>
      </c>
      <c r="C185" s="24" t="s">
        <v>0</v>
      </c>
      <c r="D185" s="53">
        <v>3188811</v>
      </c>
      <c r="E185" s="53">
        <f>E186+E188</f>
        <v>2561591</v>
      </c>
      <c r="F185" s="53">
        <v>2236627.9900000002</v>
      </c>
      <c r="G185" s="55">
        <f t="shared" si="59"/>
        <v>0.87314016562363006</v>
      </c>
      <c r="H185" s="53">
        <v>5740000</v>
      </c>
      <c r="I185" s="53">
        <v>5740000</v>
      </c>
      <c r="J185" s="53">
        <v>101598</v>
      </c>
      <c r="K185" s="55">
        <f t="shared" si="60"/>
        <v>1.77E-2</v>
      </c>
      <c r="L185" s="46">
        <f t="shared" si="62"/>
        <v>8928811</v>
      </c>
      <c r="M185" s="46">
        <f t="shared" si="63"/>
        <v>8301591</v>
      </c>
      <c r="N185" s="46">
        <f t="shared" si="64"/>
        <v>2338225.9900000002</v>
      </c>
      <c r="O185" s="38">
        <f t="shared" si="61"/>
        <v>0.2816599842126648</v>
      </c>
    </row>
    <row r="186" spans="1:15" s="6" customFormat="1" x14ac:dyDescent="0.2">
      <c r="A186" s="9" t="s">
        <v>384</v>
      </c>
      <c r="B186" s="8" t="s">
        <v>385</v>
      </c>
      <c r="C186" s="24" t="s">
        <v>0</v>
      </c>
      <c r="D186" s="53">
        <v>100000</v>
      </c>
      <c r="E186" s="53">
        <v>100000</v>
      </c>
      <c r="F186" s="53">
        <v>49405.66</v>
      </c>
      <c r="G186" s="55">
        <f t="shared" si="59"/>
        <v>0.49405660000000001</v>
      </c>
      <c r="H186" s="53"/>
      <c r="I186" s="53"/>
      <c r="J186" s="53"/>
      <c r="K186" s="55">
        <f t="shared" si="60"/>
        <v>0</v>
      </c>
      <c r="L186" s="46">
        <f t="shared" si="62"/>
        <v>100000</v>
      </c>
      <c r="M186" s="46">
        <f t="shared" si="63"/>
        <v>100000</v>
      </c>
      <c r="N186" s="46">
        <f t="shared" si="64"/>
        <v>49405.66</v>
      </c>
      <c r="O186" s="38">
        <f t="shared" si="61"/>
        <v>0.49405660000000001</v>
      </c>
    </row>
    <row r="187" spans="1:15" s="6" customFormat="1" ht="13" x14ac:dyDescent="0.2">
      <c r="A187" s="13" t="s">
        <v>386</v>
      </c>
      <c r="B187" s="13" t="s">
        <v>387</v>
      </c>
      <c r="C187" s="25" t="s">
        <v>388</v>
      </c>
      <c r="D187" s="53">
        <v>100000</v>
      </c>
      <c r="E187" s="53">
        <v>100000</v>
      </c>
      <c r="F187" s="53">
        <v>49405.66</v>
      </c>
      <c r="G187" s="55">
        <f t="shared" si="59"/>
        <v>0.49405660000000001</v>
      </c>
      <c r="H187" s="53"/>
      <c r="I187" s="53"/>
      <c r="J187" s="53"/>
      <c r="K187" s="55">
        <f t="shared" si="60"/>
        <v>0</v>
      </c>
      <c r="L187" s="46">
        <f t="shared" si="62"/>
        <v>100000</v>
      </c>
      <c r="M187" s="46">
        <f t="shared" si="63"/>
        <v>100000</v>
      </c>
      <c r="N187" s="46">
        <f t="shared" si="64"/>
        <v>49405.66</v>
      </c>
      <c r="O187" s="38">
        <f t="shared" si="61"/>
        <v>0.49405660000000001</v>
      </c>
    </row>
    <row r="188" spans="1:15" s="6" customFormat="1" x14ac:dyDescent="0.2">
      <c r="A188" s="9" t="s">
        <v>389</v>
      </c>
      <c r="B188" s="8" t="s">
        <v>390</v>
      </c>
      <c r="C188" s="24" t="s">
        <v>0</v>
      </c>
      <c r="D188" s="53">
        <v>3088811</v>
      </c>
      <c r="E188" s="53">
        <v>2461591</v>
      </c>
      <c r="F188" s="53">
        <v>2187222.33</v>
      </c>
      <c r="G188" s="55">
        <f t="shared" si="59"/>
        <v>0.88854010678459583</v>
      </c>
      <c r="H188" s="53"/>
      <c r="I188" s="53"/>
      <c r="J188" s="53"/>
      <c r="K188" s="55">
        <f t="shared" si="60"/>
        <v>0</v>
      </c>
      <c r="L188" s="46">
        <f t="shared" si="62"/>
        <v>3088811</v>
      </c>
      <c r="M188" s="46">
        <f t="shared" si="63"/>
        <v>2461591</v>
      </c>
      <c r="N188" s="46">
        <f t="shared" si="64"/>
        <v>2187222.33</v>
      </c>
      <c r="O188" s="38">
        <f t="shared" si="61"/>
        <v>0.88854010678459583</v>
      </c>
    </row>
    <row r="189" spans="1:15" s="6" customFormat="1" ht="13" x14ac:dyDescent="0.2">
      <c r="A189" s="13" t="s">
        <v>391</v>
      </c>
      <c r="B189" s="13" t="s">
        <v>392</v>
      </c>
      <c r="C189" s="25" t="s">
        <v>393</v>
      </c>
      <c r="D189" s="53">
        <v>3088811</v>
      </c>
      <c r="E189" s="53">
        <v>2461591</v>
      </c>
      <c r="F189" s="53">
        <v>2187222.33</v>
      </c>
      <c r="G189" s="55">
        <f t="shared" si="59"/>
        <v>0.88854010678459583</v>
      </c>
      <c r="H189" s="53"/>
      <c r="I189" s="53"/>
      <c r="J189" s="53"/>
      <c r="K189" s="55">
        <f t="shared" si="60"/>
        <v>0</v>
      </c>
      <c r="L189" s="46">
        <f t="shared" si="62"/>
        <v>3088811</v>
      </c>
      <c r="M189" s="46">
        <f t="shared" si="63"/>
        <v>2461591</v>
      </c>
      <c r="N189" s="46">
        <f t="shared" si="64"/>
        <v>2187222.33</v>
      </c>
      <c r="O189" s="38">
        <f t="shared" si="61"/>
        <v>0.88854010678459583</v>
      </c>
    </row>
    <row r="190" spans="1:15" s="6" customFormat="1" ht="13" x14ac:dyDescent="0.2">
      <c r="A190" s="8" t="s">
        <v>394</v>
      </c>
      <c r="B190" s="8" t="s">
        <v>395</v>
      </c>
      <c r="C190" s="24" t="s">
        <v>396</v>
      </c>
      <c r="D190" s="53"/>
      <c r="E190" s="53"/>
      <c r="F190" s="53"/>
      <c r="G190" s="55">
        <f t="shared" si="59"/>
        <v>0</v>
      </c>
      <c r="H190" s="53">
        <v>5740000</v>
      </c>
      <c r="I190" s="53">
        <v>5740000</v>
      </c>
      <c r="J190" s="53">
        <v>101598</v>
      </c>
      <c r="K190" s="55">
        <f t="shared" si="60"/>
        <v>1.77E-2</v>
      </c>
      <c r="L190" s="46">
        <f t="shared" si="62"/>
        <v>5740000</v>
      </c>
      <c r="M190" s="46">
        <f t="shared" si="63"/>
        <v>5740000</v>
      </c>
      <c r="N190" s="46">
        <f t="shared" si="64"/>
        <v>101598</v>
      </c>
      <c r="O190" s="38">
        <f t="shared" si="61"/>
        <v>1.77E-2</v>
      </c>
    </row>
    <row r="191" spans="1:15" s="6" customFormat="1" x14ac:dyDescent="0.2">
      <c r="A191" s="9" t="s">
        <v>397</v>
      </c>
      <c r="B191" s="8" t="s">
        <v>398</v>
      </c>
      <c r="C191" s="24" t="s">
        <v>0</v>
      </c>
      <c r="D191" s="53">
        <v>13022300</v>
      </c>
      <c r="E191" s="53">
        <v>10725620</v>
      </c>
      <c r="F191" s="53">
        <v>9417889.8800000008</v>
      </c>
      <c r="G191" s="55">
        <f t="shared" si="59"/>
        <v>0.8780741700712873</v>
      </c>
      <c r="H191" s="53"/>
      <c r="I191" s="53"/>
      <c r="J191" s="53">
        <v>692547.72</v>
      </c>
      <c r="K191" s="55">
        <f t="shared" si="60"/>
        <v>0</v>
      </c>
      <c r="L191" s="46">
        <f t="shared" si="62"/>
        <v>13022300</v>
      </c>
      <c r="M191" s="46">
        <f t="shared" si="63"/>
        <v>10725620</v>
      </c>
      <c r="N191" s="46">
        <f t="shared" si="64"/>
        <v>10110437.600000001</v>
      </c>
      <c r="O191" s="38">
        <f t="shared" si="61"/>
        <v>0.94264365136933825</v>
      </c>
    </row>
    <row r="192" spans="1:15" s="6" customFormat="1" ht="16" x14ac:dyDescent="0.2">
      <c r="A192" s="9" t="s">
        <v>399</v>
      </c>
      <c r="B192" s="8" t="s">
        <v>400</v>
      </c>
      <c r="C192" s="24" t="s">
        <v>0</v>
      </c>
      <c r="D192" s="53">
        <v>23696</v>
      </c>
      <c r="E192" s="53">
        <v>23696</v>
      </c>
      <c r="F192" s="53">
        <v>23695.31</v>
      </c>
      <c r="G192" s="55">
        <f t="shared" si="59"/>
        <v>0.99997088116137756</v>
      </c>
      <c r="H192" s="53"/>
      <c r="I192" s="53"/>
      <c r="J192" s="53"/>
      <c r="K192" s="55">
        <f t="shared" si="60"/>
        <v>0</v>
      </c>
      <c r="L192" s="46">
        <f t="shared" si="62"/>
        <v>23696</v>
      </c>
      <c r="M192" s="46">
        <f t="shared" si="63"/>
        <v>23696</v>
      </c>
      <c r="N192" s="46">
        <f t="shared" si="64"/>
        <v>23695.31</v>
      </c>
      <c r="O192" s="38">
        <f t="shared" si="61"/>
        <v>0.99997088116137756</v>
      </c>
    </row>
    <row r="193" spans="1:15" s="6" customFormat="1" ht="13" x14ac:dyDescent="0.2">
      <c r="A193" s="13" t="s">
        <v>401</v>
      </c>
      <c r="B193" s="13" t="s">
        <v>402</v>
      </c>
      <c r="C193" s="25" t="s">
        <v>403</v>
      </c>
      <c r="D193" s="53">
        <v>23696</v>
      </c>
      <c r="E193" s="53">
        <v>23696</v>
      </c>
      <c r="F193" s="53">
        <v>23695.31</v>
      </c>
      <c r="G193" s="55">
        <f t="shared" si="59"/>
        <v>0.99997088116137756</v>
      </c>
      <c r="H193" s="53"/>
      <c r="I193" s="53"/>
      <c r="J193" s="53"/>
      <c r="K193" s="55">
        <f t="shared" si="60"/>
        <v>0</v>
      </c>
      <c r="L193" s="46">
        <f t="shared" si="62"/>
        <v>23696</v>
      </c>
      <c r="M193" s="46">
        <f t="shared" si="63"/>
        <v>23696</v>
      </c>
      <c r="N193" s="46">
        <f t="shared" si="64"/>
        <v>23695.31</v>
      </c>
      <c r="O193" s="38">
        <f t="shared" si="61"/>
        <v>0.99997088116137756</v>
      </c>
    </row>
    <row r="194" spans="1:15" s="6" customFormat="1" ht="19.5" x14ac:dyDescent="0.2">
      <c r="A194" s="8" t="s">
        <v>404</v>
      </c>
      <c r="B194" s="8" t="s">
        <v>405</v>
      </c>
      <c r="C194" s="24" t="s">
        <v>406</v>
      </c>
      <c r="D194" s="53">
        <v>1419804</v>
      </c>
      <c r="E194" s="53">
        <v>1419804</v>
      </c>
      <c r="F194" s="53">
        <v>1209009.51</v>
      </c>
      <c r="G194" s="55">
        <f t="shared" si="59"/>
        <v>0.85153268338446719</v>
      </c>
      <c r="H194" s="53"/>
      <c r="I194" s="53"/>
      <c r="J194" s="53"/>
      <c r="K194" s="55">
        <f t="shared" si="60"/>
        <v>0</v>
      </c>
      <c r="L194" s="46">
        <f t="shared" si="62"/>
        <v>1419804</v>
      </c>
      <c r="M194" s="46">
        <f t="shared" si="63"/>
        <v>1419804</v>
      </c>
      <c r="N194" s="46">
        <f t="shared" si="64"/>
        <v>1209009.51</v>
      </c>
      <c r="O194" s="38">
        <f t="shared" si="61"/>
        <v>0.85153268338446719</v>
      </c>
    </row>
    <row r="195" spans="1:15" s="6" customFormat="1" x14ac:dyDescent="0.2">
      <c r="A195" s="8" t="s">
        <v>407</v>
      </c>
      <c r="B195" s="8" t="s">
        <v>408</v>
      </c>
      <c r="C195" s="24" t="s">
        <v>409</v>
      </c>
      <c r="D195" s="53">
        <v>11578800</v>
      </c>
      <c r="E195" s="53">
        <v>9282120</v>
      </c>
      <c r="F195" s="53">
        <v>8185185.0599999996</v>
      </c>
      <c r="G195" s="55">
        <f t="shared" si="59"/>
        <v>0.88182280125660939</v>
      </c>
      <c r="H195" s="53" t="s">
        <v>0</v>
      </c>
      <c r="I195" s="53"/>
      <c r="J195" s="53">
        <v>692547.72</v>
      </c>
      <c r="K195" s="55">
        <f t="shared" si="60"/>
        <v>0</v>
      </c>
      <c r="L195" s="46" t="e">
        <f t="shared" si="62"/>
        <v>#VALUE!</v>
      </c>
      <c r="M195" s="46">
        <f t="shared" si="63"/>
        <v>9282120</v>
      </c>
      <c r="N195" s="46">
        <f t="shared" si="64"/>
        <v>8877732.7799999993</v>
      </c>
      <c r="O195" s="38">
        <f t="shared" si="61"/>
        <v>0.95643374358443967</v>
      </c>
    </row>
    <row r="196" spans="1:15" s="6" customFormat="1" x14ac:dyDescent="0.2">
      <c r="A196" s="9" t="s">
        <v>410</v>
      </c>
      <c r="B196" s="8" t="s">
        <v>411</v>
      </c>
      <c r="C196" s="24" t="s">
        <v>0</v>
      </c>
      <c r="D196" s="53">
        <v>798143</v>
      </c>
      <c r="E196" s="53">
        <f>E197+E199+E202</f>
        <v>798143</v>
      </c>
      <c r="F196" s="53">
        <v>748706.19</v>
      </c>
      <c r="G196" s="55">
        <f t="shared" si="59"/>
        <v>0.93806020976190974</v>
      </c>
      <c r="H196" s="53">
        <v>14400</v>
      </c>
      <c r="I196" s="53">
        <v>14400</v>
      </c>
      <c r="J196" s="53">
        <v>14400</v>
      </c>
      <c r="K196" s="55">
        <f t="shared" si="60"/>
        <v>1</v>
      </c>
      <c r="L196" s="46">
        <f t="shared" si="62"/>
        <v>812543</v>
      </c>
      <c r="M196" s="46">
        <f t="shared" si="63"/>
        <v>812543</v>
      </c>
      <c r="N196" s="46">
        <f t="shared" si="64"/>
        <v>763106.19</v>
      </c>
      <c r="O196" s="38">
        <f t="shared" si="61"/>
        <v>0.93915791533494219</v>
      </c>
    </row>
    <row r="197" spans="1:15" s="6" customFormat="1" x14ac:dyDescent="0.2">
      <c r="A197" s="9" t="s">
        <v>412</v>
      </c>
      <c r="B197" s="8" t="s">
        <v>413</v>
      </c>
      <c r="C197" s="24" t="s">
        <v>0</v>
      </c>
      <c r="D197" s="53">
        <v>5000</v>
      </c>
      <c r="E197" s="53">
        <v>5000</v>
      </c>
      <c r="F197" s="53">
        <v>4800</v>
      </c>
      <c r="G197" s="55">
        <f t="shared" si="59"/>
        <v>0.96</v>
      </c>
      <c r="H197" s="53">
        <v>14400</v>
      </c>
      <c r="I197" s="53">
        <v>14400</v>
      </c>
      <c r="J197" s="53">
        <v>14400</v>
      </c>
      <c r="K197" s="55">
        <f t="shared" si="60"/>
        <v>1</v>
      </c>
      <c r="L197" s="46">
        <f t="shared" si="62"/>
        <v>19400</v>
      </c>
      <c r="M197" s="46">
        <f t="shared" si="63"/>
        <v>19400</v>
      </c>
      <c r="N197" s="46">
        <f t="shared" si="64"/>
        <v>19200</v>
      </c>
      <c r="O197" s="38">
        <f t="shared" si="61"/>
        <v>0.98969072164948457</v>
      </c>
    </row>
    <row r="198" spans="1:15" s="6" customFormat="1" x14ac:dyDescent="0.2">
      <c r="A198" s="8" t="s">
        <v>414</v>
      </c>
      <c r="B198" s="8" t="s">
        <v>415</v>
      </c>
      <c r="C198" s="24" t="s">
        <v>416</v>
      </c>
      <c r="D198" s="53">
        <v>5000</v>
      </c>
      <c r="E198" s="53">
        <v>5000</v>
      </c>
      <c r="F198" s="53">
        <v>4800</v>
      </c>
      <c r="G198" s="55">
        <f t="shared" si="59"/>
        <v>0.96</v>
      </c>
      <c r="H198" s="53">
        <v>14400</v>
      </c>
      <c r="I198" s="53">
        <v>14400</v>
      </c>
      <c r="J198" s="53">
        <v>14400</v>
      </c>
      <c r="K198" s="55">
        <f t="shared" si="60"/>
        <v>1</v>
      </c>
      <c r="L198" s="46">
        <f t="shared" si="62"/>
        <v>19400</v>
      </c>
      <c r="M198" s="46">
        <f t="shared" si="63"/>
        <v>19400</v>
      </c>
      <c r="N198" s="46">
        <f t="shared" si="64"/>
        <v>19200</v>
      </c>
      <c r="O198" s="38">
        <f t="shared" si="61"/>
        <v>0.98969072164948457</v>
      </c>
    </row>
    <row r="199" spans="1:15" s="6" customFormat="1" ht="16" x14ac:dyDescent="0.2">
      <c r="A199" s="9" t="s">
        <v>417</v>
      </c>
      <c r="B199" s="8" t="s">
        <v>418</v>
      </c>
      <c r="C199" s="24" t="s">
        <v>0</v>
      </c>
      <c r="D199" s="53">
        <v>690000</v>
      </c>
      <c r="E199" s="53">
        <v>690000</v>
      </c>
      <c r="F199" s="53">
        <v>689658</v>
      </c>
      <c r="G199" s="55">
        <f t="shared" si="59"/>
        <v>0.99950434782608699</v>
      </c>
      <c r="H199" s="53"/>
      <c r="I199" s="53"/>
      <c r="J199" s="53"/>
      <c r="K199" s="55">
        <f t="shared" si="60"/>
        <v>0</v>
      </c>
      <c r="L199" s="46">
        <f t="shared" si="62"/>
        <v>690000</v>
      </c>
      <c r="M199" s="46">
        <f t="shared" si="63"/>
        <v>690000</v>
      </c>
      <c r="N199" s="46">
        <f t="shared" si="64"/>
        <v>689658</v>
      </c>
      <c r="O199" s="38">
        <f t="shared" si="61"/>
        <v>0.99950434782608699</v>
      </c>
    </row>
    <row r="200" spans="1:15" s="6" customFormat="1" ht="16" x14ac:dyDescent="0.2">
      <c r="A200" s="9" t="s">
        <v>419</v>
      </c>
      <c r="B200" s="8" t="s">
        <v>420</v>
      </c>
      <c r="C200" s="24" t="s">
        <v>0</v>
      </c>
      <c r="D200" s="53">
        <v>690000</v>
      </c>
      <c r="E200" s="53">
        <v>690000</v>
      </c>
      <c r="F200" s="53">
        <v>689658</v>
      </c>
      <c r="G200" s="55">
        <f t="shared" si="59"/>
        <v>0.99950434782608699</v>
      </c>
      <c r="H200" s="53"/>
      <c r="I200" s="53"/>
      <c r="J200" s="53"/>
      <c r="K200" s="55">
        <f t="shared" si="60"/>
        <v>0</v>
      </c>
      <c r="L200" s="46">
        <f t="shared" si="62"/>
        <v>690000</v>
      </c>
      <c r="M200" s="46">
        <f t="shared" si="63"/>
        <v>690000</v>
      </c>
      <c r="N200" s="46">
        <f t="shared" si="64"/>
        <v>689658</v>
      </c>
      <c r="O200" s="38">
        <f t="shared" si="61"/>
        <v>0.99950434782608699</v>
      </c>
    </row>
    <row r="201" spans="1:15" s="6" customFormat="1" ht="13" x14ac:dyDescent="0.2">
      <c r="A201" s="13" t="s">
        <v>421</v>
      </c>
      <c r="B201" s="13" t="s">
        <v>422</v>
      </c>
      <c r="C201" s="25" t="s">
        <v>423</v>
      </c>
      <c r="D201" s="53">
        <v>690000</v>
      </c>
      <c r="E201" s="53">
        <v>690000</v>
      </c>
      <c r="F201" s="53">
        <v>689658</v>
      </c>
      <c r="G201" s="55">
        <f t="shared" si="59"/>
        <v>0.99950434782608699</v>
      </c>
      <c r="H201" s="53"/>
      <c r="I201" s="53"/>
      <c r="J201" s="53"/>
      <c r="K201" s="55">
        <f t="shared" si="60"/>
        <v>0</v>
      </c>
      <c r="L201" s="46">
        <f t="shared" si="62"/>
        <v>690000</v>
      </c>
      <c r="M201" s="46">
        <f t="shared" si="63"/>
        <v>690000</v>
      </c>
      <c r="N201" s="46">
        <f t="shared" si="64"/>
        <v>689658</v>
      </c>
      <c r="O201" s="38">
        <f t="shared" si="61"/>
        <v>0.99950434782608699</v>
      </c>
    </row>
    <row r="202" spans="1:15" s="6" customFormat="1" ht="16" x14ac:dyDescent="0.2">
      <c r="A202" s="9" t="s">
        <v>424</v>
      </c>
      <c r="B202" s="8" t="s">
        <v>425</v>
      </c>
      <c r="C202" s="24" t="s">
        <v>0</v>
      </c>
      <c r="D202" s="53">
        <v>103143</v>
      </c>
      <c r="E202" s="53">
        <f>E203+E204</f>
        <v>103143</v>
      </c>
      <c r="F202" s="53">
        <v>54248.19</v>
      </c>
      <c r="G202" s="55">
        <f t="shared" ref="G202:G227" si="65">IFERROR(F202/E202,0)</f>
        <v>0.52595125214508021</v>
      </c>
      <c r="H202" s="53"/>
      <c r="I202" s="53"/>
      <c r="J202" s="53"/>
      <c r="K202" s="55">
        <f t="shared" ref="K202:K225" si="66">IFERROR(J202/I202,0)</f>
        <v>0</v>
      </c>
      <c r="L202" s="46">
        <f t="shared" si="62"/>
        <v>103143</v>
      </c>
      <c r="M202" s="46">
        <f t="shared" si="63"/>
        <v>103143</v>
      </c>
      <c r="N202" s="46">
        <f t="shared" si="64"/>
        <v>54248.19</v>
      </c>
      <c r="O202" s="38">
        <f t="shared" ref="O202:O227" si="67">IFERROR(N202/M202,0)</f>
        <v>0.52595125214508021</v>
      </c>
    </row>
    <row r="203" spans="1:15" s="6" customFormat="1" x14ac:dyDescent="0.2">
      <c r="A203" s="8" t="s">
        <v>426</v>
      </c>
      <c r="B203" s="8" t="s">
        <v>427</v>
      </c>
      <c r="C203" s="24" t="s">
        <v>428</v>
      </c>
      <c r="D203" s="53">
        <v>85000</v>
      </c>
      <c r="E203" s="53">
        <v>85000</v>
      </c>
      <c r="F203" s="53">
        <v>36107</v>
      </c>
      <c r="G203" s="55">
        <f t="shared" si="65"/>
        <v>0.42478823529411763</v>
      </c>
      <c r="H203" s="53"/>
      <c r="I203" s="53"/>
      <c r="J203" s="53"/>
      <c r="K203" s="55">
        <f t="shared" si="66"/>
        <v>0</v>
      </c>
      <c r="L203" s="46">
        <f t="shared" si="62"/>
        <v>85000</v>
      </c>
      <c r="M203" s="46">
        <f t="shared" si="63"/>
        <v>85000</v>
      </c>
      <c r="N203" s="46">
        <f t="shared" si="64"/>
        <v>36107</v>
      </c>
      <c r="O203" s="38">
        <f t="shared" si="67"/>
        <v>0.42478823529411763</v>
      </c>
    </row>
    <row r="204" spans="1:15" s="6" customFormat="1" x14ac:dyDescent="0.2">
      <c r="A204" s="9" t="s">
        <v>429</v>
      </c>
      <c r="B204" s="8" t="s">
        <v>430</v>
      </c>
      <c r="C204" s="24" t="s">
        <v>0</v>
      </c>
      <c r="D204" s="53">
        <v>18143</v>
      </c>
      <c r="E204" s="53">
        <v>18143</v>
      </c>
      <c r="F204" s="53">
        <v>18141.189999999999</v>
      </c>
      <c r="G204" s="55">
        <f t="shared" si="65"/>
        <v>0.99990023700600772</v>
      </c>
      <c r="H204" s="53"/>
      <c r="I204" s="53"/>
      <c r="J204" s="53"/>
      <c r="K204" s="55">
        <f t="shared" si="66"/>
        <v>0</v>
      </c>
      <c r="L204" s="46">
        <f t="shared" si="62"/>
        <v>18143</v>
      </c>
      <c r="M204" s="46">
        <f t="shared" si="63"/>
        <v>18143</v>
      </c>
      <c r="N204" s="46">
        <f t="shared" si="64"/>
        <v>18141.189999999999</v>
      </c>
      <c r="O204" s="38">
        <f t="shared" si="67"/>
        <v>0.99990023700600772</v>
      </c>
    </row>
    <row r="205" spans="1:15" s="6" customFormat="1" x14ac:dyDescent="0.2">
      <c r="A205" s="13" t="s">
        <v>431</v>
      </c>
      <c r="B205" s="13" t="s">
        <v>432</v>
      </c>
      <c r="C205" s="25" t="s">
        <v>433</v>
      </c>
      <c r="D205" s="53">
        <v>18143</v>
      </c>
      <c r="E205" s="53">
        <v>18143</v>
      </c>
      <c r="F205" s="53">
        <v>18141.189999999999</v>
      </c>
      <c r="G205" s="55">
        <f t="shared" si="65"/>
        <v>0.99990023700600772</v>
      </c>
      <c r="H205" s="53"/>
      <c r="I205" s="53"/>
      <c r="J205" s="53"/>
      <c r="K205" s="55">
        <f t="shared" si="66"/>
        <v>0</v>
      </c>
      <c r="L205" s="46">
        <f t="shared" si="62"/>
        <v>18143</v>
      </c>
      <c r="M205" s="46">
        <f t="shared" si="63"/>
        <v>18143</v>
      </c>
      <c r="N205" s="46">
        <f t="shared" si="64"/>
        <v>18141.189999999999</v>
      </c>
      <c r="O205" s="38">
        <f t="shared" si="67"/>
        <v>0.99990023700600772</v>
      </c>
    </row>
    <row r="206" spans="1:15" s="6" customFormat="1" x14ac:dyDescent="0.2">
      <c r="A206" s="9" t="s">
        <v>434</v>
      </c>
      <c r="B206" s="8" t="s">
        <v>435</v>
      </c>
      <c r="C206" s="24" t="s">
        <v>0</v>
      </c>
      <c r="D206" s="53">
        <v>2176600</v>
      </c>
      <c r="E206" s="53">
        <v>1025358</v>
      </c>
      <c r="F206" s="53">
        <v>546025.39</v>
      </c>
      <c r="G206" s="55">
        <f t="shared" si="65"/>
        <v>0.5325217046143883</v>
      </c>
      <c r="H206" s="53">
        <v>2587900</v>
      </c>
      <c r="I206" s="53">
        <v>2573150</v>
      </c>
      <c r="J206" s="53">
        <v>2301599.9900000002</v>
      </c>
      <c r="K206" s="55">
        <f t="shared" si="66"/>
        <v>0.89446786623399344</v>
      </c>
      <c r="L206" s="46">
        <f t="shared" si="62"/>
        <v>4764500</v>
      </c>
      <c r="M206" s="46">
        <f t="shared" si="63"/>
        <v>3598508</v>
      </c>
      <c r="N206" s="46">
        <f t="shared" si="64"/>
        <v>2847625.3800000004</v>
      </c>
      <c r="O206" s="38">
        <f t="shared" si="67"/>
        <v>0.79133501440041276</v>
      </c>
    </row>
    <row r="207" spans="1:15" s="6" customFormat="1" ht="16" x14ac:dyDescent="0.2">
      <c r="A207" s="9" t="s">
        <v>436</v>
      </c>
      <c r="B207" s="8" t="s">
        <v>437</v>
      </c>
      <c r="C207" s="24" t="s">
        <v>0</v>
      </c>
      <c r="D207" s="53">
        <v>564000</v>
      </c>
      <c r="E207" s="53">
        <f>E208+E209</f>
        <v>462758</v>
      </c>
      <c r="F207" s="53">
        <v>301645.39</v>
      </c>
      <c r="G207" s="55">
        <f t="shared" si="65"/>
        <v>0.65184262616745692</v>
      </c>
      <c r="H207" s="53"/>
      <c r="I207" s="53"/>
      <c r="J207" s="53"/>
      <c r="K207" s="55">
        <f t="shared" si="66"/>
        <v>0</v>
      </c>
      <c r="L207" s="46">
        <f t="shared" si="62"/>
        <v>564000</v>
      </c>
      <c r="M207" s="46">
        <f t="shared" si="63"/>
        <v>462758</v>
      </c>
      <c r="N207" s="46">
        <f t="shared" si="64"/>
        <v>301645.39</v>
      </c>
      <c r="O207" s="38">
        <f t="shared" si="67"/>
        <v>0.65184262616745692</v>
      </c>
    </row>
    <row r="208" spans="1:15" s="6" customFormat="1" ht="13" x14ac:dyDescent="0.2">
      <c r="A208" s="8" t="s">
        <v>438</v>
      </c>
      <c r="B208" s="8" t="s">
        <v>439</v>
      </c>
      <c r="C208" s="24" t="s">
        <v>440</v>
      </c>
      <c r="D208" s="53">
        <v>130000</v>
      </c>
      <c r="E208" s="53">
        <v>130000</v>
      </c>
      <c r="F208" s="53">
        <v>27330</v>
      </c>
      <c r="G208" s="55">
        <f t="shared" si="65"/>
        <v>0.21023076923076922</v>
      </c>
      <c r="H208" s="53"/>
      <c r="I208" s="53"/>
      <c r="J208" s="53"/>
      <c r="K208" s="55">
        <f t="shared" si="66"/>
        <v>0</v>
      </c>
      <c r="L208" s="46">
        <f t="shared" ref="L208:L225" si="68">D208+H208</f>
        <v>130000</v>
      </c>
      <c r="M208" s="46">
        <f t="shared" ref="M208:M225" si="69">E208+I208</f>
        <v>130000</v>
      </c>
      <c r="N208" s="46">
        <f t="shared" ref="N208:N225" si="70">F208+J208</f>
        <v>27330</v>
      </c>
      <c r="O208" s="38">
        <f t="shared" si="67"/>
        <v>0.21023076923076922</v>
      </c>
    </row>
    <row r="209" spans="1:15" s="6" customFormat="1" ht="13" x14ac:dyDescent="0.2">
      <c r="A209" s="8" t="s">
        <v>441</v>
      </c>
      <c r="B209" s="8" t="s">
        <v>442</v>
      </c>
      <c r="C209" s="24" t="s">
        <v>443</v>
      </c>
      <c r="D209" s="53">
        <v>434000</v>
      </c>
      <c r="E209" s="53">
        <v>332758</v>
      </c>
      <c r="F209" s="53">
        <v>274315.39</v>
      </c>
      <c r="G209" s="55">
        <f t="shared" si="65"/>
        <v>0.82436903094741532</v>
      </c>
      <c r="H209" s="53"/>
      <c r="I209" s="53"/>
      <c r="J209" s="53"/>
      <c r="K209" s="55">
        <f t="shared" si="66"/>
        <v>0</v>
      </c>
      <c r="L209" s="46">
        <f t="shared" si="68"/>
        <v>434000</v>
      </c>
      <c r="M209" s="46">
        <f t="shared" si="69"/>
        <v>332758</v>
      </c>
      <c r="N209" s="46">
        <f t="shared" si="70"/>
        <v>274315.39</v>
      </c>
      <c r="O209" s="38">
        <f t="shared" si="67"/>
        <v>0.82436903094741532</v>
      </c>
    </row>
    <row r="210" spans="1:15" s="6" customFormat="1" x14ac:dyDescent="0.2">
      <c r="A210" s="9" t="s">
        <v>444</v>
      </c>
      <c r="B210" s="8" t="s">
        <v>445</v>
      </c>
      <c r="C210" s="24" t="s">
        <v>0</v>
      </c>
      <c r="D210" s="53">
        <v>612600</v>
      </c>
      <c r="E210" s="53">
        <f>E212+E213</f>
        <v>562600</v>
      </c>
      <c r="F210" s="53">
        <v>244380</v>
      </c>
      <c r="G210" s="55">
        <f t="shared" si="65"/>
        <v>0.43437611091361533</v>
      </c>
      <c r="H210" s="53">
        <v>2463400</v>
      </c>
      <c r="I210" s="53">
        <v>2363400</v>
      </c>
      <c r="J210" s="53">
        <v>2301599.9900000002</v>
      </c>
      <c r="K210" s="55">
        <f t="shared" si="66"/>
        <v>0.97385122704578164</v>
      </c>
      <c r="L210" s="46">
        <f t="shared" si="68"/>
        <v>3076000</v>
      </c>
      <c r="M210" s="46">
        <f t="shared" si="69"/>
        <v>2926000</v>
      </c>
      <c r="N210" s="46">
        <f t="shared" si="70"/>
        <v>2545979.9900000002</v>
      </c>
      <c r="O210" s="38">
        <f t="shared" si="67"/>
        <v>0.87012303144224201</v>
      </c>
    </row>
    <row r="211" spans="1:15" s="6" customFormat="1" x14ac:dyDescent="0.2">
      <c r="A211" s="8" t="s">
        <v>446</v>
      </c>
      <c r="B211" s="8" t="s">
        <v>447</v>
      </c>
      <c r="C211" s="24" t="s">
        <v>448</v>
      </c>
      <c r="D211" s="53">
        <v>50000</v>
      </c>
      <c r="E211" s="53"/>
      <c r="F211" s="53"/>
      <c r="G211" s="55">
        <f t="shared" si="65"/>
        <v>0</v>
      </c>
      <c r="H211" s="53"/>
      <c r="I211" s="53"/>
      <c r="J211" s="53"/>
      <c r="K211" s="55">
        <f t="shared" si="66"/>
        <v>0</v>
      </c>
      <c r="L211" s="46">
        <f t="shared" si="68"/>
        <v>50000</v>
      </c>
      <c r="M211" s="46">
        <f t="shared" si="69"/>
        <v>0</v>
      </c>
      <c r="N211" s="46">
        <f t="shared" si="70"/>
        <v>0</v>
      </c>
      <c r="O211" s="38">
        <f t="shared" si="67"/>
        <v>0</v>
      </c>
    </row>
    <row r="212" spans="1:15" s="6" customFormat="1" x14ac:dyDescent="0.2">
      <c r="A212" s="8" t="s">
        <v>449</v>
      </c>
      <c r="B212" s="8" t="s">
        <v>450</v>
      </c>
      <c r="C212" s="24" t="s">
        <v>451</v>
      </c>
      <c r="D212" s="53">
        <v>40000</v>
      </c>
      <c r="E212" s="53">
        <v>40000</v>
      </c>
      <c r="F212" s="53"/>
      <c r="G212" s="55">
        <f t="shared" si="65"/>
        <v>0</v>
      </c>
      <c r="H212" s="53">
        <v>100000</v>
      </c>
      <c r="I212" s="53">
        <v>100000</v>
      </c>
      <c r="J212" s="53"/>
      <c r="K212" s="55">
        <f t="shared" si="66"/>
        <v>0</v>
      </c>
      <c r="L212" s="46">
        <f t="shared" si="68"/>
        <v>140000</v>
      </c>
      <c r="M212" s="46">
        <f t="shared" si="69"/>
        <v>140000</v>
      </c>
      <c r="N212" s="46">
        <f t="shared" si="70"/>
        <v>0</v>
      </c>
      <c r="O212" s="38">
        <f t="shared" si="67"/>
        <v>0</v>
      </c>
    </row>
    <row r="213" spans="1:15" s="6" customFormat="1" x14ac:dyDescent="0.2">
      <c r="A213" s="8" t="s">
        <v>452</v>
      </c>
      <c r="B213" s="8" t="s">
        <v>453</v>
      </c>
      <c r="C213" s="24" t="s">
        <v>454</v>
      </c>
      <c r="D213" s="53">
        <v>522600</v>
      </c>
      <c r="E213" s="53">
        <v>522600</v>
      </c>
      <c r="F213" s="53">
        <v>244380</v>
      </c>
      <c r="G213" s="55">
        <f t="shared" si="65"/>
        <v>0.46762342135476465</v>
      </c>
      <c r="H213" s="53">
        <v>2363400</v>
      </c>
      <c r="I213" s="53">
        <v>2363400</v>
      </c>
      <c r="J213" s="53">
        <v>2301599.9900000002</v>
      </c>
      <c r="K213" s="55">
        <f t="shared" si="66"/>
        <v>0.97385122704578164</v>
      </c>
      <c r="L213" s="46">
        <f t="shared" si="68"/>
        <v>2886000</v>
      </c>
      <c r="M213" s="46">
        <f t="shared" si="69"/>
        <v>2886000</v>
      </c>
      <c r="N213" s="46">
        <f t="shared" si="70"/>
        <v>2545979.9900000002</v>
      </c>
      <c r="O213" s="38">
        <f t="shared" si="67"/>
        <v>0.88218294871794878</v>
      </c>
    </row>
    <row r="214" spans="1:15" s="6" customFormat="1" x14ac:dyDescent="0.2">
      <c r="A214" s="9" t="s">
        <v>455</v>
      </c>
      <c r="B214" s="8" t="s">
        <v>456</v>
      </c>
      <c r="C214" s="24" t="s">
        <v>0</v>
      </c>
      <c r="D214" s="53"/>
      <c r="E214" s="53"/>
      <c r="F214" s="53"/>
      <c r="G214" s="55">
        <f t="shared" si="65"/>
        <v>0</v>
      </c>
      <c r="H214" s="53">
        <v>124500</v>
      </c>
      <c r="I214" s="53"/>
      <c r="J214" s="53"/>
      <c r="K214" s="55">
        <f t="shared" si="66"/>
        <v>0</v>
      </c>
      <c r="L214" s="46">
        <f t="shared" si="68"/>
        <v>124500</v>
      </c>
      <c r="M214" s="46">
        <f t="shared" si="69"/>
        <v>0</v>
      </c>
      <c r="N214" s="46">
        <f t="shared" si="70"/>
        <v>0</v>
      </c>
      <c r="O214" s="38">
        <f t="shared" si="67"/>
        <v>0</v>
      </c>
    </row>
    <row r="215" spans="1:15" s="6" customFormat="1" ht="16" x14ac:dyDescent="0.2">
      <c r="A215" s="9" t="s">
        <v>457</v>
      </c>
      <c r="B215" s="8" t="s">
        <v>458</v>
      </c>
      <c r="C215" s="24" t="s">
        <v>0</v>
      </c>
      <c r="D215" s="53"/>
      <c r="E215" s="53"/>
      <c r="F215" s="53"/>
      <c r="G215" s="55">
        <f t="shared" si="65"/>
        <v>0</v>
      </c>
      <c r="H215" s="53">
        <v>74500</v>
      </c>
      <c r="I215" s="53">
        <v>59750</v>
      </c>
      <c r="J215" s="53"/>
      <c r="K215" s="55">
        <f t="shared" si="66"/>
        <v>0</v>
      </c>
      <c r="L215" s="46">
        <f t="shared" si="68"/>
        <v>74500</v>
      </c>
      <c r="M215" s="46">
        <f t="shared" si="69"/>
        <v>59750</v>
      </c>
      <c r="N215" s="46">
        <f t="shared" si="70"/>
        <v>0</v>
      </c>
      <c r="O215" s="38">
        <f t="shared" si="67"/>
        <v>0</v>
      </c>
    </row>
    <row r="216" spans="1:15" s="6" customFormat="1" ht="13" x14ac:dyDescent="0.2">
      <c r="A216" s="13" t="s">
        <v>459</v>
      </c>
      <c r="B216" s="13" t="s">
        <v>460</v>
      </c>
      <c r="C216" s="25" t="s">
        <v>461</v>
      </c>
      <c r="D216" s="53"/>
      <c r="E216" s="53"/>
      <c r="F216" s="53"/>
      <c r="G216" s="55">
        <f t="shared" si="65"/>
        <v>0</v>
      </c>
      <c r="H216" s="53">
        <v>74500</v>
      </c>
      <c r="I216" s="53">
        <v>59750</v>
      </c>
      <c r="J216" s="53"/>
      <c r="K216" s="55">
        <f t="shared" si="66"/>
        <v>0</v>
      </c>
      <c r="L216" s="46">
        <f t="shared" si="68"/>
        <v>74500</v>
      </c>
      <c r="M216" s="46">
        <f t="shared" si="69"/>
        <v>59750</v>
      </c>
      <c r="N216" s="46">
        <f t="shared" si="70"/>
        <v>0</v>
      </c>
      <c r="O216" s="38">
        <f t="shared" si="67"/>
        <v>0</v>
      </c>
    </row>
    <row r="217" spans="1:15" s="6" customFormat="1" x14ac:dyDescent="0.2">
      <c r="A217" s="8" t="s">
        <v>462</v>
      </c>
      <c r="B217" s="8" t="s">
        <v>463</v>
      </c>
      <c r="C217" s="24" t="s">
        <v>464</v>
      </c>
      <c r="D217" s="53"/>
      <c r="E217" s="53"/>
      <c r="F217" s="53"/>
      <c r="G217" s="55">
        <f t="shared" si="65"/>
        <v>0</v>
      </c>
      <c r="H217" s="53">
        <v>50000</v>
      </c>
      <c r="I217" s="53">
        <v>50000</v>
      </c>
      <c r="J217" s="53"/>
      <c r="K217" s="55">
        <f t="shared" si="66"/>
        <v>0</v>
      </c>
      <c r="L217" s="46">
        <f t="shared" si="68"/>
        <v>50000</v>
      </c>
      <c r="M217" s="46">
        <f t="shared" si="69"/>
        <v>50000</v>
      </c>
      <c r="N217" s="46">
        <f t="shared" si="70"/>
        <v>0</v>
      </c>
      <c r="O217" s="38">
        <f t="shared" si="67"/>
        <v>0</v>
      </c>
    </row>
    <row r="218" spans="1:15" s="6" customFormat="1" x14ac:dyDescent="0.2">
      <c r="A218" s="9" t="s">
        <v>465</v>
      </c>
      <c r="B218" s="8" t="s">
        <v>466</v>
      </c>
      <c r="C218" s="24" t="s">
        <v>0</v>
      </c>
      <c r="D218" s="53">
        <v>1000000</v>
      </c>
      <c r="E218" s="53"/>
      <c r="F218" s="53"/>
      <c r="G218" s="55">
        <f t="shared" si="65"/>
        <v>0</v>
      </c>
      <c r="H218" s="53"/>
      <c r="I218" s="53"/>
      <c r="J218" s="53"/>
      <c r="K218" s="55">
        <f t="shared" si="66"/>
        <v>0</v>
      </c>
      <c r="L218" s="46">
        <f t="shared" si="68"/>
        <v>1000000</v>
      </c>
      <c r="M218" s="46">
        <f t="shared" si="69"/>
        <v>0</v>
      </c>
      <c r="N218" s="46">
        <f t="shared" si="70"/>
        <v>0</v>
      </c>
      <c r="O218" s="38">
        <f t="shared" si="67"/>
        <v>0</v>
      </c>
    </row>
    <row r="219" spans="1:15" s="6" customFormat="1" x14ac:dyDescent="0.2">
      <c r="A219" s="8" t="s">
        <v>467</v>
      </c>
      <c r="B219" s="8" t="s">
        <v>468</v>
      </c>
      <c r="C219" s="24" t="s">
        <v>469</v>
      </c>
      <c r="D219" s="53">
        <v>1000000</v>
      </c>
      <c r="E219" s="53"/>
      <c r="F219" s="53"/>
      <c r="G219" s="55">
        <f t="shared" si="65"/>
        <v>0</v>
      </c>
      <c r="H219" s="53"/>
      <c r="I219" s="53"/>
      <c r="J219" s="53"/>
      <c r="K219" s="55">
        <f t="shared" si="66"/>
        <v>0</v>
      </c>
      <c r="L219" s="46">
        <f t="shared" si="68"/>
        <v>1000000</v>
      </c>
      <c r="M219" s="46">
        <f t="shared" si="69"/>
        <v>0</v>
      </c>
      <c r="N219" s="46">
        <f t="shared" si="70"/>
        <v>0</v>
      </c>
      <c r="O219" s="38">
        <f t="shared" si="67"/>
        <v>0</v>
      </c>
    </row>
    <row r="220" spans="1:15" s="6" customFormat="1" ht="16" x14ac:dyDescent="0.2">
      <c r="A220" s="9" t="s">
        <v>470</v>
      </c>
      <c r="B220" s="8" t="s">
        <v>471</v>
      </c>
      <c r="C220" s="24" t="s">
        <v>0</v>
      </c>
      <c r="D220" s="53">
        <v>417056992</v>
      </c>
      <c r="E220" s="53">
        <f>E206+E196+E191+E185+E177+E155+E147+E117+E109</f>
        <v>320575438</v>
      </c>
      <c r="F220" s="53">
        <v>303139945.52999997</v>
      </c>
      <c r="G220" s="55">
        <f t="shared" si="65"/>
        <v>0.945611889111729</v>
      </c>
      <c r="H220" s="53">
        <v>38488555.469999999</v>
      </c>
      <c r="I220" s="53">
        <f>I206+I196+I191+I185+I177+I155+I147+I117+I109</f>
        <v>38229855.469999999</v>
      </c>
      <c r="J220" s="53">
        <v>39535529.979999997</v>
      </c>
      <c r="K220" s="55">
        <f t="shared" si="66"/>
        <v>1.0341532682754868</v>
      </c>
      <c r="L220" s="46">
        <f t="shared" si="68"/>
        <v>455545547.47000003</v>
      </c>
      <c r="M220" s="46">
        <f t="shared" si="69"/>
        <v>358805293.47000003</v>
      </c>
      <c r="N220" s="46">
        <f t="shared" si="70"/>
        <v>342675475.50999999</v>
      </c>
      <c r="O220" s="38">
        <f t="shared" si="67"/>
        <v>0.9550457636675066</v>
      </c>
    </row>
    <row r="221" spans="1:15" s="6" customFormat="1" ht="13" x14ac:dyDescent="0.2">
      <c r="A221" s="8" t="s">
        <v>472</v>
      </c>
      <c r="B221" s="8" t="s">
        <v>473</v>
      </c>
      <c r="C221" s="24" t="s">
        <v>474</v>
      </c>
      <c r="D221" s="53">
        <v>232000</v>
      </c>
      <c r="E221" s="53">
        <v>232000</v>
      </c>
      <c r="F221" s="53">
        <v>232000</v>
      </c>
      <c r="G221" s="55">
        <f t="shared" si="65"/>
        <v>1</v>
      </c>
      <c r="H221" s="53"/>
      <c r="I221" s="53"/>
      <c r="J221" s="53"/>
      <c r="K221" s="55">
        <f t="shared" si="66"/>
        <v>0</v>
      </c>
      <c r="L221" s="46">
        <f t="shared" si="68"/>
        <v>232000</v>
      </c>
      <c r="M221" s="46">
        <f t="shared" si="69"/>
        <v>232000</v>
      </c>
      <c r="N221" s="46">
        <f t="shared" si="70"/>
        <v>232000</v>
      </c>
      <c r="O221" s="38">
        <f t="shared" si="67"/>
        <v>1</v>
      </c>
    </row>
    <row r="222" spans="1:15" s="6" customFormat="1" ht="16" x14ac:dyDescent="0.2">
      <c r="A222" s="9" t="s">
        <v>475</v>
      </c>
      <c r="B222" s="8" t="s">
        <v>476</v>
      </c>
      <c r="C222" s="24" t="s">
        <v>0</v>
      </c>
      <c r="D222" s="53">
        <v>417288992</v>
      </c>
      <c r="E222" s="53">
        <f>E220+E221</f>
        <v>320807438</v>
      </c>
      <c r="F222" s="53">
        <v>303371945.52999997</v>
      </c>
      <c r="G222" s="55">
        <f t="shared" si="65"/>
        <v>0.94565122124755718</v>
      </c>
      <c r="H222" s="53">
        <v>38488555.469999999</v>
      </c>
      <c r="I222" s="53">
        <f>I220+I221</f>
        <v>38229855.469999999</v>
      </c>
      <c r="J222" s="53">
        <v>39535529.979999997</v>
      </c>
      <c r="K222" s="55">
        <f t="shared" si="66"/>
        <v>1.0341532682754868</v>
      </c>
      <c r="L222" s="46">
        <f t="shared" si="68"/>
        <v>455777547.47000003</v>
      </c>
      <c r="M222" s="46">
        <f t="shared" si="69"/>
        <v>359037293.47000003</v>
      </c>
      <c r="N222" s="46">
        <f t="shared" si="70"/>
        <v>342907475.50999999</v>
      </c>
      <c r="O222" s="38">
        <f t="shared" si="67"/>
        <v>0.95507481185558851</v>
      </c>
    </row>
    <row r="223" spans="1:15" s="6" customFormat="1" ht="24" x14ac:dyDescent="0.2">
      <c r="A223" s="9" t="s">
        <v>477</v>
      </c>
      <c r="B223" s="8" t="s">
        <v>478</v>
      </c>
      <c r="C223" s="24" t="s">
        <v>0</v>
      </c>
      <c r="D223" s="53">
        <v>342700</v>
      </c>
      <c r="E223" s="53">
        <v>229700</v>
      </c>
      <c r="F223" s="53">
        <v>174760</v>
      </c>
      <c r="G223" s="55">
        <f t="shared" si="65"/>
        <v>0.76081845885938182</v>
      </c>
      <c r="H223" s="53">
        <v>1200000</v>
      </c>
      <c r="I223" s="53">
        <v>1200000</v>
      </c>
      <c r="J223" s="53">
        <v>1200000</v>
      </c>
      <c r="K223" s="55">
        <f t="shared" si="66"/>
        <v>1</v>
      </c>
      <c r="L223" s="46">
        <f t="shared" si="68"/>
        <v>1542700</v>
      </c>
      <c r="M223" s="46">
        <f t="shared" si="69"/>
        <v>1429700</v>
      </c>
      <c r="N223" s="46">
        <f t="shared" si="70"/>
        <v>1374760</v>
      </c>
      <c r="O223" s="38">
        <f t="shared" si="67"/>
        <v>0.96157235783730854</v>
      </c>
    </row>
    <row r="224" spans="1:15" s="6" customFormat="1" x14ac:dyDescent="0.2">
      <c r="A224" s="8" t="s">
        <v>184</v>
      </c>
      <c r="B224" s="8" t="s">
        <v>479</v>
      </c>
      <c r="C224" s="24" t="s">
        <v>480</v>
      </c>
      <c r="D224" s="53">
        <v>342700</v>
      </c>
      <c r="E224" s="53">
        <v>229700</v>
      </c>
      <c r="F224" s="53">
        <v>174760</v>
      </c>
      <c r="G224" s="55">
        <f t="shared" si="65"/>
        <v>0.76081845885938182</v>
      </c>
      <c r="H224" s="53">
        <v>1200000</v>
      </c>
      <c r="I224" s="53">
        <v>1200000</v>
      </c>
      <c r="J224" s="53">
        <v>1200000</v>
      </c>
      <c r="K224" s="55">
        <f t="shared" si="66"/>
        <v>1</v>
      </c>
      <c r="L224" s="46">
        <f t="shared" si="68"/>
        <v>1542700</v>
      </c>
      <c r="M224" s="46">
        <f t="shared" si="69"/>
        <v>1429700</v>
      </c>
      <c r="N224" s="46">
        <f t="shared" si="70"/>
        <v>1374760</v>
      </c>
      <c r="O224" s="38">
        <f t="shared" si="67"/>
        <v>0.96157235783730854</v>
      </c>
    </row>
    <row r="225" spans="1:15" s="6" customFormat="1" x14ac:dyDescent="0.2">
      <c r="A225" s="57" t="s">
        <v>188</v>
      </c>
      <c r="B225" s="58" t="s">
        <v>481</v>
      </c>
      <c r="C225" s="59" t="s">
        <v>0</v>
      </c>
      <c r="D225" s="60">
        <v>417631692</v>
      </c>
      <c r="E225" s="60">
        <f>E222+E223</f>
        <v>321037138</v>
      </c>
      <c r="F225" s="60">
        <v>303546705.52999997</v>
      </c>
      <c r="G225" s="61">
        <f t="shared" si="65"/>
        <v>0.94551897459913181</v>
      </c>
      <c r="H225" s="60">
        <v>39688555.469999999</v>
      </c>
      <c r="I225" s="60">
        <f>I222+I223</f>
        <v>39429855.469999999</v>
      </c>
      <c r="J225" s="60">
        <v>40735529.979999997</v>
      </c>
      <c r="K225" s="61">
        <f t="shared" si="66"/>
        <v>1.033113854829963</v>
      </c>
      <c r="L225" s="62">
        <f t="shared" si="68"/>
        <v>457320247.47000003</v>
      </c>
      <c r="M225" s="62">
        <f t="shared" si="69"/>
        <v>360466993.47000003</v>
      </c>
      <c r="N225" s="62">
        <f t="shared" si="70"/>
        <v>344282235.50999999</v>
      </c>
      <c r="O225" s="63">
        <f t="shared" si="67"/>
        <v>0.95510058270745113</v>
      </c>
    </row>
    <row r="226" spans="1:15" s="6" customFormat="1" x14ac:dyDescent="0.2">
      <c r="A226" s="9" t="s">
        <v>482</v>
      </c>
      <c r="B226" s="8" t="s">
        <v>0</v>
      </c>
      <c r="C226" s="27" t="s">
        <v>0</v>
      </c>
      <c r="D226" s="54" t="s">
        <v>0</v>
      </c>
      <c r="E226" s="54"/>
      <c r="F226" s="56"/>
      <c r="G226" s="55"/>
      <c r="H226" s="56"/>
      <c r="I226" s="56"/>
      <c r="J226" s="56"/>
      <c r="K226" s="55"/>
      <c r="L226" s="46"/>
      <c r="M226" s="46"/>
      <c r="N226" s="46"/>
      <c r="O226" s="38"/>
    </row>
    <row r="227" spans="1:15" s="6" customFormat="1" x14ac:dyDescent="0.2">
      <c r="A227" s="57" t="s">
        <v>483</v>
      </c>
      <c r="B227" s="58" t="s">
        <v>0</v>
      </c>
      <c r="C227" s="59" t="s">
        <v>0</v>
      </c>
      <c r="D227" s="60">
        <f>D225-D107</f>
        <v>-13136211.470000029</v>
      </c>
      <c r="E227" s="60">
        <f t="shared" ref="E227:N227" si="71">E225-E107</f>
        <v>-12045426.470000029</v>
      </c>
      <c r="F227" s="60">
        <f t="shared" si="71"/>
        <v>-33823351.950000048</v>
      </c>
      <c r="G227" s="61">
        <f t="shared" si="65"/>
        <v>2.8079829331273123</v>
      </c>
      <c r="H227" s="60">
        <f t="shared" si="71"/>
        <v>29695855.469999999</v>
      </c>
      <c r="I227" s="60">
        <f t="shared" si="71"/>
        <v>29680005.469999999</v>
      </c>
      <c r="J227" s="60">
        <f t="shared" si="71"/>
        <v>9518747.1299999952</v>
      </c>
      <c r="K227" s="60">
        <f t="shared" si="71"/>
        <v>-2.1686567211276162</v>
      </c>
      <c r="L227" s="60">
        <f t="shared" si="71"/>
        <v>16559644</v>
      </c>
      <c r="M227" s="60">
        <f t="shared" si="71"/>
        <v>17634579</v>
      </c>
      <c r="N227" s="60">
        <f t="shared" si="71"/>
        <v>-24304604.820000052</v>
      </c>
      <c r="O227" s="63">
        <f t="shared" si="67"/>
        <v>-1.3782356142440402</v>
      </c>
    </row>
    <row r="231" spans="1:15" x14ac:dyDescent="0.2">
      <c r="A231" s="93" t="s">
        <v>502</v>
      </c>
      <c r="B231" s="75"/>
      <c r="C231" s="76"/>
      <c r="D231" s="76"/>
      <c r="E231" s="75"/>
      <c r="F231" s="77"/>
      <c r="G231" s="75"/>
      <c r="H231" s="85" t="s">
        <v>503</v>
      </c>
      <c r="I231" s="86"/>
      <c r="J231" s="86"/>
    </row>
  </sheetData>
  <mergeCells count="11">
    <mergeCell ref="H231:J231"/>
    <mergeCell ref="B7:C7"/>
    <mergeCell ref="A1:M1"/>
    <mergeCell ref="N1:O1"/>
    <mergeCell ref="A3:O3"/>
    <mergeCell ref="A2:N2"/>
    <mergeCell ref="D5:G5"/>
    <mergeCell ref="H5:K5"/>
    <mergeCell ref="L5:O5"/>
    <mergeCell ref="A5:A6"/>
    <mergeCell ref="B5:C6"/>
  </mergeCells>
  <pageMargins left="1.1811023622047245" right="0.39370078740157483" top="0.39370078740157483" bottom="0.39370078740157483" header="0" footer="0"/>
  <pageSetup paperSize="9"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zved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Form_12_zved</dc:title>
  <dc:creator>FastReport.NET</dc:creator>
  <cp:lastModifiedBy>Katerina</cp:lastModifiedBy>
  <cp:lastPrinted>2025-10-28T06:23:51Z</cp:lastPrinted>
  <dcterms:created xsi:type="dcterms:W3CDTF">2009-06-17T07:33:19Z</dcterms:created>
  <dcterms:modified xsi:type="dcterms:W3CDTF">2025-10-30T08:28:15Z</dcterms:modified>
</cp:coreProperties>
</file>